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ria Luiza\Documents\"/>
    </mc:Choice>
  </mc:AlternateContent>
  <xr:revisionPtr revIDLastSave="0" documentId="13_ncr:1_{93C9D82F-5D9B-42A7-95AA-B52D3BF9B8B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lientes" sheetId="3" r:id="rId1"/>
    <sheet name="mercado_acoes" sheetId="1" r:id="rId2"/>
    <sheet name="Estatística" sheetId="2" r:id="rId3"/>
  </sheets>
  <definedNames>
    <definedName name="_xlnm._FilterDatabase" localSheetId="0" hidden="1">Clientes!$A$1:$A$7</definedName>
    <definedName name="_xlnm._FilterDatabase" localSheetId="2" hidden="1">Estatística!$A$1:$F$2</definedName>
    <definedName name="_xlnm._FilterDatabase" localSheetId="1" hidden="1">mercado_acoes!$C$1:$O$1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" i="1"/>
  <c r="M10" i="1"/>
  <c r="M5" i="1"/>
  <c r="M2" i="1"/>
  <c r="M3" i="1"/>
  <c r="M4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4" i="1"/>
  <c r="I3" i="1"/>
  <c r="I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" i="1"/>
  <c r="B5" i="3"/>
  <c r="B1" i="3" s="1"/>
  <c r="B4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11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2" i="2"/>
  <c r="E2" i="2"/>
  <c r="D2" i="2"/>
  <c r="C2" i="2"/>
  <c r="B2" i="2"/>
  <c r="A2" i="2"/>
  <c r="B7" i="3" l="1"/>
  <c r="B6" i="3"/>
  <c r="C3" i="3" s="1"/>
</calcChain>
</file>

<file path=xl/sharedStrings.xml><?xml version="1.0" encoding="utf-8"?>
<sst xmlns="http://schemas.openxmlformats.org/spreadsheetml/2006/main" count="10030" uniqueCount="570">
  <si>
    <t>Código Cliente</t>
  </si>
  <si>
    <t>Nome Cliente</t>
  </si>
  <si>
    <t>Email Cliente</t>
  </si>
  <si>
    <t>Operação</t>
  </si>
  <si>
    <t>Stiker</t>
  </si>
  <si>
    <t>Preco</t>
  </si>
  <si>
    <t>Data</t>
  </si>
  <si>
    <t>Larissa Gomes</t>
  </si>
  <si>
    <t>larissa.gomes94@exemplo.com</t>
  </si>
  <si>
    <t>Compra</t>
  </si>
  <si>
    <t>IGTA3</t>
  </si>
  <si>
    <t>2023-01-01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</si>
  <si>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</si>
  <si>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</si>
  <si>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</si>
  <si>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</si>
  <si>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</si>
  <si>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</si>
  <si>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</si>
  <si>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</si>
  <si>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</si>
  <si>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</si>
  <si>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2023-01-02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</si>
  <si>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</si>
  <si>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</si>
  <si>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</si>
  <si>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</si>
  <si>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</si>
  <si>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</si>
  <si>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</si>
  <si>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</si>
  <si>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</si>
  <si>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</si>
  <si>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</si>
  <si>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</si>
  <si>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</si>
  <si>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</si>
  <si>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</si>
  <si>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2023-01-03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</si>
  <si>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</si>
  <si>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</si>
  <si>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</si>
  <si>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</si>
  <si>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</si>
  <si>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</si>
  <si>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</si>
  <si>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</si>
  <si>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</si>
  <si>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2023-01-04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</si>
  <si>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</si>
  <si>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</si>
  <si>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</si>
  <si>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</si>
  <si>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</si>
  <si>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</si>
  <si>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</si>
  <si>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</si>
  <si>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</si>
  <si>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</si>
  <si>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</si>
  <si>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2023-01-05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</si>
  <si>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</si>
  <si>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</si>
  <si>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</si>
  <si>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</si>
  <si>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</si>
  <si>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</si>
  <si>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</si>
  <si>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</si>
  <si>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2023-01-06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</si>
  <si>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</si>
  <si>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</si>
  <si>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</si>
  <si>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</si>
  <si>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</si>
  <si>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</si>
  <si>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</si>
  <si>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</si>
  <si>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</si>
  <si>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</si>
  <si>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2023-01-07</t>
  </si>
  <si>
    <t>Camila Lima</t>
  </si>
  <si>
    <t>camila.lima44@exemplo.com</t>
  </si>
  <si>
    <t>WEGE3</t>
  </si>
  <si>
    <t>2023-01-08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</si>
  <si>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</si>
  <si>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</si>
  <si>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</si>
  <si>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</si>
  <si>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</si>
  <si>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</si>
  <si>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</si>
  <si>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</si>
  <si>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</si>
  <si>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</si>
  <si>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</si>
  <si>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2023-01-09</t>
  </si>
  <si>
    <t>Gabriela Pereira</t>
  </si>
  <si>
    <t>gabriela.pereira44@exemplo.com</t>
  </si>
  <si>
    <t>2023-01-10</t>
  </si>
  <si>
    <t>larissa.gomes18@exemplo.com</t>
  </si>
  <si>
    <t>Isabella Silva</t>
  </si>
  <si>
    <t>isabella.silva63@exemplo.com</t>
  </si>
  <si>
    <t>2023-01-11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</si>
  <si>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</si>
  <si>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</si>
  <si>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</si>
  <si>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</si>
  <si>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</si>
  <si>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</si>
  <si>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</si>
  <si>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</si>
  <si>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2023-01-12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</si>
  <si>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</si>
  <si>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</si>
  <si>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</si>
  <si>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</si>
  <si>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</si>
  <si>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</si>
  <si>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</si>
  <si>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</si>
  <si>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</si>
  <si>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2023-01-13</t>
  </si>
  <si>
    <t>Pedro Silva</t>
  </si>
  <si>
    <t>pedro.silva50@exemplo.com</t>
  </si>
  <si>
    <t>HAPV3</t>
  </si>
  <si>
    <t>laura.lima25@exemplo.com</t>
  </si>
  <si>
    <t>2023-01-14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</si>
  <si>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</si>
  <si>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</si>
  <si>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</si>
  <si>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</si>
  <si>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</si>
  <si>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</si>
  <si>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</si>
  <si>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</si>
  <si>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</si>
  <si>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</si>
  <si>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2023-01-15</t>
  </si>
  <si>
    <t>Gabriela Almeida</t>
  </si>
  <si>
    <t>gabriela.almeida7@exemplo.com</t>
  </si>
  <si>
    <t>mateus.gomes98@exemplo.com</t>
  </si>
  <si>
    <t>Camila Souza</t>
  </si>
  <si>
    <t>camila.souza82@exemplo.com</t>
  </si>
  <si>
    <t>2023-01-16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</si>
  <si>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</si>
  <si>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</si>
  <si>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</si>
  <si>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</si>
  <si>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</si>
  <si>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</si>
  <si>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</si>
  <si>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</si>
  <si>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2023-01-17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</si>
  <si>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</si>
  <si>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</si>
  <si>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</si>
  <si>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</si>
  <si>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</si>
  <si>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</si>
  <si>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2023-01-18</t>
  </si>
  <si>
    <t>Gabriel Machado</t>
  </si>
  <si>
    <t>gabriel.machado40@exemplo.com</t>
  </si>
  <si>
    <t>2023-01-19</t>
  </si>
  <si>
    <t>Lucas Ribeiro</t>
  </si>
  <si>
    <t>lucas.ribeiro15@exemplo.com</t>
  </si>
  <si>
    <t>Rafael Rocha</t>
  </si>
  <si>
    <t>rafael.rocha93@exemplo.com</t>
  </si>
  <si>
    <t>2023-01-20</t>
  </si>
  <si>
    <t>Lucas Costa</t>
  </si>
  <si>
    <t>lucas.costa80@exemplo.com</t>
  </si>
  <si>
    <t>Ana Santos</t>
  </si>
  <si>
    <t>ana.santos99@exemplo.com</t>
  </si>
  <si>
    <t>2023-01-21</t>
  </si>
  <si>
    <t>gabriela.pereira87@exemplo.com</t>
  </si>
  <si>
    <t>2023-01-22</t>
  </si>
  <si>
    <t>Camila Pereira</t>
  </si>
  <si>
    <t>camila.pereira21@exemplo.com</t>
  </si>
  <si>
    <t>Giovanna Rocha</t>
  </si>
  <si>
    <t>giovanna.rocha93@exemplo.com</t>
  </si>
  <si>
    <t>clara.pereira12@exemplo.com</t>
  </si>
  <si>
    <t>2023-01-23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</si>
  <si>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</si>
  <si>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</si>
  <si>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</si>
  <si>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</si>
  <si>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</si>
  <si>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</si>
  <si>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</si>
  <si>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2023-01-24</t>
  </si>
  <si>
    <t>2023-01-25</t>
  </si>
  <si>
    <t>Julia Santos</t>
  </si>
  <si>
    <t>julia.santos76@exemplo.com</t>
  </si>
  <si>
    <t>2023-01-26</t>
  </si>
  <si>
    <t>2023-01-27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</si>
  <si>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</si>
  <si>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</si>
  <si>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</si>
  <si>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</si>
  <si>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</si>
  <si>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</si>
  <si>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2023-01-28</t>
  </si>
  <si>
    <t>gabriela.costa24@exemplo.com</t>
  </si>
  <si>
    <t>2023-02-01</t>
  </si>
  <si>
    <t>2023-02-02</t>
  </si>
  <si>
    <t>Giovanna Gomes</t>
  </si>
  <si>
    <t>giovanna.gomes22@exemplo.com</t>
  </si>
  <si>
    <t>2023-02-03</t>
  </si>
  <si>
    <t>Marcos Souza</t>
  </si>
  <si>
    <t>marcos.souza65@exemplo.com</t>
  </si>
  <si>
    <t>Gabriela Melo</t>
  </si>
  <si>
    <t>gabriela.melo17@exemplo.com</t>
  </si>
  <si>
    <t>2023-02-04</t>
  </si>
  <si>
    <t>Ana Carvalho</t>
  </si>
  <si>
    <t>ana.carvalho5@exemplo.com</t>
  </si>
  <si>
    <t>2023-02-05</t>
  </si>
  <si>
    <t>2023-02-06</t>
  </si>
  <si>
    <t>Leonardo Souza</t>
  </si>
  <si>
    <t>leonardo.souza93@exemplo.com</t>
  </si>
  <si>
    <t>2023-02-07</t>
  </si>
  <si>
    <t>2023-02-08</t>
  </si>
  <si>
    <t>2023-02-09</t>
  </si>
  <si>
    <t>Ana Ferreira</t>
  </si>
  <si>
    <t>ana.ferreira30@exemplo.com</t>
  </si>
  <si>
    <t>2023-02-10</t>
  </si>
  <si>
    <t>Eduardo Fonseca</t>
  </si>
  <si>
    <t>eduardo.fonseca58@exemplo.com</t>
  </si>
  <si>
    <t>Mateus Silva</t>
  </si>
  <si>
    <t>mateus.silva8@exemplo.com</t>
  </si>
  <si>
    <t>2023-02-11</t>
  </si>
  <si>
    <t>2023-02-12</t>
  </si>
  <si>
    <t>Marcos Lima</t>
  </si>
  <si>
    <t>marcos.lima55@exemplo.com</t>
  </si>
  <si>
    <t>2023-02-13</t>
  </si>
  <si>
    <t>Luis Lima</t>
  </si>
  <si>
    <t>luis.lima28@exemplo.com</t>
  </si>
  <si>
    <t>2023-02-14</t>
  </si>
  <si>
    <t>Gustavo Costa</t>
  </si>
  <si>
    <t>gustavo.costa83@exemplo.com</t>
  </si>
  <si>
    <t>2023-02-15</t>
  </si>
  <si>
    <t>Larissa Souza</t>
  </si>
  <si>
    <t>larissa.souza29@exemplo.com</t>
  </si>
  <si>
    <t>2023-02-16</t>
  </si>
  <si>
    <t>2023-02-17</t>
  </si>
  <si>
    <t>Amanda Mendes</t>
  </si>
  <si>
    <t>amanda.mendes49@exemplo.com</t>
  </si>
  <si>
    <t>2023-02-18</t>
  </si>
  <si>
    <t>2023-02-19</t>
  </si>
  <si>
    <t>Camila Oliveira</t>
  </si>
  <si>
    <t>camila.oliveira84@exemplo.com</t>
  </si>
  <si>
    <t>2023-02-20</t>
  </si>
  <si>
    <t>2023-02-21</t>
  </si>
  <si>
    <t>2023-02-22</t>
  </si>
  <si>
    <t>Isabella Almeida</t>
  </si>
  <si>
    <t>isabella.almeida63@exemplo.com</t>
  </si>
  <si>
    <t>2023-02-23</t>
  </si>
  <si>
    <t>giovanna.gomes34@exemplo.com</t>
  </si>
  <si>
    <t>Amanda Almeida</t>
  </si>
  <si>
    <t>amanda.almeida25@exemplo.com</t>
  </si>
  <si>
    <t>2023-02-24</t>
  </si>
  <si>
    <t>2023-02-25</t>
  </si>
  <si>
    <t>beatriz.ribeiro6@exemplo.com</t>
  </si>
  <si>
    <t>2023-02-26</t>
  </si>
  <si>
    <t>Giovanna Pereira</t>
  </si>
  <si>
    <t>giovanna.pereira73@exemplo.com</t>
  </si>
  <si>
    <t>2023-02-27</t>
  </si>
  <si>
    <t>2023-02-28</t>
  </si>
  <si>
    <t>Sofia Mendes</t>
  </si>
  <si>
    <t>sofia.mendes47@exemplo.com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</si>
  <si>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</si>
  <si>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</si>
  <si>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</si>
  <si>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</si>
  <si>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</si>
  <si>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</si>
  <si>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</si>
  <si>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</si>
  <si>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</si>
  <si>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</si>
  <si>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</si>
  <si>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</si>
  <si>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</si>
  <si>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Rodrigo Cardoso</t>
  </si>
  <si>
    <t>rodrigo.cardoso48@exemplo.com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</si>
  <si>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</si>
  <si>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</si>
  <si>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</si>
  <si>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</si>
  <si>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</si>
  <si>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</si>
  <si>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</si>
  <si>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</si>
  <si>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</si>
  <si>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</si>
  <si>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</si>
  <si>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</si>
  <si>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</si>
  <si>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</si>
  <si>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</si>
  <si>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</si>
  <si>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</si>
  <si>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</si>
  <si>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</si>
  <si>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</si>
  <si>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</si>
  <si>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</si>
  <si>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</si>
  <si>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</si>
  <si>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</si>
  <si>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</si>
  <si>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</si>
  <si>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</si>
  <si>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</si>
  <si>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</si>
  <si>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</si>
  <si>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</si>
  <si>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</si>
  <si>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</si>
  <si>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</si>
  <si>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</si>
  <si>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</si>
  <si>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</si>
  <si>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</si>
  <si>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</si>
  <si>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</si>
  <si>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</si>
  <si>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</si>
  <si>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</si>
  <si>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</si>
  <si>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</si>
  <si>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</si>
  <si>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</si>
  <si>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</si>
  <si>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</si>
  <si>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</si>
  <si>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</si>
  <si>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</si>
  <si>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</si>
  <si>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</si>
  <si>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</si>
  <si>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</si>
  <si>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</si>
  <si>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</si>
  <si>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</si>
  <si>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</si>
  <si>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</si>
  <si>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</si>
  <si>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</si>
  <si>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</si>
  <si>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</si>
  <si>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</si>
  <si>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</si>
  <si>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</si>
  <si>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</si>
  <si>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</si>
  <si>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</si>
  <si>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</si>
  <si>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</si>
  <si>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</si>
  <si>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</si>
  <si>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</si>
  <si>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</si>
  <si>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</si>
  <si>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</si>
  <si>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</si>
  <si>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</si>
  <si>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</si>
  <si>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</si>
  <si>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</si>
  <si>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</si>
  <si>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</si>
  <si>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</si>
  <si>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</si>
  <si>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</si>
  <si>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</si>
  <si>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</si>
  <si>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</si>
  <si>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</si>
  <si>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</si>
  <si>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</si>
  <si>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</si>
  <si>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</si>
  <si>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</si>
  <si>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</si>
  <si>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</si>
  <si>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</si>
  <si>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</si>
  <si>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</si>
  <si>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</si>
  <si>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</si>
  <si>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</si>
  <si>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</si>
  <si>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</si>
  <si>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</si>
  <si>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</si>
  <si>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</si>
  <si>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</si>
  <si>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</si>
  <si>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</si>
  <si>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</si>
  <si>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</si>
  <si>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</si>
  <si>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</si>
  <si>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</si>
  <si>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</si>
  <si>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</si>
  <si>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</si>
  <si>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</si>
  <si>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</si>
  <si>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</si>
  <si>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</si>
  <si>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</si>
  <si>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</si>
  <si>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</si>
  <si>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</si>
  <si>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</si>
  <si>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</si>
  <si>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</si>
  <si>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</si>
  <si>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</si>
  <si>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</si>
  <si>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</si>
  <si>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</si>
  <si>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</si>
  <si>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</si>
  <si>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</si>
  <si>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</si>
  <si>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</si>
  <si>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</si>
  <si>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</si>
  <si>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</si>
  <si>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</si>
  <si>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</si>
  <si>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</si>
  <si>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</si>
  <si>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</si>
  <si>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</si>
  <si>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</si>
  <si>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</si>
  <si>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</si>
  <si>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</si>
  <si>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</si>
  <si>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</si>
  <si>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</si>
  <si>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</si>
  <si>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</si>
  <si>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</si>
  <si>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</si>
  <si>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</si>
  <si>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</si>
  <si>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</si>
  <si>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</si>
  <si>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</si>
  <si>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</si>
  <si>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</si>
  <si>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</si>
  <si>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</si>
  <si>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</si>
  <si>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</si>
  <si>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</si>
  <si>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</si>
  <si>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</si>
  <si>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</si>
  <si>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</si>
  <si>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</si>
  <si>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</si>
  <si>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</si>
  <si>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</si>
  <si>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</si>
  <si>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</si>
  <si>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</si>
  <si>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</si>
  <si>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</si>
  <si>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</si>
  <si>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</si>
  <si>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</si>
  <si>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</si>
  <si>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</si>
  <si>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</si>
  <si>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</si>
  <si>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</si>
  <si>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</si>
  <si>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</si>
  <si>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</si>
  <si>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</si>
  <si>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</si>
  <si>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</si>
  <si>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</si>
  <si>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</si>
  <si>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</si>
  <si>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</si>
  <si>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</si>
  <si>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</si>
  <si>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</si>
  <si>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</si>
  <si>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</si>
  <si>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</si>
  <si>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</si>
  <si>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</si>
  <si>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</si>
  <si>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</si>
  <si>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</si>
  <si>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</si>
  <si>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</si>
  <si>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</si>
  <si>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</si>
  <si>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</si>
  <si>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</si>
  <si>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</si>
  <si>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</si>
  <si>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</si>
  <si>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</si>
  <si>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</si>
  <si>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</si>
  <si>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</si>
  <si>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</si>
  <si>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</si>
  <si>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</si>
  <si>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</si>
  <si>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</si>
  <si>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</si>
  <si>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</si>
  <si>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</si>
  <si>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</si>
  <si>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</si>
  <si>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</si>
  <si>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</si>
  <si>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</si>
  <si>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</si>
  <si>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</si>
  <si>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</si>
  <si>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</si>
  <si>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</si>
  <si>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</si>
  <si>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</si>
  <si>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</si>
  <si>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</si>
  <si>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</si>
  <si>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</si>
  <si>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</si>
  <si>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</si>
  <si>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</si>
  <si>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</si>
  <si>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</si>
  <si>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</si>
  <si>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</si>
  <si>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</si>
  <si>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</si>
  <si>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</si>
  <si>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MÁXIMO</t>
  </si>
  <si>
    <t>MODA</t>
  </si>
  <si>
    <t xml:space="preserve">SOMA </t>
  </si>
  <si>
    <t>MÍNIMO</t>
  </si>
  <si>
    <t>MÉDIA</t>
  </si>
  <si>
    <t>MEDIANA</t>
  </si>
  <si>
    <t>Código do cliente:</t>
  </si>
  <si>
    <t>Nome:</t>
  </si>
  <si>
    <t>E-mail:</t>
  </si>
  <si>
    <t>Operações de compra:</t>
  </si>
  <si>
    <t>Operações de venda:</t>
  </si>
  <si>
    <t>Total de operações:</t>
  </si>
  <si>
    <t>Média de operações:</t>
  </si>
  <si>
    <t>Ano</t>
  </si>
  <si>
    <t>Mês</t>
  </si>
  <si>
    <t>Dia</t>
  </si>
  <si>
    <t xml:space="preserve">Preço Normalizado </t>
  </si>
  <si>
    <t>Nome mês</t>
  </si>
  <si>
    <t xml:space="preserve">Quantidade de operações </t>
  </si>
  <si>
    <t>Previsto</t>
  </si>
  <si>
    <t xml:space="preserve">Diferença do esperado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</si>
</sst>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2" fillId="0" borderId="0" xfId="0" applyFont="1" applyAlignment="1"/>
    <xf numFmtId="0" fontId="3" fillId="3" borderId="0" xfId="0" applyFont="1" applyFill="1" applyAlignment="1"/>
    <xf numFmtId="0" fontId="3" fillId="3" borderId="0" xfId="0" applyNumberFormat="1" applyFont="1" applyFill="1" applyAlignment="1"/>
    <xf numFmtId="164" fontId="2" fillId="0" borderId="0" xfId="0" applyNumberFormat="1" applyFont="1" applyAlignment="1"/>
    <xf numFmtId="164" fontId="0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1" applyNumberFormat="1" applyFont="1" applyAlignment="1">
      <alignment horizontal="left"/>
    </xf>
    <xf numFmtId="0" fontId="4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6" fillId="0" borderId="0" xfId="2" applyAlignment="1">
      <alignment horizontal="left"/>
    </xf>
    <xf numFmtId="164" fontId="0" fillId="0" borderId="0" xfId="0" applyNumberFormat="1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ucas.cardoso77@exempl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C541-2D48-47EA-8532-C9905611ADB3}">
  <dimension ref="A1:D2003"/>
  <sheetViews>
    <sheetView workbookViewId="0">
      <selection activeCell="B1" sqref="B1"/>
    </sheetView>
  </sheetViews>
  <sheetFormatPr defaultRowHeight="12.75" x14ac:dyDescent="0.2"/>
  <cols>
    <col min="1" max="1" width="34" customWidth="1"/>
    <col min="2" max="2" width="31.28515625" customWidth="1"/>
    <col min="3" max="4" width="22.85546875" customWidth="1"/>
    <col min="5" max="5" width="28.140625" customWidth="1"/>
    <col min="6" max="6" width="22" customWidth="1"/>
  </cols>
  <sheetData>
    <row r="1" spans="1:4" x14ac:dyDescent="0.2">
      <c r="A1" s="16" t="s">
        <v>555</v>
      </c>
      <c r="B1" s="3">
        <f>B5</f>
        <v>10</v>
      </c>
    </row>
    <row r="2" spans="1:4" x14ac:dyDescent="0.2">
      <c r="A2" s="17" t="s">
        <v>556</v>
      </c>
      <c r="B2" s="3" t="s">
        <v>28</v>
      </c>
      <c r="C2" s="15"/>
      <c r="D2" s="7"/>
    </row>
    <row r="3" spans="1:4" x14ac:dyDescent="0.2">
      <c r="A3" s="17" t="s">
        <v>557</v>
      </c>
      <c r="B3" s="3" t="s">
        <v>29</v>
      </c>
      <c r="C3" s="7" t="str">
        <f>IF(B6&gt;=20,"Perfil Agressivo",IF(B6&gt;=5,"Perfil Moderado","Perfil Conservador"))</f>
        <v>Perfil Agressivo</v>
      </c>
      <c r="D3" s="7"/>
    </row>
    <row r="4" spans="1:4" x14ac:dyDescent="0.2">
      <c r="A4" s="17" t="s">
        <v>558</v>
      </c>
      <c r="B4" s="3">
        <f>COUNTIFS(mercado_acoes!C:C,B3,mercado_acoes!D:D,"compra")</f>
        <v>10</v>
      </c>
      <c r="C4" s="7"/>
      <c r="D4" s="7"/>
    </row>
    <row r="5" spans="1:4" x14ac:dyDescent="0.2">
      <c r="A5" s="17" t="s">
        <v>559</v>
      </c>
      <c r="B5" s="3">
        <f>COUNTIFS(mercado_acoes!C:C,B3,mercado_acoes!D:D,"venda")</f>
        <v>10</v>
      </c>
      <c r="C5" s="7"/>
      <c r="D5" s="7"/>
    </row>
    <row r="6" spans="1:4" x14ac:dyDescent="0.2">
      <c r="A6" s="17" t="s">
        <v>560</v>
      </c>
      <c r="B6" s="3">
        <f>B4 + B5</f>
        <v>20</v>
      </c>
      <c r="C6" s="7"/>
      <c r="D6" s="7"/>
    </row>
    <row r="7" spans="1:4" x14ac:dyDescent="0.2">
      <c r="A7" s="17" t="s">
        <v>561</v>
      </c>
      <c r="B7" s="3">
        <f>AVERAGE(B4:B5)</f>
        <v>10</v>
      </c>
      <c r="C7" s="7"/>
      <c r="D7" s="7"/>
    </row>
    <row r="8" spans="1:4" x14ac:dyDescent="0.2">
      <c r="A8" s="3"/>
      <c r="B8" s="3"/>
      <c r="C8" s="7"/>
      <c r="D8" s="7"/>
    </row>
    <row r="9" spans="1:4" x14ac:dyDescent="0.2">
      <c r="A9" s="3"/>
      <c r="B9" s="3"/>
      <c r="C9" s="7"/>
      <c r="D9" s="7"/>
    </row>
    <row r="10" spans="1:4" x14ac:dyDescent="0.2">
      <c r="A10" s="3"/>
      <c r="B10" s="3"/>
      <c r="C10" s="7"/>
      <c r="D10" s="7"/>
    </row>
    <row r="11" spans="1:4" x14ac:dyDescent="0.2">
      <c r="A11" s="3"/>
      <c r="B11" s="3"/>
      <c r="C11" s="7"/>
      <c r="D11" s="7"/>
    </row>
    <row r="12" spans="1:4" x14ac:dyDescent="0.2">
      <c r="A12" s="3"/>
      <c r="B12" s="3"/>
      <c r="C12" s="7"/>
      <c r="D12" s="7"/>
    </row>
    <row r="13" spans="1:4" x14ac:dyDescent="0.2">
      <c r="A13" s="3"/>
      <c r="B13" s="3"/>
      <c r="C13" s="7"/>
      <c r="D13" s="7"/>
    </row>
    <row r="14" spans="1:4" x14ac:dyDescent="0.2">
      <c r="A14" s="3"/>
      <c r="B14" s="3"/>
      <c r="C14" s="7"/>
      <c r="D14" s="7"/>
    </row>
    <row r="15" spans="1:4" x14ac:dyDescent="0.2">
      <c r="A15" s="3"/>
      <c r="B15" s="3"/>
      <c r="C15" s="7"/>
      <c r="D15" s="7"/>
    </row>
    <row r="16" spans="1:4" x14ac:dyDescent="0.2">
      <c r="A16" s="3"/>
      <c r="B16" s="3"/>
      <c r="C16" s="7"/>
      <c r="D16" s="7"/>
    </row>
    <row r="17" spans="1:4" x14ac:dyDescent="0.2">
      <c r="A17" s="3"/>
      <c r="B17" s="3"/>
      <c r="C17" s="7"/>
      <c r="D17" s="7"/>
    </row>
    <row r="18" spans="1:4" x14ac:dyDescent="0.2">
      <c r="A18" s="3"/>
      <c r="B18" s="3"/>
      <c r="C18" s="7"/>
      <c r="D18" s="7"/>
    </row>
    <row r="19" spans="1:4" x14ac:dyDescent="0.2">
      <c r="A19" s="3"/>
      <c r="B19" s="3"/>
      <c r="C19" s="7"/>
      <c r="D19" s="7"/>
    </row>
    <row r="20" spans="1:4" x14ac:dyDescent="0.2">
      <c r="A20" s="3"/>
      <c r="B20" s="3"/>
      <c r="C20" s="7"/>
      <c r="D20" s="7"/>
    </row>
    <row r="21" spans="1:4" x14ac:dyDescent="0.2">
      <c r="A21" s="3"/>
      <c r="B21" s="3"/>
      <c r="C21" s="7"/>
      <c r="D21" s="7"/>
    </row>
    <row r="22" spans="1:4" x14ac:dyDescent="0.2">
      <c r="A22" s="3"/>
      <c r="B22" s="3"/>
      <c r="C22" s="7"/>
      <c r="D22" s="7"/>
    </row>
    <row r="23" spans="1:4" x14ac:dyDescent="0.2">
      <c r="A23" s="3"/>
      <c r="B23" s="3"/>
      <c r="C23" s="7"/>
      <c r="D23" s="7"/>
    </row>
    <row r="24" spans="1:4" x14ac:dyDescent="0.2">
      <c r="A24" s="3"/>
      <c r="B24" s="3"/>
      <c r="C24" s="7"/>
      <c r="D24" s="7"/>
    </row>
    <row r="25" spans="1:4" x14ac:dyDescent="0.2">
      <c r="A25" s="3"/>
      <c r="B25" s="3"/>
      <c r="C25" s="7"/>
      <c r="D25" s="7"/>
    </row>
    <row r="26" spans="1:4" x14ac:dyDescent="0.2">
      <c r="A26" s="3"/>
      <c r="B26" s="3"/>
      <c r="C26" s="7"/>
      <c r="D26" s="7"/>
    </row>
    <row r="27" spans="1:4" x14ac:dyDescent="0.2">
      <c r="A27" s="3"/>
      <c r="B27" s="3"/>
      <c r="C27" s="7"/>
      <c r="D27" s="7"/>
    </row>
    <row r="28" spans="1:4" x14ac:dyDescent="0.2">
      <c r="A28" s="3"/>
      <c r="B28" s="3"/>
      <c r="C28" s="7"/>
      <c r="D28" s="7"/>
    </row>
    <row r="29" spans="1:4" x14ac:dyDescent="0.2">
      <c r="A29" s="3"/>
      <c r="B29" s="3"/>
      <c r="C29" s="7"/>
      <c r="D29" s="7"/>
    </row>
    <row r="30" spans="1:4" x14ac:dyDescent="0.2">
      <c r="A30" s="3"/>
      <c r="B30" s="3"/>
      <c r="C30" s="7"/>
      <c r="D30" s="7"/>
    </row>
    <row r="31" spans="1:4" x14ac:dyDescent="0.2">
      <c r="A31" s="3"/>
      <c r="B31" s="3"/>
      <c r="C31" s="7"/>
      <c r="D31" s="7"/>
    </row>
    <row r="32" spans="1:4" x14ac:dyDescent="0.2">
      <c r="A32" s="3"/>
      <c r="B32" s="3"/>
      <c r="C32" s="7"/>
      <c r="D32" s="7"/>
    </row>
    <row r="33" spans="1:4" x14ac:dyDescent="0.2">
      <c r="A33" s="3"/>
      <c r="B33" s="3"/>
      <c r="C33" s="7"/>
      <c r="D33" s="7"/>
    </row>
    <row r="34" spans="1:4" x14ac:dyDescent="0.2">
      <c r="A34" s="3"/>
      <c r="B34" s="3"/>
      <c r="C34" s="7"/>
      <c r="D34" s="7"/>
    </row>
    <row r="35" spans="1:4" x14ac:dyDescent="0.2">
      <c r="A35" s="3"/>
      <c r="B35" s="3"/>
      <c r="C35" s="7"/>
      <c r="D35" s="7"/>
    </row>
    <row r="36" spans="1:4" x14ac:dyDescent="0.2">
      <c r="A36" s="3"/>
      <c r="B36" s="3"/>
      <c r="C36" s="7"/>
      <c r="D36" s="7"/>
    </row>
    <row r="37" spans="1:4" x14ac:dyDescent="0.2">
      <c r="A37" s="3"/>
      <c r="B37" s="3"/>
      <c r="C37" s="7"/>
      <c r="D37" s="7"/>
    </row>
    <row r="38" spans="1:4" x14ac:dyDescent="0.2">
      <c r="A38" s="3"/>
      <c r="B38" s="3"/>
      <c r="C38" s="7"/>
      <c r="D38" s="7"/>
    </row>
    <row r="39" spans="1:4" x14ac:dyDescent="0.2">
      <c r="A39" s="3"/>
      <c r="B39" s="3"/>
      <c r="C39" s="7"/>
      <c r="D39" s="7"/>
    </row>
    <row r="40" spans="1:4" x14ac:dyDescent="0.2">
      <c r="A40" s="3"/>
      <c r="B40" s="3"/>
      <c r="C40" s="7"/>
      <c r="D40" s="7"/>
    </row>
    <row r="41" spans="1:4" x14ac:dyDescent="0.2">
      <c r="A41" s="3"/>
      <c r="B41" s="3"/>
      <c r="C41" s="7"/>
      <c r="D41" s="7"/>
    </row>
    <row r="42" spans="1:4" x14ac:dyDescent="0.2">
      <c r="A42" s="3"/>
      <c r="B42" s="3"/>
      <c r="C42" s="7"/>
      <c r="D42" s="7"/>
    </row>
    <row r="43" spans="1:4" x14ac:dyDescent="0.2">
      <c r="A43" s="3"/>
      <c r="B43" s="3"/>
      <c r="C43" s="7"/>
      <c r="D43" s="7"/>
    </row>
    <row r="44" spans="1:4" x14ac:dyDescent="0.2">
      <c r="A44" s="3"/>
      <c r="B44" s="3"/>
      <c r="C44" s="7"/>
      <c r="D44" s="7"/>
    </row>
    <row r="45" spans="1:4" x14ac:dyDescent="0.2">
      <c r="A45" s="3"/>
      <c r="B45" s="3"/>
      <c r="C45" s="7"/>
      <c r="D45" s="7"/>
    </row>
    <row r="46" spans="1:4" x14ac:dyDescent="0.2">
      <c r="A46" s="3"/>
      <c r="B46" s="3"/>
      <c r="C46" s="7"/>
      <c r="D46" s="7"/>
    </row>
    <row r="47" spans="1:4" x14ac:dyDescent="0.2">
      <c r="A47" s="3"/>
      <c r="B47" s="3"/>
      <c r="C47" s="7"/>
      <c r="D47" s="7"/>
    </row>
    <row r="48" spans="1:4" x14ac:dyDescent="0.2">
      <c r="A48" s="3"/>
      <c r="B48" s="3"/>
      <c r="C48" s="7"/>
      <c r="D48" s="7"/>
    </row>
    <row r="49" spans="1:4" x14ac:dyDescent="0.2">
      <c r="A49" s="3"/>
      <c r="B49" s="3"/>
      <c r="C49" s="7"/>
      <c r="D49" s="7"/>
    </row>
    <row r="50" spans="1:4" x14ac:dyDescent="0.2">
      <c r="A50" s="3"/>
      <c r="B50" s="3"/>
      <c r="C50" s="7"/>
      <c r="D50" s="7"/>
    </row>
    <row r="51" spans="1:4" x14ac:dyDescent="0.2">
      <c r="A51" s="3"/>
      <c r="B51" s="3"/>
      <c r="C51" s="7"/>
      <c r="D51" s="7"/>
    </row>
    <row r="52" spans="1:4" x14ac:dyDescent="0.2">
      <c r="A52" s="3"/>
      <c r="B52" s="3"/>
      <c r="C52" s="7"/>
      <c r="D52" s="7"/>
    </row>
    <row r="53" spans="1:4" x14ac:dyDescent="0.2">
      <c r="A53" s="3"/>
      <c r="B53" s="3"/>
      <c r="C53" s="7"/>
      <c r="D53" s="7"/>
    </row>
    <row r="54" spans="1:4" x14ac:dyDescent="0.2">
      <c r="A54" s="3"/>
      <c r="B54" s="3"/>
      <c r="C54" s="7"/>
      <c r="D54" s="7"/>
    </row>
    <row r="55" spans="1:4" x14ac:dyDescent="0.2">
      <c r="A55" s="3"/>
      <c r="B55" s="3"/>
      <c r="C55" s="7"/>
      <c r="D55" s="7"/>
    </row>
    <row r="56" spans="1:4" x14ac:dyDescent="0.2">
      <c r="A56" s="3"/>
      <c r="B56" s="3"/>
      <c r="C56" s="7"/>
      <c r="D56" s="7"/>
    </row>
    <row r="57" spans="1:4" x14ac:dyDescent="0.2">
      <c r="A57" s="3"/>
      <c r="B57" s="3"/>
      <c r="C57" s="7"/>
      <c r="D57" s="7"/>
    </row>
    <row r="58" spans="1:4" x14ac:dyDescent="0.2">
      <c r="A58" s="3"/>
      <c r="B58" s="3"/>
      <c r="C58" s="7"/>
      <c r="D58" s="7"/>
    </row>
    <row r="59" spans="1:4" x14ac:dyDescent="0.2">
      <c r="A59" s="3"/>
      <c r="B59" s="3"/>
      <c r="C59" s="7"/>
      <c r="D59" s="7"/>
    </row>
    <row r="60" spans="1:4" x14ac:dyDescent="0.2">
      <c r="A60" s="3"/>
      <c r="B60" s="3"/>
      <c r="C60" s="7"/>
      <c r="D60" s="7"/>
    </row>
    <row r="61" spans="1:4" x14ac:dyDescent="0.2">
      <c r="A61" s="3"/>
      <c r="B61" s="3"/>
      <c r="C61" s="7"/>
      <c r="D61" s="7"/>
    </row>
    <row r="62" spans="1:4" x14ac:dyDescent="0.2">
      <c r="A62" s="3"/>
      <c r="B62" s="3"/>
      <c r="C62" s="7"/>
      <c r="D62" s="7"/>
    </row>
    <row r="63" spans="1:4" x14ac:dyDescent="0.2">
      <c r="A63" s="3"/>
      <c r="B63" s="3"/>
      <c r="C63" s="7"/>
      <c r="D63" s="7"/>
    </row>
    <row r="64" spans="1:4" x14ac:dyDescent="0.2">
      <c r="A64" s="3"/>
      <c r="B64" s="3"/>
      <c r="C64" s="7"/>
      <c r="D64" s="7"/>
    </row>
    <row r="65" spans="1:4" x14ac:dyDescent="0.2">
      <c r="A65" s="3"/>
      <c r="B65" s="3"/>
      <c r="C65" s="7"/>
      <c r="D65" s="7"/>
    </row>
    <row r="66" spans="1:4" x14ac:dyDescent="0.2">
      <c r="A66" s="3"/>
      <c r="B66" s="3"/>
      <c r="C66" s="7"/>
      <c r="D66" s="7"/>
    </row>
    <row r="67" spans="1:4" x14ac:dyDescent="0.2">
      <c r="A67" s="3"/>
      <c r="B67" s="3"/>
      <c r="C67" s="7"/>
      <c r="D67" s="7"/>
    </row>
    <row r="68" spans="1:4" x14ac:dyDescent="0.2">
      <c r="A68" s="3"/>
      <c r="B68" s="3"/>
      <c r="C68" s="7"/>
      <c r="D68" s="7"/>
    </row>
    <row r="69" spans="1:4" x14ac:dyDescent="0.2">
      <c r="A69" s="3"/>
      <c r="B69" s="3"/>
      <c r="C69" s="7"/>
      <c r="D69" s="7"/>
    </row>
    <row r="70" spans="1:4" x14ac:dyDescent="0.2">
      <c r="A70" s="3"/>
      <c r="B70" s="3"/>
      <c r="C70" s="7"/>
      <c r="D70" s="7"/>
    </row>
    <row r="71" spans="1:4" x14ac:dyDescent="0.2">
      <c r="A71" s="3"/>
      <c r="B71" s="3"/>
      <c r="C71" s="7"/>
      <c r="D71" s="7"/>
    </row>
    <row r="72" spans="1:4" x14ac:dyDescent="0.2">
      <c r="A72" s="3"/>
      <c r="B72" s="3"/>
      <c r="C72" s="7"/>
      <c r="D72" s="7"/>
    </row>
    <row r="73" spans="1:4" x14ac:dyDescent="0.2">
      <c r="A73" s="3"/>
      <c r="B73" s="3"/>
      <c r="C73" s="7"/>
      <c r="D73" s="7"/>
    </row>
    <row r="74" spans="1:4" x14ac:dyDescent="0.2">
      <c r="A74" s="3"/>
      <c r="B74" s="3"/>
      <c r="C74" s="7"/>
      <c r="D74" s="7"/>
    </row>
    <row r="75" spans="1:4" x14ac:dyDescent="0.2">
      <c r="A75" s="3"/>
      <c r="B75" s="3"/>
      <c r="C75" s="7"/>
      <c r="D75" s="7"/>
    </row>
    <row r="76" spans="1:4" x14ac:dyDescent="0.2">
      <c r="A76" s="3"/>
      <c r="B76" s="3"/>
      <c r="C76" s="7"/>
      <c r="D76" s="7"/>
    </row>
    <row r="77" spans="1:4" x14ac:dyDescent="0.2">
      <c r="A77" s="3"/>
      <c r="B77" s="3"/>
      <c r="C77" s="7"/>
      <c r="D77" s="7"/>
    </row>
    <row r="78" spans="1:4" x14ac:dyDescent="0.2">
      <c r="A78" s="3"/>
      <c r="B78" s="3"/>
      <c r="C78" s="7"/>
      <c r="D78" s="7"/>
    </row>
    <row r="79" spans="1:4" x14ac:dyDescent="0.2">
      <c r="A79" s="3"/>
      <c r="B79" s="3"/>
      <c r="C79" s="7"/>
      <c r="D79" s="7"/>
    </row>
    <row r="80" spans="1:4" x14ac:dyDescent="0.2">
      <c r="A80" s="3"/>
      <c r="B80" s="3"/>
      <c r="C80" s="7"/>
      <c r="D80" s="7"/>
    </row>
    <row r="81" spans="1:4" x14ac:dyDescent="0.2">
      <c r="A81" s="3"/>
      <c r="B81" s="3"/>
      <c r="C81" s="7"/>
      <c r="D81" s="7"/>
    </row>
    <row r="82" spans="1:4" x14ac:dyDescent="0.2">
      <c r="A82" s="3"/>
      <c r="B82" s="3"/>
      <c r="C82" s="7"/>
      <c r="D82" s="7"/>
    </row>
    <row r="83" spans="1:4" x14ac:dyDescent="0.2">
      <c r="A83" s="3"/>
      <c r="B83" s="3"/>
      <c r="C83" s="7"/>
      <c r="D83" s="7"/>
    </row>
    <row r="84" spans="1:4" x14ac:dyDescent="0.2">
      <c r="A84" s="3"/>
      <c r="B84" s="3"/>
      <c r="C84" s="7"/>
      <c r="D84" s="7"/>
    </row>
    <row r="85" spans="1:4" x14ac:dyDescent="0.2">
      <c r="A85" s="3"/>
      <c r="B85" s="3"/>
      <c r="C85" s="7"/>
      <c r="D85" s="7"/>
    </row>
    <row r="86" spans="1:4" x14ac:dyDescent="0.2">
      <c r="A86" s="3"/>
      <c r="B86" s="3"/>
      <c r="C86" s="7"/>
      <c r="D86" s="7"/>
    </row>
    <row r="87" spans="1:4" x14ac:dyDescent="0.2">
      <c r="A87" s="3"/>
      <c r="B87" s="3"/>
      <c r="C87" s="7"/>
      <c r="D87" s="7"/>
    </row>
    <row r="88" spans="1:4" x14ac:dyDescent="0.2">
      <c r="A88" s="3"/>
      <c r="B88" s="3"/>
      <c r="C88" s="7"/>
      <c r="D88" s="7"/>
    </row>
    <row r="89" spans="1:4" x14ac:dyDescent="0.2">
      <c r="A89" s="3"/>
      <c r="B89" s="3"/>
      <c r="C89" s="7"/>
      <c r="D89" s="7"/>
    </row>
    <row r="90" spans="1:4" x14ac:dyDescent="0.2">
      <c r="A90" s="3"/>
      <c r="B90" s="3"/>
      <c r="C90" s="7"/>
      <c r="D90" s="7"/>
    </row>
    <row r="91" spans="1:4" x14ac:dyDescent="0.2">
      <c r="A91" s="3"/>
      <c r="B91" s="3"/>
      <c r="C91" s="7"/>
      <c r="D91" s="7"/>
    </row>
    <row r="92" spans="1:4" x14ac:dyDescent="0.2">
      <c r="A92" s="3"/>
      <c r="B92" s="3"/>
      <c r="C92" s="7"/>
      <c r="D92" s="7"/>
    </row>
    <row r="93" spans="1:4" x14ac:dyDescent="0.2">
      <c r="A93" s="3"/>
      <c r="B93" s="3"/>
      <c r="C93" s="7"/>
      <c r="D93" s="7"/>
    </row>
    <row r="94" spans="1:4" x14ac:dyDescent="0.2">
      <c r="A94" s="3"/>
      <c r="B94" s="3"/>
      <c r="C94" s="7"/>
      <c r="D94" s="7"/>
    </row>
    <row r="95" spans="1:4" x14ac:dyDescent="0.2">
      <c r="A95" s="3"/>
      <c r="B95" s="3"/>
      <c r="C95" s="7"/>
      <c r="D95" s="7"/>
    </row>
    <row r="96" spans="1:4" x14ac:dyDescent="0.2">
      <c r="A96" s="3"/>
      <c r="B96" s="3"/>
      <c r="C96" s="7"/>
      <c r="D96" s="7"/>
    </row>
    <row r="97" spans="1:4" x14ac:dyDescent="0.2">
      <c r="A97" s="3"/>
      <c r="B97" s="3"/>
      <c r="C97" s="7"/>
      <c r="D97" s="7"/>
    </row>
    <row r="98" spans="1:4" x14ac:dyDescent="0.2">
      <c r="A98" s="3"/>
      <c r="B98" s="3"/>
      <c r="C98" s="7"/>
      <c r="D98" s="7"/>
    </row>
    <row r="99" spans="1:4" x14ac:dyDescent="0.2">
      <c r="A99" s="3"/>
      <c r="B99" s="3"/>
      <c r="C99" s="7"/>
      <c r="D99" s="7"/>
    </row>
    <row r="100" spans="1:4" x14ac:dyDescent="0.2">
      <c r="A100" s="3"/>
      <c r="B100" s="3"/>
      <c r="C100" s="7"/>
      <c r="D100" s="7"/>
    </row>
    <row r="101" spans="1:4" x14ac:dyDescent="0.2">
      <c r="A101" s="3"/>
      <c r="B101" s="3"/>
      <c r="C101" s="7"/>
      <c r="D101" s="7"/>
    </row>
    <row r="102" spans="1:4" x14ac:dyDescent="0.2">
      <c r="A102" s="3"/>
      <c r="B102" s="3"/>
      <c r="C102" s="7"/>
      <c r="D102" s="7"/>
    </row>
    <row r="103" spans="1:4" x14ac:dyDescent="0.2">
      <c r="A103" s="3"/>
      <c r="B103" s="3"/>
      <c r="C103" s="7"/>
      <c r="D103" s="7"/>
    </row>
    <row r="104" spans="1:4" x14ac:dyDescent="0.2">
      <c r="A104" s="3"/>
      <c r="B104" s="3"/>
      <c r="C104" s="7"/>
      <c r="D104" s="7"/>
    </row>
    <row r="105" spans="1:4" x14ac:dyDescent="0.2">
      <c r="A105" s="3"/>
      <c r="B105" s="3"/>
      <c r="C105" s="7"/>
      <c r="D105" s="7"/>
    </row>
    <row r="106" spans="1:4" x14ac:dyDescent="0.2">
      <c r="A106" s="3"/>
      <c r="B106" s="3"/>
      <c r="C106" s="7"/>
      <c r="D106" s="7"/>
    </row>
    <row r="107" spans="1:4" x14ac:dyDescent="0.2">
      <c r="A107" s="3"/>
      <c r="B107" s="3"/>
      <c r="C107" s="7"/>
      <c r="D107" s="7"/>
    </row>
    <row r="108" spans="1:4" x14ac:dyDescent="0.2">
      <c r="A108" s="3"/>
      <c r="B108" s="3"/>
      <c r="C108" s="7"/>
      <c r="D108" s="7"/>
    </row>
    <row r="109" spans="1:4" x14ac:dyDescent="0.2">
      <c r="A109" s="3"/>
      <c r="B109" s="3"/>
      <c r="C109" s="7"/>
      <c r="D109" s="7"/>
    </row>
    <row r="110" spans="1:4" x14ac:dyDescent="0.2">
      <c r="A110" s="3"/>
      <c r="B110" s="3"/>
      <c r="C110" s="7"/>
      <c r="D110" s="7"/>
    </row>
    <row r="111" spans="1:4" x14ac:dyDescent="0.2">
      <c r="A111" s="3"/>
      <c r="B111" s="3"/>
      <c r="C111" s="7"/>
      <c r="D111" s="7"/>
    </row>
    <row r="112" spans="1:4" x14ac:dyDescent="0.2">
      <c r="A112" s="3"/>
      <c r="B112" s="3"/>
      <c r="C112" s="7"/>
      <c r="D112" s="7"/>
    </row>
    <row r="113" spans="1:4" x14ac:dyDescent="0.2">
      <c r="A113" s="3"/>
      <c r="B113" s="3"/>
      <c r="C113" s="7"/>
      <c r="D113" s="7"/>
    </row>
    <row r="114" spans="1:4" x14ac:dyDescent="0.2">
      <c r="A114" s="3"/>
      <c r="B114" s="3"/>
      <c r="C114" s="7"/>
      <c r="D114" s="7"/>
    </row>
    <row r="115" spans="1:4" x14ac:dyDescent="0.2">
      <c r="A115" s="3"/>
      <c r="B115" s="3"/>
      <c r="C115" s="7"/>
      <c r="D115" s="7"/>
    </row>
    <row r="116" spans="1:4" x14ac:dyDescent="0.2">
      <c r="A116" s="3"/>
      <c r="B116" s="3"/>
      <c r="C116" s="7"/>
      <c r="D116" s="7"/>
    </row>
    <row r="117" spans="1:4" x14ac:dyDescent="0.2">
      <c r="A117" s="3"/>
      <c r="B117" s="3"/>
      <c r="C117" s="7"/>
      <c r="D117" s="7"/>
    </row>
    <row r="118" spans="1:4" x14ac:dyDescent="0.2">
      <c r="A118" s="3"/>
      <c r="B118" s="3"/>
      <c r="C118" s="7"/>
      <c r="D118" s="7"/>
    </row>
    <row r="119" spans="1:4" x14ac:dyDescent="0.2">
      <c r="A119" s="3"/>
      <c r="B119" s="3"/>
      <c r="C119" s="7"/>
      <c r="D119" s="7"/>
    </row>
    <row r="120" spans="1:4" x14ac:dyDescent="0.2">
      <c r="A120" s="3"/>
      <c r="B120" s="3"/>
      <c r="C120" s="7"/>
      <c r="D120" s="7"/>
    </row>
    <row r="121" spans="1:4" x14ac:dyDescent="0.2">
      <c r="A121" s="3"/>
      <c r="B121" s="3"/>
      <c r="C121" s="7"/>
      <c r="D121" s="7"/>
    </row>
    <row r="122" spans="1:4" x14ac:dyDescent="0.2">
      <c r="A122" s="3"/>
      <c r="B122" s="3"/>
      <c r="C122" s="7"/>
      <c r="D122" s="7"/>
    </row>
    <row r="123" spans="1:4" x14ac:dyDescent="0.2">
      <c r="A123" s="3"/>
      <c r="B123" s="3"/>
      <c r="C123" s="7"/>
      <c r="D123" s="7"/>
    </row>
    <row r="124" spans="1:4" x14ac:dyDescent="0.2">
      <c r="A124" s="3"/>
      <c r="B124" s="3"/>
      <c r="C124" s="7"/>
      <c r="D124" s="7"/>
    </row>
    <row r="125" spans="1:4" x14ac:dyDescent="0.2">
      <c r="A125" s="3"/>
      <c r="B125" s="3"/>
      <c r="C125" s="7"/>
      <c r="D125" s="7"/>
    </row>
    <row r="126" spans="1:4" x14ac:dyDescent="0.2">
      <c r="A126" s="3"/>
      <c r="B126" s="3"/>
      <c r="C126" s="7"/>
      <c r="D126" s="7"/>
    </row>
    <row r="127" spans="1:4" x14ac:dyDescent="0.2">
      <c r="A127" s="3"/>
      <c r="B127" s="3"/>
      <c r="C127" s="7"/>
      <c r="D127" s="7"/>
    </row>
    <row r="128" spans="1:4" x14ac:dyDescent="0.2">
      <c r="A128" s="3"/>
      <c r="B128" s="3"/>
      <c r="C128" s="7"/>
      <c r="D128" s="7"/>
    </row>
    <row r="129" spans="1:4" x14ac:dyDescent="0.2">
      <c r="A129" s="3"/>
      <c r="B129" s="3"/>
      <c r="C129" s="7"/>
      <c r="D129" s="7"/>
    </row>
    <row r="130" spans="1:4" x14ac:dyDescent="0.2">
      <c r="A130" s="3"/>
      <c r="B130" s="3"/>
      <c r="C130" s="7"/>
      <c r="D130" s="7"/>
    </row>
    <row r="131" spans="1:4" x14ac:dyDescent="0.2">
      <c r="A131" s="3"/>
      <c r="B131" s="3"/>
      <c r="C131" s="7"/>
      <c r="D131" s="7"/>
    </row>
    <row r="132" spans="1:4" x14ac:dyDescent="0.2">
      <c r="A132" s="3"/>
      <c r="B132" s="3"/>
      <c r="C132" s="7"/>
      <c r="D132" s="7"/>
    </row>
    <row r="133" spans="1:4" x14ac:dyDescent="0.2">
      <c r="A133" s="3"/>
      <c r="B133" s="3"/>
      <c r="C133" s="7"/>
      <c r="D133" s="7"/>
    </row>
    <row r="134" spans="1:4" x14ac:dyDescent="0.2">
      <c r="A134" s="3"/>
      <c r="B134" s="3"/>
      <c r="C134" s="7"/>
      <c r="D134" s="7"/>
    </row>
    <row r="135" spans="1:4" x14ac:dyDescent="0.2">
      <c r="A135" s="3"/>
      <c r="B135" s="3"/>
      <c r="C135" s="7"/>
      <c r="D135" s="7"/>
    </row>
    <row r="136" spans="1:4" x14ac:dyDescent="0.2">
      <c r="A136" s="3"/>
      <c r="B136" s="3"/>
      <c r="C136" s="7"/>
      <c r="D136" s="7"/>
    </row>
    <row r="137" spans="1:4" x14ac:dyDescent="0.2">
      <c r="A137" s="3"/>
      <c r="B137" s="3"/>
      <c r="C137" s="7"/>
      <c r="D137" s="7"/>
    </row>
    <row r="138" spans="1:4" x14ac:dyDescent="0.2">
      <c r="A138" s="3"/>
      <c r="B138" s="3"/>
      <c r="C138" s="7"/>
      <c r="D138" s="7"/>
    </row>
    <row r="139" spans="1:4" x14ac:dyDescent="0.2">
      <c r="A139" s="3"/>
      <c r="B139" s="3"/>
      <c r="C139" s="7"/>
      <c r="D139" s="7"/>
    </row>
    <row r="140" spans="1:4" x14ac:dyDescent="0.2">
      <c r="A140" s="3"/>
      <c r="B140" s="3"/>
      <c r="C140" s="7"/>
      <c r="D140" s="7"/>
    </row>
    <row r="141" spans="1:4" x14ac:dyDescent="0.2">
      <c r="A141" s="3"/>
      <c r="B141" s="3"/>
      <c r="C141" s="7"/>
      <c r="D141" s="7"/>
    </row>
    <row r="142" spans="1:4" x14ac:dyDescent="0.2">
      <c r="A142" s="3"/>
      <c r="B142" s="3"/>
      <c r="C142" s="7"/>
      <c r="D142" s="7"/>
    </row>
    <row r="143" spans="1:4" x14ac:dyDescent="0.2">
      <c r="A143" s="3"/>
      <c r="B143" s="3"/>
      <c r="C143" s="7"/>
      <c r="D143" s="7"/>
    </row>
    <row r="144" spans="1:4" x14ac:dyDescent="0.2">
      <c r="A144" s="3"/>
      <c r="B144" s="3"/>
      <c r="C144" s="7"/>
      <c r="D144" s="7"/>
    </row>
    <row r="145" spans="1:4" x14ac:dyDescent="0.2">
      <c r="A145" s="3"/>
      <c r="B145" s="3"/>
      <c r="C145" s="7"/>
      <c r="D145" s="7"/>
    </row>
    <row r="146" spans="1:4" x14ac:dyDescent="0.2">
      <c r="A146" s="3"/>
      <c r="B146" s="3"/>
      <c r="C146" s="7"/>
      <c r="D146" s="7"/>
    </row>
    <row r="147" spans="1:4" x14ac:dyDescent="0.2">
      <c r="A147" s="3"/>
      <c r="B147" s="3"/>
      <c r="C147" s="7"/>
      <c r="D147" s="7"/>
    </row>
    <row r="148" spans="1:4" x14ac:dyDescent="0.2">
      <c r="A148" s="3"/>
      <c r="B148" s="3"/>
      <c r="C148" s="7"/>
      <c r="D148" s="7"/>
    </row>
    <row r="149" spans="1:4" x14ac:dyDescent="0.2">
      <c r="A149" s="3"/>
      <c r="B149" s="3"/>
      <c r="C149" s="7"/>
      <c r="D149" s="7"/>
    </row>
    <row r="150" spans="1:4" x14ac:dyDescent="0.2">
      <c r="A150" s="3"/>
      <c r="B150" s="3"/>
      <c r="C150" s="7"/>
      <c r="D150" s="7"/>
    </row>
    <row r="151" spans="1:4" x14ac:dyDescent="0.2">
      <c r="A151" s="3"/>
      <c r="B151" s="3"/>
      <c r="C151" s="7"/>
      <c r="D151" s="7"/>
    </row>
    <row r="152" spans="1:4" x14ac:dyDescent="0.2">
      <c r="A152" s="3"/>
      <c r="B152" s="3"/>
      <c r="C152" s="7"/>
      <c r="D152" s="7"/>
    </row>
    <row r="153" spans="1:4" x14ac:dyDescent="0.2">
      <c r="A153" s="3"/>
      <c r="B153" s="3"/>
      <c r="C153" s="7"/>
      <c r="D153" s="7"/>
    </row>
    <row r="154" spans="1:4" x14ac:dyDescent="0.2">
      <c r="A154" s="3"/>
      <c r="B154" s="3"/>
      <c r="C154" s="7"/>
      <c r="D154" s="7"/>
    </row>
    <row r="155" spans="1:4" x14ac:dyDescent="0.2">
      <c r="A155" s="3"/>
      <c r="B155" s="3"/>
      <c r="C155" s="7"/>
      <c r="D155" s="7"/>
    </row>
    <row r="156" spans="1:4" x14ac:dyDescent="0.2">
      <c r="A156" s="3"/>
      <c r="B156" s="3"/>
      <c r="C156" s="7"/>
      <c r="D156" s="7"/>
    </row>
    <row r="157" spans="1:4" x14ac:dyDescent="0.2">
      <c r="A157" s="3"/>
      <c r="B157" s="3"/>
      <c r="C157" s="7"/>
      <c r="D157" s="7"/>
    </row>
    <row r="158" spans="1:4" x14ac:dyDescent="0.2">
      <c r="A158" s="3"/>
      <c r="B158" s="3"/>
      <c r="C158" s="7"/>
      <c r="D158" s="7"/>
    </row>
    <row r="159" spans="1:4" x14ac:dyDescent="0.2">
      <c r="A159" s="3"/>
      <c r="B159" s="3"/>
      <c r="C159" s="7"/>
      <c r="D159" s="7"/>
    </row>
    <row r="160" spans="1:4" x14ac:dyDescent="0.2">
      <c r="A160" s="3"/>
      <c r="B160" s="3"/>
      <c r="C160" s="7"/>
      <c r="D160" s="7"/>
    </row>
    <row r="161" spans="1:4" x14ac:dyDescent="0.2">
      <c r="A161" s="3"/>
      <c r="B161" s="3"/>
      <c r="C161" s="7"/>
      <c r="D161" s="7"/>
    </row>
    <row r="162" spans="1:4" x14ac:dyDescent="0.2">
      <c r="A162" s="3"/>
      <c r="B162" s="3"/>
      <c r="C162" s="7"/>
      <c r="D162" s="7"/>
    </row>
    <row r="163" spans="1:4" x14ac:dyDescent="0.2">
      <c r="A163" s="3"/>
      <c r="B163" s="3"/>
      <c r="C163" s="7"/>
      <c r="D163" s="7"/>
    </row>
    <row r="164" spans="1:4" x14ac:dyDescent="0.2">
      <c r="A164" s="3"/>
      <c r="B164" s="3"/>
      <c r="C164" s="7"/>
      <c r="D164" s="7"/>
    </row>
    <row r="165" spans="1:4" x14ac:dyDescent="0.2">
      <c r="A165" s="3"/>
      <c r="B165" s="3"/>
      <c r="C165" s="7"/>
      <c r="D165" s="7"/>
    </row>
    <row r="166" spans="1:4" x14ac:dyDescent="0.2">
      <c r="A166" s="3"/>
      <c r="B166" s="3"/>
      <c r="C166" s="7"/>
      <c r="D166" s="7"/>
    </row>
    <row r="167" spans="1:4" x14ac:dyDescent="0.2">
      <c r="A167" s="3"/>
      <c r="B167" s="3"/>
      <c r="C167" s="7"/>
      <c r="D167" s="7"/>
    </row>
    <row r="168" spans="1:4" x14ac:dyDescent="0.2">
      <c r="A168" s="3"/>
      <c r="B168" s="3"/>
      <c r="C168" s="7"/>
      <c r="D168" s="7"/>
    </row>
    <row r="169" spans="1:4" x14ac:dyDescent="0.2">
      <c r="A169" s="3"/>
      <c r="B169" s="3"/>
      <c r="C169" s="7"/>
      <c r="D169" s="7"/>
    </row>
    <row r="170" spans="1:4" x14ac:dyDescent="0.2">
      <c r="A170" s="3"/>
      <c r="B170" s="3"/>
      <c r="C170" s="7"/>
      <c r="D170" s="7"/>
    </row>
    <row r="171" spans="1:4" x14ac:dyDescent="0.2">
      <c r="A171" s="3"/>
      <c r="B171" s="3"/>
      <c r="C171" s="7"/>
      <c r="D171" s="7"/>
    </row>
    <row r="172" spans="1:4" x14ac:dyDescent="0.2">
      <c r="A172" s="3"/>
      <c r="B172" s="3"/>
      <c r="C172" s="7"/>
      <c r="D172" s="7"/>
    </row>
    <row r="173" spans="1:4" x14ac:dyDescent="0.2">
      <c r="A173" s="3"/>
      <c r="B173" s="3"/>
      <c r="C173" s="7"/>
      <c r="D173" s="7"/>
    </row>
    <row r="174" spans="1:4" x14ac:dyDescent="0.2">
      <c r="A174" s="3"/>
      <c r="B174" s="3"/>
      <c r="C174" s="7"/>
      <c r="D174" s="7"/>
    </row>
    <row r="175" spans="1:4" x14ac:dyDescent="0.2">
      <c r="A175" s="3"/>
      <c r="B175" s="3"/>
      <c r="C175" s="7"/>
      <c r="D175" s="7"/>
    </row>
    <row r="176" spans="1:4" x14ac:dyDescent="0.2">
      <c r="A176" s="3"/>
      <c r="B176" s="3"/>
      <c r="C176" s="7"/>
      <c r="D176" s="7"/>
    </row>
    <row r="177" spans="1:4" x14ac:dyDescent="0.2">
      <c r="A177" s="3"/>
      <c r="B177" s="3"/>
      <c r="C177" s="7"/>
      <c r="D177" s="7"/>
    </row>
    <row r="178" spans="1:4" x14ac:dyDescent="0.2">
      <c r="A178" s="3"/>
      <c r="B178" s="3"/>
      <c r="C178" s="7"/>
      <c r="D178" s="7"/>
    </row>
    <row r="179" spans="1:4" x14ac:dyDescent="0.2">
      <c r="A179" s="3"/>
      <c r="B179" s="3"/>
      <c r="C179" s="7"/>
      <c r="D179" s="7"/>
    </row>
    <row r="180" spans="1:4" x14ac:dyDescent="0.2">
      <c r="A180" s="3"/>
      <c r="B180" s="3"/>
      <c r="C180" s="7"/>
      <c r="D180" s="7"/>
    </row>
    <row r="181" spans="1:4" x14ac:dyDescent="0.2">
      <c r="A181" s="3"/>
      <c r="B181" s="3"/>
      <c r="C181" s="7"/>
      <c r="D181" s="7"/>
    </row>
    <row r="182" spans="1:4" x14ac:dyDescent="0.2">
      <c r="A182" s="3"/>
      <c r="B182" s="3"/>
      <c r="C182" s="7"/>
      <c r="D182" s="7"/>
    </row>
    <row r="183" spans="1:4" x14ac:dyDescent="0.2">
      <c r="A183" s="3"/>
      <c r="B183" s="3"/>
      <c r="C183" s="7"/>
      <c r="D183" s="7"/>
    </row>
    <row r="184" spans="1:4" x14ac:dyDescent="0.2">
      <c r="A184" s="3"/>
      <c r="B184" s="3"/>
      <c r="C184" s="7"/>
      <c r="D184" s="7"/>
    </row>
    <row r="185" spans="1:4" x14ac:dyDescent="0.2">
      <c r="A185" s="3"/>
      <c r="B185" s="3"/>
      <c r="C185" s="7"/>
      <c r="D185" s="7"/>
    </row>
    <row r="186" spans="1:4" x14ac:dyDescent="0.2">
      <c r="A186" s="3"/>
      <c r="B186" s="3"/>
      <c r="C186" s="7"/>
      <c r="D186" s="7"/>
    </row>
    <row r="187" spans="1:4" x14ac:dyDescent="0.2">
      <c r="A187" s="3"/>
      <c r="B187" s="3"/>
      <c r="C187" s="7"/>
      <c r="D187" s="7"/>
    </row>
    <row r="188" spans="1:4" x14ac:dyDescent="0.2">
      <c r="A188" s="3"/>
      <c r="B188" s="3"/>
      <c r="C188" s="7"/>
      <c r="D188" s="7"/>
    </row>
    <row r="189" spans="1:4" x14ac:dyDescent="0.2">
      <c r="A189" s="3"/>
      <c r="B189" s="3"/>
      <c r="C189" s="7"/>
      <c r="D189" s="7"/>
    </row>
    <row r="190" spans="1:4" x14ac:dyDescent="0.2">
      <c r="A190" s="3"/>
      <c r="B190" s="3"/>
      <c r="C190" s="7"/>
      <c r="D190" s="7"/>
    </row>
    <row r="191" spans="1:4" x14ac:dyDescent="0.2">
      <c r="A191" s="3"/>
      <c r="B191" s="3"/>
      <c r="C191" s="7"/>
      <c r="D191" s="7"/>
    </row>
    <row r="192" spans="1:4" x14ac:dyDescent="0.2">
      <c r="A192" s="3"/>
      <c r="B192" s="3"/>
      <c r="C192" s="7"/>
      <c r="D192" s="7"/>
    </row>
    <row r="193" spans="1:4" x14ac:dyDescent="0.2">
      <c r="A193" s="3"/>
      <c r="B193" s="3"/>
      <c r="C193" s="7"/>
      <c r="D193" s="7"/>
    </row>
    <row r="194" spans="1:4" x14ac:dyDescent="0.2">
      <c r="A194" s="3"/>
      <c r="B194" s="3"/>
      <c r="C194" s="7"/>
      <c r="D194" s="7"/>
    </row>
    <row r="195" spans="1:4" x14ac:dyDescent="0.2">
      <c r="A195" s="3"/>
      <c r="B195" s="3"/>
      <c r="C195" s="7"/>
      <c r="D195" s="7"/>
    </row>
    <row r="196" spans="1:4" x14ac:dyDescent="0.2">
      <c r="A196" s="3"/>
      <c r="B196" s="3"/>
      <c r="C196" s="7"/>
      <c r="D196" s="7"/>
    </row>
    <row r="197" spans="1:4" x14ac:dyDescent="0.2">
      <c r="A197" s="3"/>
      <c r="B197" s="3"/>
      <c r="C197" s="7"/>
      <c r="D197" s="7"/>
    </row>
    <row r="198" spans="1:4" x14ac:dyDescent="0.2">
      <c r="A198" s="3"/>
      <c r="B198" s="3"/>
      <c r="C198" s="7"/>
      <c r="D198" s="7"/>
    </row>
    <row r="199" spans="1:4" x14ac:dyDescent="0.2">
      <c r="A199" s="3"/>
      <c r="B199" s="3"/>
      <c r="C199" s="7"/>
      <c r="D199" s="7"/>
    </row>
    <row r="200" spans="1:4" x14ac:dyDescent="0.2">
      <c r="A200" s="3"/>
      <c r="B200" s="3"/>
      <c r="C200" s="7"/>
      <c r="D200" s="7"/>
    </row>
    <row r="201" spans="1:4" x14ac:dyDescent="0.2">
      <c r="A201" s="3"/>
      <c r="B201" s="3"/>
      <c r="C201" s="7"/>
      <c r="D201" s="7"/>
    </row>
    <row r="202" spans="1:4" x14ac:dyDescent="0.2">
      <c r="A202" s="3"/>
      <c r="B202" s="3"/>
      <c r="C202" s="7"/>
      <c r="D202" s="7"/>
    </row>
    <row r="203" spans="1:4" x14ac:dyDescent="0.2">
      <c r="A203" s="3"/>
      <c r="B203" s="3"/>
      <c r="C203" s="7"/>
      <c r="D203" s="7"/>
    </row>
    <row r="204" spans="1:4" x14ac:dyDescent="0.2">
      <c r="A204" s="3"/>
      <c r="B204" s="3"/>
      <c r="C204" s="7"/>
      <c r="D204" s="7"/>
    </row>
    <row r="205" spans="1:4" x14ac:dyDescent="0.2">
      <c r="A205" s="3"/>
      <c r="B205" s="3"/>
      <c r="C205" s="7"/>
      <c r="D205" s="7"/>
    </row>
    <row r="206" spans="1:4" x14ac:dyDescent="0.2">
      <c r="A206" s="3"/>
      <c r="B206" s="3"/>
      <c r="C206" s="7"/>
      <c r="D206" s="7"/>
    </row>
    <row r="207" spans="1:4" x14ac:dyDescent="0.2">
      <c r="A207" s="3"/>
      <c r="B207" s="3"/>
      <c r="C207" s="7"/>
      <c r="D207" s="7"/>
    </row>
    <row r="208" spans="1:4" x14ac:dyDescent="0.2">
      <c r="A208" s="3"/>
      <c r="B208" s="3"/>
      <c r="C208" s="7"/>
      <c r="D208" s="7"/>
    </row>
    <row r="209" spans="1:4" x14ac:dyDescent="0.2">
      <c r="A209" s="3"/>
      <c r="B209" s="3"/>
      <c r="C209" s="7"/>
      <c r="D209" s="7"/>
    </row>
    <row r="210" spans="1:4" x14ac:dyDescent="0.2">
      <c r="A210" s="3"/>
      <c r="B210" s="3"/>
      <c r="C210" s="7"/>
      <c r="D210" s="7"/>
    </row>
    <row r="211" spans="1:4" x14ac:dyDescent="0.2">
      <c r="A211" s="3"/>
      <c r="B211" s="3"/>
      <c r="C211" s="7"/>
      <c r="D211" s="7"/>
    </row>
    <row r="212" spans="1:4" x14ac:dyDescent="0.2">
      <c r="A212" s="3"/>
      <c r="B212" s="3"/>
      <c r="C212" s="7"/>
      <c r="D212" s="7"/>
    </row>
    <row r="213" spans="1:4" x14ac:dyDescent="0.2">
      <c r="A213" s="3"/>
      <c r="B213" s="3"/>
      <c r="C213" s="7"/>
      <c r="D213" s="7"/>
    </row>
    <row r="214" spans="1:4" x14ac:dyDescent="0.2">
      <c r="A214" s="3"/>
      <c r="B214" s="3"/>
      <c r="C214" s="7"/>
      <c r="D214" s="7"/>
    </row>
    <row r="215" spans="1:4" x14ac:dyDescent="0.2">
      <c r="A215" s="3"/>
      <c r="B215" s="3"/>
      <c r="C215" s="7"/>
      <c r="D215" s="7"/>
    </row>
    <row r="216" spans="1:4" x14ac:dyDescent="0.2">
      <c r="A216" s="3"/>
      <c r="B216" s="3"/>
      <c r="C216" s="7"/>
      <c r="D216" s="7"/>
    </row>
    <row r="217" spans="1:4" x14ac:dyDescent="0.2">
      <c r="A217" s="3"/>
      <c r="B217" s="3"/>
      <c r="C217" s="7"/>
      <c r="D217" s="7"/>
    </row>
    <row r="218" spans="1:4" x14ac:dyDescent="0.2">
      <c r="A218" s="3"/>
      <c r="B218" s="3"/>
      <c r="C218" s="7"/>
      <c r="D218" s="7"/>
    </row>
    <row r="219" spans="1:4" x14ac:dyDescent="0.2">
      <c r="A219" s="3"/>
      <c r="B219" s="3"/>
      <c r="C219" s="7"/>
      <c r="D219" s="7"/>
    </row>
    <row r="220" spans="1:4" x14ac:dyDescent="0.2">
      <c r="A220" s="3"/>
      <c r="B220" s="3"/>
      <c r="C220" s="7"/>
      <c r="D220" s="7"/>
    </row>
    <row r="221" spans="1:4" x14ac:dyDescent="0.2">
      <c r="A221" s="3"/>
      <c r="B221" s="3"/>
      <c r="C221" s="7"/>
      <c r="D221" s="7"/>
    </row>
    <row r="222" spans="1:4" x14ac:dyDescent="0.2">
      <c r="A222" s="3"/>
      <c r="B222" s="3"/>
      <c r="C222" s="7"/>
      <c r="D222" s="7"/>
    </row>
    <row r="223" spans="1:4" x14ac:dyDescent="0.2">
      <c r="A223" s="3"/>
      <c r="B223" s="3"/>
      <c r="C223" s="7"/>
      <c r="D223" s="7"/>
    </row>
    <row r="224" spans="1:4" x14ac:dyDescent="0.2">
      <c r="A224" s="3"/>
      <c r="B224" s="3"/>
      <c r="C224" s="7"/>
      <c r="D224" s="7"/>
    </row>
    <row r="225" spans="1:4" x14ac:dyDescent="0.2">
      <c r="A225" s="3"/>
      <c r="B225" s="3"/>
      <c r="C225" s="7"/>
      <c r="D225" s="7"/>
    </row>
    <row r="226" spans="1:4" x14ac:dyDescent="0.2">
      <c r="A226" s="3"/>
      <c r="B226" s="3"/>
      <c r="C226" s="7"/>
      <c r="D226" s="7"/>
    </row>
    <row r="227" spans="1:4" x14ac:dyDescent="0.2">
      <c r="A227" s="3"/>
      <c r="B227" s="3"/>
      <c r="C227" s="7"/>
      <c r="D227" s="7"/>
    </row>
    <row r="228" spans="1:4" x14ac:dyDescent="0.2">
      <c r="A228" s="3"/>
      <c r="B228" s="3"/>
      <c r="C228" s="7"/>
      <c r="D228" s="7"/>
    </row>
    <row r="229" spans="1:4" x14ac:dyDescent="0.2">
      <c r="A229" s="3"/>
      <c r="B229" s="3"/>
      <c r="C229" s="7"/>
      <c r="D229" s="7"/>
    </row>
    <row r="230" spans="1:4" x14ac:dyDescent="0.2">
      <c r="A230" s="3"/>
      <c r="B230" s="3"/>
      <c r="C230" s="7"/>
      <c r="D230" s="7"/>
    </row>
    <row r="231" spans="1:4" x14ac:dyDescent="0.2">
      <c r="A231" s="3"/>
      <c r="B231" s="3"/>
      <c r="C231" s="7"/>
      <c r="D231" s="7"/>
    </row>
    <row r="232" spans="1:4" x14ac:dyDescent="0.2">
      <c r="A232" s="3"/>
      <c r="B232" s="3"/>
      <c r="C232" s="7"/>
      <c r="D232" s="7"/>
    </row>
    <row r="233" spans="1:4" x14ac:dyDescent="0.2">
      <c r="A233" s="3"/>
      <c r="B233" s="3"/>
      <c r="C233" s="7"/>
      <c r="D233" s="7"/>
    </row>
    <row r="234" spans="1:4" x14ac:dyDescent="0.2">
      <c r="A234" s="3"/>
      <c r="B234" s="3"/>
      <c r="C234" s="7"/>
      <c r="D234" s="7"/>
    </row>
    <row r="235" spans="1:4" x14ac:dyDescent="0.2">
      <c r="A235" s="3"/>
      <c r="B235" s="3"/>
      <c r="C235" s="7"/>
      <c r="D235" s="7"/>
    </row>
    <row r="236" spans="1:4" x14ac:dyDescent="0.2">
      <c r="A236" s="3"/>
      <c r="B236" s="3"/>
      <c r="C236" s="7"/>
      <c r="D236" s="7"/>
    </row>
    <row r="237" spans="1:4" x14ac:dyDescent="0.2">
      <c r="A237" s="3"/>
      <c r="B237" s="3"/>
      <c r="C237" s="7"/>
      <c r="D237" s="7"/>
    </row>
    <row r="238" spans="1:4" x14ac:dyDescent="0.2">
      <c r="A238" s="3"/>
      <c r="B238" s="3"/>
      <c r="C238" s="7"/>
      <c r="D238" s="7"/>
    </row>
    <row r="239" spans="1:4" x14ac:dyDescent="0.2">
      <c r="A239" s="3"/>
      <c r="B239" s="3"/>
      <c r="C239" s="7"/>
      <c r="D239" s="7"/>
    </row>
    <row r="240" spans="1:4" x14ac:dyDescent="0.2">
      <c r="A240" s="3"/>
      <c r="B240" s="3"/>
      <c r="C240" s="7"/>
      <c r="D240" s="7"/>
    </row>
    <row r="241" spans="1:4" x14ac:dyDescent="0.2">
      <c r="A241" s="3"/>
      <c r="B241" s="3"/>
      <c r="C241" s="7"/>
      <c r="D241" s="7"/>
    </row>
    <row r="242" spans="1:4" x14ac:dyDescent="0.2">
      <c r="A242" s="3"/>
      <c r="B242" s="3"/>
      <c r="C242" s="7"/>
      <c r="D242" s="7"/>
    </row>
    <row r="243" spans="1:4" x14ac:dyDescent="0.2">
      <c r="A243" s="3"/>
      <c r="B243" s="3"/>
      <c r="C243" s="7"/>
      <c r="D243" s="7"/>
    </row>
    <row r="244" spans="1:4" x14ac:dyDescent="0.2">
      <c r="A244" s="3"/>
      <c r="B244" s="3"/>
      <c r="C244" s="7"/>
      <c r="D244" s="7"/>
    </row>
    <row r="245" spans="1:4" x14ac:dyDescent="0.2">
      <c r="A245" s="3"/>
      <c r="B245" s="3"/>
      <c r="C245" s="7"/>
      <c r="D245" s="7"/>
    </row>
    <row r="246" spans="1:4" x14ac:dyDescent="0.2">
      <c r="A246" s="3"/>
      <c r="B246" s="3"/>
      <c r="C246" s="7"/>
      <c r="D246" s="7"/>
    </row>
    <row r="247" spans="1:4" x14ac:dyDescent="0.2">
      <c r="A247" s="3"/>
      <c r="B247" s="3"/>
      <c r="C247" s="7"/>
      <c r="D247" s="7"/>
    </row>
    <row r="248" spans="1:4" x14ac:dyDescent="0.2">
      <c r="A248" s="3"/>
      <c r="B248" s="3"/>
      <c r="C248" s="7"/>
      <c r="D248" s="7"/>
    </row>
    <row r="249" spans="1:4" x14ac:dyDescent="0.2">
      <c r="A249" s="3"/>
      <c r="B249" s="3"/>
      <c r="C249" s="7"/>
      <c r="D249" s="7"/>
    </row>
    <row r="250" spans="1:4" x14ac:dyDescent="0.2">
      <c r="A250" s="3"/>
      <c r="B250" s="3"/>
      <c r="C250" s="7"/>
      <c r="D250" s="7"/>
    </row>
    <row r="251" spans="1:4" x14ac:dyDescent="0.2">
      <c r="A251" s="3"/>
      <c r="B251" s="3"/>
      <c r="C251" s="7"/>
      <c r="D251" s="7"/>
    </row>
    <row r="252" spans="1:4" x14ac:dyDescent="0.2">
      <c r="A252" s="3"/>
      <c r="B252" s="3"/>
      <c r="C252" s="7"/>
      <c r="D252" s="7"/>
    </row>
    <row r="253" spans="1:4" x14ac:dyDescent="0.2">
      <c r="A253" s="3"/>
      <c r="B253" s="3"/>
      <c r="C253" s="7"/>
      <c r="D253" s="7"/>
    </row>
    <row r="254" spans="1:4" x14ac:dyDescent="0.2">
      <c r="A254" s="3"/>
      <c r="B254" s="3"/>
      <c r="C254" s="7"/>
      <c r="D254" s="7"/>
    </row>
    <row r="255" spans="1:4" x14ac:dyDescent="0.2">
      <c r="A255" s="3"/>
      <c r="B255" s="3"/>
      <c r="C255" s="7"/>
      <c r="D255" s="7"/>
    </row>
    <row r="256" spans="1:4" x14ac:dyDescent="0.2">
      <c r="A256" s="3"/>
      <c r="B256" s="3"/>
      <c r="C256" s="7"/>
      <c r="D256" s="7"/>
    </row>
    <row r="257" spans="1:4" x14ac:dyDescent="0.2">
      <c r="A257" s="3"/>
      <c r="B257" s="3"/>
      <c r="C257" s="7"/>
      <c r="D257" s="7"/>
    </row>
    <row r="258" spans="1:4" x14ac:dyDescent="0.2">
      <c r="A258" s="3"/>
      <c r="B258" s="3"/>
      <c r="C258" s="7"/>
      <c r="D258" s="7"/>
    </row>
    <row r="259" spans="1:4" x14ac:dyDescent="0.2">
      <c r="A259" s="3"/>
      <c r="B259" s="3"/>
      <c r="C259" s="7"/>
      <c r="D259" s="7"/>
    </row>
    <row r="260" spans="1:4" x14ac:dyDescent="0.2">
      <c r="A260" s="3"/>
      <c r="B260" s="3"/>
      <c r="C260" s="7"/>
      <c r="D260" s="7"/>
    </row>
    <row r="261" spans="1:4" x14ac:dyDescent="0.2">
      <c r="A261" s="3"/>
      <c r="B261" s="3"/>
      <c r="C261" s="7"/>
      <c r="D261" s="7"/>
    </row>
    <row r="262" spans="1:4" x14ac:dyDescent="0.2">
      <c r="A262" s="3"/>
      <c r="B262" s="3"/>
      <c r="C262" s="7"/>
      <c r="D262" s="7"/>
    </row>
    <row r="263" spans="1:4" x14ac:dyDescent="0.2">
      <c r="A263" s="3"/>
      <c r="B263" s="3"/>
      <c r="C263" s="7"/>
      <c r="D263" s="7"/>
    </row>
    <row r="264" spans="1:4" x14ac:dyDescent="0.2">
      <c r="A264" s="3"/>
      <c r="B264" s="3"/>
      <c r="C264" s="7"/>
      <c r="D264" s="7"/>
    </row>
    <row r="265" spans="1:4" x14ac:dyDescent="0.2">
      <c r="A265" s="3"/>
      <c r="B265" s="3"/>
      <c r="C265" s="7"/>
      <c r="D265" s="7"/>
    </row>
    <row r="266" spans="1:4" x14ac:dyDescent="0.2">
      <c r="A266" s="3"/>
      <c r="B266" s="3"/>
      <c r="C266" s="7"/>
      <c r="D266" s="7"/>
    </row>
    <row r="267" spans="1:4" x14ac:dyDescent="0.2">
      <c r="A267" s="3"/>
      <c r="B267" s="3"/>
      <c r="C267" s="7"/>
      <c r="D267" s="7"/>
    </row>
    <row r="268" spans="1:4" x14ac:dyDescent="0.2">
      <c r="A268" s="3"/>
      <c r="B268" s="3"/>
      <c r="C268" s="7"/>
      <c r="D268" s="7"/>
    </row>
    <row r="269" spans="1:4" x14ac:dyDescent="0.2">
      <c r="A269" s="3"/>
      <c r="B269" s="3"/>
      <c r="C269" s="7"/>
      <c r="D269" s="7"/>
    </row>
    <row r="270" spans="1:4" x14ac:dyDescent="0.2">
      <c r="A270" s="3"/>
      <c r="B270" s="3"/>
      <c r="C270" s="7"/>
      <c r="D270" s="7"/>
    </row>
    <row r="271" spans="1:4" x14ac:dyDescent="0.2">
      <c r="A271" s="3"/>
      <c r="B271" s="3"/>
      <c r="C271" s="7"/>
      <c r="D271" s="7"/>
    </row>
    <row r="272" spans="1:4" x14ac:dyDescent="0.2">
      <c r="A272" s="3"/>
      <c r="B272" s="3"/>
      <c r="C272" s="7"/>
      <c r="D272" s="7"/>
    </row>
    <row r="273" spans="1:4" x14ac:dyDescent="0.2">
      <c r="A273" s="3"/>
      <c r="B273" s="3"/>
      <c r="C273" s="7"/>
      <c r="D273" s="7"/>
    </row>
    <row r="274" spans="1:4" x14ac:dyDescent="0.2">
      <c r="A274" s="3"/>
      <c r="B274" s="3"/>
      <c r="C274" s="7"/>
      <c r="D274" s="7"/>
    </row>
    <row r="275" spans="1:4" x14ac:dyDescent="0.2">
      <c r="A275" s="3"/>
      <c r="B275" s="3"/>
      <c r="C275" s="7"/>
      <c r="D275" s="7"/>
    </row>
    <row r="276" spans="1:4" x14ac:dyDescent="0.2">
      <c r="A276" s="3"/>
      <c r="B276" s="3"/>
      <c r="C276" s="7"/>
      <c r="D276" s="7"/>
    </row>
    <row r="277" spans="1:4" x14ac:dyDescent="0.2">
      <c r="A277" s="3"/>
      <c r="B277" s="3"/>
      <c r="C277" s="7"/>
      <c r="D277" s="7"/>
    </row>
    <row r="278" spans="1:4" x14ac:dyDescent="0.2">
      <c r="A278" s="3"/>
      <c r="B278" s="3"/>
      <c r="C278" s="7"/>
      <c r="D278" s="7"/>
    </row>
    <row r="279" spans="1:4" x14ac:dyDescent="0.2">
      <c r="A279" s="3"/>
      <c r="B279" s="3"/>
      <c r="C279" s="7"/>
      <c r="D279" s="7"/>
    </row>
    <row r="280" spans="1:4" x14ac:dyDescent="0.2">
      <c r="A280" s="3"/>
      <c r="B280" s="3"/>
      <c r="C280" s="7"/>
      <c r="D280" s="7"/>
    </row>
    <row r="281" spans="1:4" x14ac:dyDescent="0.2">
      <c r="A281" s="3"/>
      <c r="B281" s="3"/>
      <c r="C281" s="7"/>
      <c r="D281" s="7"/>
    </row>
    <row r="282" spans="1:4" x14ac:dyDescent="0.2">
      <c r="A282" s="3"/>
      <c r="B282" s="3"/>
      <c r="C282" s="7"/>
      <c r="D282" s="7"/>
    </row>
    <row r="283" spans="1:4" x14ac:dyDescent="0.2">
      <c r="A283" s="3"/>
      <c r="B283" s="3"/>
      <c r="C283" s="7"/>
      <c r="D283" s="7"/>
    </row>
    <row r="284" spans="1:4" x14ac:dyDescent="0.2">
      <c r="A284" s="3"/>
      <c r="B284" s="3"/>
      <c r="C284" s="7"/>
      <c r="D284" s="7"/>
    </row>
    <row r="285" spans="1:4" x14ac:dyDescent="0.2">
      <c r="A285" s="3"/>
      <c r="B285" s="3"/>
      <c r="C285" s="7"/>
      <c r="D285" s="7"/>
    </row>
    <row r="286" spans="1:4" x14ac:dyDescent="0.2">
      <c r="A286" s="3"/>
      <c r="B286" s="3"/>
      <c r="C286" s="7"/>
      <c r="D286" s="7"/>
    </row>
    <row r="287" spans="1:4" x14ac:dyDescent="0.2">
      <c r="A287" s="3"/>
      <c r="B287" s="3"/>
      <c r="C287" s="7"/>
      <c r="D287" s="7"/>
    </row>
    <row r="288" spans="1:4" x14ac:dyDescent="0.2">
      <c r="A288" s="3"/>
      <c r="B288" s="3"/>
      <c r="C288" s="7"/>
      <c r="D288" s="7"/>
    </row>
    <row r="289" spans="1:4" x14ac:dyDescent="0.2">
      <c r="A289" s="3"/>
      <c r="B289" s="3"/>
      <c r="C289" s="7"/>
      <c r="D289" s="7"/>
    </row>
    <row r="290" spans="1:4" x14ac:dyDescent="0.2">
      <c r="A290" s="3"/>
      <c r="B290" s="3"/>
      <c r="C290" s="7"/>
      <c r="D290" s="7"/>
    </row>
    <row r="291" spans="1:4" x14ac:dyDescent="0.2">
      <c r="A291" s="3"/>
      <c r="B291" s="3"/>
      <c r="C291" s="7"/>
      <c r="D291" s="7"/>
    </row>
    <row r="292" spans="1:4" x14ac:dyDescent="0.2">
      <c r="A292" s="3"/>
      <c r="B292" s="3"/>
      <c r="C292" s="7"/>
      <c r="D292" s="7"/>
    </row>
    <row r="293" spans="1:4" x14ac:dyDescent="0.2">
      <c r="A293" s="3"/>
      <c r="B293" s="3"/>
      <c r="C293" s="7"/>
      <c r="D293" s="7"/>
    </row>
    <row r="294" spans="1:4" x14ac:dyDescent="0.2">
      <c r="A294" s="3"/>
      <c r="B294" s="3"/>
      <c r="C294" s="7"/>
      <c r="D294" s="7"/>
    </row>
    <row r="295" spans="1:4" x14ac:dyDescent="0.2">
      <c r="A295" s="3"/>
      <c r="B295" s="3"/>
      <c r="C295" s="7"/>
      <c r="D295" s="7"/>
    </row>
    <row r="296" spans="1:4" x14ac:dyDescent="0.2">
      <c r="A296" s="3"/>
      <c r="B296" s="3"/>
      <c r="C296" s="7"/>
      <c r="D296" s="7"/>
    </row>
    <row r="297" spans="1:4" x14ac:dyDescent="0.2">
      <c r="A297" s="3"/>
      <c r="B297" s="3"/>
      <c r="C297" s="7"/>
      <c r="D297" s="7"/>
    </row>
    <row r="298" spans="1:4" x14ac:dyDescent="0.2">
      <c r="A298" s="3"/>
      <c r="B298" s="3"/>
      <c r="C298" s="7"/>
      <c r="D298" s="7"/>
    </row>
    <row r="299" spans="1:4" x14ac:dyDescent="0.2">
      <c r="A299" s="3"/>
      <c r="B299" s="3"/>
      <c r="C299" s="7"/>
      <c r="D299" s="7"/>
    </row>
    <row r="300" spans="1:4" x14ac:dyDescent="0.2">
      <c r="A300" s="3"/>
      <c r="B300" s="3"/>
      <c r="C300" s="7"/>
      <c r="D300" s="7"/>
    </row>
    <row r="301" spans="1:4" x14ac:dyDescent="0.2">
      <c r="A301" s="3"/>
      <c r="B301" s="3"/>
      <c r="C301" s="7"/>
      <c r="D301" s="7"/>
    </row>
    <row r="302" spans="1:4" x14ac:dyDescent="0.2">
      <c r="A302" s="3"/>
      <c r="B302" s="3"/>
      <c r="C302" s="7"/>
      <c r="D302" s="7"/>
    </row>
    <row r="303" spans="1:4" x14ac:dyDescent="0.2">
      <c r="A303" s="3"/>
      <c r="B303" s="3"/>
      <c r="C303" s="7"/>
      <c r="D303" s="7"/>
    </row>
    <row r="304" spans="1:4" x14ac:dyDescent="0.2">
      <c r="A304" s="3"/>
      <c r="B304" s="3"/>
      <c r="C304" s="7"/>
      <c r="D304" s="7"/>
    </row>
    <row r="305" spans="1:4" x14ac:dyDescent="0.2">
      <c r="A305" s="3"/>
      <c r="B305" s="3"/>
      <c r="C305" s="7"/>
      <c r="D305" s="7"/>
    </row>
    <row r="306" spans="1:4" x14ac:dyDescent="0.2">
      <c r="A306" s="3"/>
      <c r="B306" s="3"/>
      <c r="C306" s="7"/>
      <c r="D306" s="7"/>
    </row>
    <row r="307" spans="1:4" x14ac:dyDescent="0.2">
      <c r="A307" s="3"/>
      <c r="B307" s="3"/>
      <c r="C307" s="7"/>
      <c r="D307" s="7"/>
    </row>
    <row r="308" spans="1:4" x14ac:dyDescent="0.2">
      <c r="A308" s="3"/>
      <c r="B308" s="3"/>
      <c r="C308" s="7"/>
      <c r="D308" s="7"/>
    </row>
    <row r="309" spans="1:4" x14ac:dyDescent="0.2">
      <c r="A309" s="3"/>
      <c r="B309" s="3"/>
      <c r="C309" s="7"/>
      <c r="D309" s="7"/>
    </row>
    <row r="310" spans="1:4" x14ac:dyDescent="0.2">
      <c r="A310" s="3"/>
      <c r="B310" s="3"/>
      <c r="C310" s="7"/>
      <c r="D310" s="7"/>
    </row>
    <row r="311" spans="1:4" x14ac:dyDescent="0.2">
      <c r="A311" s="3"/>
      <c r="B311" s="3"/>
      <c r="C311" s="7"/>
      <c r="D311" s="7"/>
    </row>
    <row r="312" spans="1:4" x14ac:dyDescent="0.2">
      <c r="A312" s="3"/>
      <c r="B312" s="3"/>
      <c r="C312" s="7"/>
      <c r="D312" s="7"/>
    </row>
    <row r="313" spans="1:4" x14ac:dyDescent="0.2">
      <c r="A313" s="3"/>
      <c r="B313" s="3"/>
      <c r="C313" s="7"/>
      <c r="D313" s="7"/>
    </row>
    <row r="314" spans="1:4" x14ac:dyDescent="0.2">
      <c r="A314" s="3"/>
      <c r="B314" s="3"/>
      <c r="C314" s="7"/>
      <c r="D314" s="7"/>
    </row>
    <row r="315" spans="1:4" x14ac:dyDescent="0.2">
      <c r="A315" s="3"/>
      <c r="B315" s="3"/>
      <c r="C315" s="7"/>
      <c r="D315" s="7"/>
    </row>
    <row r="316" spans="1:4" x14ac:dyDescent="0.2">
      <c r="A316" s="3"/>
      <c r="B316" s="3"/>
      <c r="C316" s="7"/>
      <c r="D316" s="7"/>
    </row>
    <row r="317" spans="1:4" x14ac:dyDescent="0.2">
      <c r="A317" s="3"/>
      <c r="B317" s="3"/>
      <c r="C317" s="7"/>
      <c r="D317" s="7"/>
    </row>
    <row r="318" spans="1:4" x14ac:dyDescent="0.2">
      <c r="A318" s="3"/>
      <c r="B318" s="3"/>
      <c r="C318" s="7"/>
      <c r="D318" s="7"/>
    </row>
    <row r="319" spans="1:4" x14ac:dyDescent="0.2">
      <c r="A319" s="3"/>
      <c r="B319" s="3"/>
      <c r="C319" s="7"/>
      <c r="D319" s="7"/>
    </row>
    <row r="320" spans="1:4" x14ac:dyDescent="0.2">
      <c r="A320" s="3"/>
      <c r="B320" s="3"/>
      <c r="C320" s="7"/>
      <c r="D320" s="7"/>
    </row>
    <row r="321" spans="1:4" x14ac:dyDescent="0.2">
      <c r="A321" s="3"/>
      <c r="B321" s="3"/>
      <c r="C321" s="7"/>
      <c r="D321" s="7"/>
    </row>
    <row r="322" spans="1:4" x14ac:dyDescent="0.2">
      <c r="A322" s="3"/>
      <c r="B322" s="3"/>
      <c r="C322" s="7"/>
      <c r="D322" s="7"/>
    </row>
    <row r="323" spans="1:4" x14ac:dyDescent="0.2">
      <c r="A323" s="3"/>
      <c r="B323" s="3"/>
      <c r="C323" s="7"/>
      <c r="D323" s="7"/>
    </row>
    <row r="324" spans="1:4" x14ac:dyDescent="0.2">
      <c r="A324" s="3"/>
      <c r="B324" s="3"/>
      <c r="C324" s="7"/>
      <c r="D324" s="7"/>
    </row>
    <row r="325" spans="1:4" x14ac:dyDescent="0.2">
      <c r="A325" s="3"/>
      <c r="B325" s="3"/>
      <c r="C325" s="7"/>
      <c r="D325" s="7"/>
    </row>
    <row r="326" spans="1:4" x14ac:dyDescent="0.2">
      <c r="A326" s="3"/>
      <c r="B326" s="3"/>
      <c r="C326" s="7"/>
      <c r="D326" s="7"/>
    </row>
    <row r="327" spans="1:4" x14ac:dyDescent="0.2">
      <c r="A327" s="3"/>
      <c r="B327" s="3"/>
      <c r="C327" s="7"/>
      <c r="D327" s="7"/>
    </row>
    <row r="328" spans="1:4" x14ac:dyDescent="0.2">
      <c r="A328" s="3"/>
      <c r="B328" s="3"/>
      <c r="C328" s="7"/>
      <c r="D328" s="7"/>
    </row>
    <row r="329" spans="1:4" x14ac:dyDescent="0.2">
      <c r="A329" s="3"/>
      <c r="B329" s="3"/>
      <c r="C329" s="7"/>
      <c r="D329" s="7"/>
    </row>
    <row r="330" spans="1:4" x14ac:dyDescent="0.2">
      <c r="A330" s="3"/>
      <c r="B330" s="3"/>
      <c r="C330" s="7"/>
      <c r="D330" s="7"/>
    </row>
    <row r="331" spans="1:4" x14ac:dyDescent="0.2">
      <c r="A331" s="3"/>
      <c r="B331" s="3"/>
      <c r="C331" s="7"/>
      <c r="D331" s="7"/>
    </row>
    <row r="332" spans="1:4" x14ac:dyDescent="0.2">
      <c r="A332" s="3"/>
      <c r="B332" s="3"/>
      <c r="C332" s="7"/>
      <c r="D332" s="7"/>
    </row>
    <row r="333" spans="1:4" x14ac:dyDescent="0.2">
      <c r="A333" s="3"/>
      <c r="B333" s="3"/>
      <c r="C333" s="7"/>
      <c r="D333" s="7"/>
    </row>
    <row r="334" spans="1:4" x14ac:dyDescent="0.2">
      <c r="A334" s="3"/>
      <c r="B334" s="3"/>
      <c r="C334" s="7"/>
      <c r="D334" s="7"/>
    </row>
    <row r="335" spans="1:4" x14ac:dyDescent="0.2">
      <c r="A335" s="3"/>
      <c r="B335" s="3"/>
      <c r="C335" s="7"/>
      <c r="D335" s="7"/>
    </row>
    <row r="336" spans="1:4" x14ac:dyDescent="0.2">
      <c r="A336" s="3"/>
      <c r="B336" s="3"/>
      <c r="C336" s="7"/>
      <c r="D336" s="7"/>
    </row>
    <row r="337" spans="1:4" x14ac:dyDescent="0.2">
      <c r="A337" s="3"/>
      <c r="B337" s="3"/>
      <c r="C337" s="7"/>
      <c r="D337" s="7"/>
    </row>
    <row r="338" spans="1:4" x14ac:dyDescent="0.2">
      <c r="A338" s="3"/>
      <c r="B338" s="3"/>
      <c r="C338" s="7"/>
      <c r="D338" s="7"/>
    </row>
    <row r="339" spans="1:4" x14ac:dyDescent="0.2">
      <c r="A339" s="3"/>
      <c r="B339" s="3"/>
      <c r="C339" s="7"/>
      <c r="D339" s="7"/>
    </row>
    <row r="340" spans="1:4" x14ac:dyDescent="0.2">
      <c r="A340" s="3"/>
      <c r="B340" s="3"/>
      <c r="C340" s="7"/>
      <c r="D340" s="7"/>
    </row>
    <row r="341" spans="1:4" x14ac:dyDescent="0.2">
      <c r="A341" s="3"/>
      <c r="B341" s="3"/>
      <c r="C341" s="7"/>
      <c r="D341" s="7"/>
    </row>
    <row r="342" spans="1:4" x14ac:dyDescent="0.2">
      <c r="A342" s="3"/>
      <c r="B342" s="3"/>
      <c r="C342" s="7"/>
      <c r="D342" s="7"/>
    </row>
    <row r="343" spans="1:4" x14ac:dyDescent="0.2">
      <c r="A343" s="3"/>
      <c r="B343" s="3"/>
      <c r="C343" s="7"/>
      <c r="D343" s="7"/>
    </row>
    <row r="344" spans="1:4" x14ac:dyDescent="0.2">
      <c r="A344" s="3"/>
      <c r="B344" s="3"/>
      <c r="C344" s="7"/>
      <c r="D344" s="7"/>
    </row>
    <row r="345" spans="1:4" x14ac:dyDescent="0.2">
      <c r="A345" s="3"/>
      <c r="B345" s="3"/>
      <c r="C345" s="7"/>
      <c r="D345" s="7"/>
    </row>
    <row r="346" spans="1:4" x14ac:dyDescent="0.2">
      <c r="A346" s="3"/>
      <c r="B346" s="3"/>
      <c r="C346" s="7"/>
      <c r="D346" s="7"/>
    </row>
    <row r="347" spans="1:4" x14ac:dyDescent="0.2">
      <c r="A347" s="3"/>
      <c r="B347" s="3"/>
      <c r="C347" s="7"/>
      <c r="D347" s="7"/>
    </row>
    <row r="348" spans="1:4" x14ac:dyDescent="0.2">
      <c r="A348" s="3"/>
      <c r="B348" s="3"/>
      <c r="C348" s="7"/>
      <c r="D348" s="7"/>
    </row>
    <row r="349" spans="1:4" x14ac:dyDescent="0.2">
      <c r="A349" s="3"/>
      <c r="B349" s="3"/>
      <c r="C349" s="7"/>
      <c r="D349" s="7"/>
    </row>
    <row r="350" spans="1:4" x14ac:dyDescent="0.2">
      <c r="A350" s="3"/>
      <c r="B350" s="3"/>
      <c r="C350" s="7"/>
      <c r="D350" s="7"/>
    </row>
    <row r="351" spans="1:4" x14ac:dyDescent="0.2">
      <c r="A351" s="3"/>
      <c r="B351" s="3"/>
      <c r="C351" s="7"/>
      <c r="D351" s="7"/>
    </row>
    <row r="352" spans="1:4" x14ac:dyDescent="0.2">
      <c r="A352" s="3"/>
      <c r="B352" s="3"/>
      <c r="C352" s="7"/>
      <c r="D352" s="7"/>
    </row>
    <row r="353" spans="1:4" x14ac:dyDescent="0.2">
      <c r="A353" s="3"/>
      <c r="B353" s="3"/>
      <c r="C353" s="7"/>
      <c r="D353" s="7"/>
    </row>
    <row r="354" spans="1:4" x14ac:dyDescent="0.2">
      <c r="A354" s="3"/>
      <c r="B354" s="3"/>
      <c r="C354" s="7"/>
      <c r="D354" s="7"/>
    </row>
    <row r="355" spans="1:4" x14ac:dyDescent="0.2">
      <c r="A355" s="3"/>
      <c r="B355" s="3"/>
      <c r="C355" s="7"/>
      <c r="D355" s="7"/>
    </row>
    <row r="356" spans="1:4" x14ac:dyDescent="0.2">
      <c r="A356" s="3"/>
      <c r="B356" s="3"/>
      <c r="C356" s="7"/>
      <c r="D356" s="7"/>
    </row>
    <row r="357" spans="1:4" x14ac:dyDescent="0.2">
      <c r="A357" s="3"/>
      <c r="B357" s="3"/>
      <c r="C357" s="7"/>
      <c r="D357" s="7"/>
    </row>
    <row r="358" spans="1:4" x14ac:dyDescent="0.2">
      <c r="A358" s="3"/>
      <c r="B358" s="3"/>
      <c r="C358" s="7"/>
      <c r="D358" s="7"/>
    </row>
    <row r="359" spans="1:4" x14ac:dyDescent="0.2">
      <c r="A359" s="3"/>
      <c r="B359" s="3"/>
      <c r="C359" s="7"/>
      <c r="D359" s="7"/>
    </row>
    <row r="360" spans="1:4" x14ac:dyDescent="0.2">
      <c r="A360" s="3"/>
      <c r="B360" s="3"/>
      <c r="C360" s="7"/>
      <c r="D360" s="7"/>
    </row>
    <row r="361" spans="1:4" x14ac:dyDescent="0.2">
      <c r="A361" s="3"/>
      <c r="B361" s="3"/>
      <c r="C361" s="7"/>
      <c r="D361" s="7"/>
    </row>
    <row r="362" spans="1:4" x14ac:dyDescent="0.2">
      <c r="A362" s="3"/>
      <c r="B362" s="3"/>
      <c r="C362" s="7"/>
      <c r="D362" s="7"/>
    </row>
    <row r="363" spans="1:4" x14ac:dyDescent="0.2">
      <c r="A363" s="3"/>
      <c r="B363" s="3"/>
      <c r="C363" s="7"/>
      <c r="D363" s="7"/>
    </row>
    <row r="364" spans="1:4" x14ac:dyDescent="0.2">
      <c r="A364" s="3"/>
      <c r="B364" s="3"/>
      <c r="C364" s="7"/>
      <c r="D364" s="7"/>
    </row>
    <row r="365" spans="1:4" x14ac:dyDescent="0.2">
      <c r="A365" s="3"/>
      <c r="B365" s="3"/>
      <c r="C365" s="7"/>
      <c r="D365" s="7"/>
    </row>
    <row r="366" spans="1:4" x14ac:dyDescent="0.2">
      <c r="A366" s="3"/>
      <c r="B366" s="3"/>
      <c r="C366" s="7"/>
      <c r="D366" s="7"/>
    </row>
    <row r="367" spans="1:4" x14ac:dyDescent="0.2">
      <c r="A367" s="3"/>
      <c r="B367" s="3"/>
      <c r="C367" s="7"/>
      <c r="D367" s="7"/>
    </row>
    <row r="368" spans="1:4" x14ac:dyDescent="0.2">
      <c r="A368" s="3"/>
      <c r="B368" s="3"/>
      <c r="C368" s="7"/>
      <c r="D368" s="7"/>
    </row>
    <row r="369" spans="1:4" x14ac:dyDescent="0.2">
      <c r="A369" s="3"/>
      <c r="B369" s="3"/>
      <c r="C369" s="7"/>
      <c r="D369" s="7"/>
    </row>
    <row r="370" spans="1:4" x14ac:dyDescent="0.2">
      <c r="A370" s="3"/>
      <c r="B370" s="3"/>
      <c r="C370" s="7"/>
      <c r="D370" s="7"/>
    </row>
    <row r="371" spans="1:4" x14ac:dyDescent="0.2">
      <c r="A371" s="3"/>
      <c r="B371" s="3"/>
      <c r="C371" s="7"/>
      <c r="D371" s="7"/>
    </row>
    <row r="372" spans="1:4" x14ac:dyDescent="0.2">
      <c r="A372" s="3"/>
      <c r="B372" s="3"/>
      <c r="C372" s="7"/>
      <c r="D372" s="7"/>
    </row>
    <row r="373" spans="1:4" x14ac:dyDescent="0.2">
      <c r="A373" s="3"/>
      <c r="B373" s="3"/>
      <c r="C373" s="7"/>
      <c r="D373" s="7"/>
    </row>
    <row r="374" spans="1:4" x14ac:dyDescent="0.2">
      <c r="A374" s="3"/>
      <c r="B374" s="3"/>
      <c r="C374" s="7"/>
      <c r="D374" s="7"/>
    </row>
    <row r="375" spans="1:4" x14ac:dyDescent="0.2">
      <c r="A375" s="3"/>
      <c r="B375" s="3"/>
      <c r="C375" s="7"/>
      <c r="D375" s="7"/>
    </row>
    <row r="376" spans="1:4" x14ac:dyDescent="0.2">
      <c r="A376" s="3"/>
      <c r="B376" s="3"/>
      <c r="C376" s="7"/>
      <c r="D376" s="7"/>
    </row>
    <row r="377" spans="1:4" x14ac:dyDescent="0.2">
      <c r="A377" s="3"/>
      <c r="B377" s="3"/>
      <c r="C377" s="7"/>
      <c r="D377" s="7"/>
    </row>
    <row r="378" spans="1:4" x14ac:dyDescent="0.2">
      <c r="A378" s="3"/>
      <c r="B378" s="3"/>
      <c r="C378" s="7"/>
      <c r="D378" s="7"/>
    </row>
    <row r="379" spans="1:4" x14ac:dyDescent="0.2">
      <c r="A379" s="3"/>
      <c r="B379" s="3"/>
      <c r="C379" s="7"/>
      <c r="D379" s="7"/>
    </row>
    <row r="380" spans="1:4" x14ac:dyDescent="0.2">
      <c r="A380" s="3"/>
      <c r="B380" s="3"/>
      <c r="C380" s="7"/>
      <c r="D380" s="7"/>
    </row>
    <row r="381" spans="1:4" x14ac:dyDescent="0.2">
      <c r="A381" s="3"/>
      <c r="B381" s="3"/>
      <c r="C381" s="7"/>
      <c r="D381" s="7"/>
    </row>
    <row r="382" spans="1:4" x14ac:dyDescent="0.2">
      <c r="A382" s="3"/>
      <c r="B382" s="3"/>
      <c r="C382" s="7"/>
      <c r="D382" s="7"/>
    </row>
    <row r="383" spans="1:4" x14ac:dyDescent="0.2">
      <c r="A383" s="3"/>
      <c r="B383" s="3"/>
      <c r="C383" s="7"/>
      <c r="D383" s="7"/>
    </row>
    <row r="384" spans="1:4" x14ac:dyDescent="0.2">
      <c r="A384" s="3"/>
      <c r="B384" s="3"/>
      <c r="C384" s="7"/>
      <c r="D384" s="7"/>
    </row>
    <row r="385" spans="1:4" x14ac:dyDescent="0.2">
      <c r="A385" s="3"/>
      <c r="B385" s="3"/>
      <c r="C385" s="7"/>
      <c r="D385" s="7"/>
    </row>
    <row r="386" spans="1:4" x14ac:dyDescent="0.2">
      <c r="A386" s="3"/>
      <c r="B386" s="3"/>
      <c r="C386" s="7"/>
      <c r="D386" s="7"/>
    </row>
    <row r="387" spans="1:4" x14ac:dyDescent="0.2">
      <c r="A387" s="3"/>
      <c r="B387" s="3"/>
      <c r="C387" s="7"/>
      <c r="D387" s="7"/>
    </row>
    <row r="388" spans="1:4" x14ac:dyDescent="0.2">
      <c r="A388" s="3"/>
      <c r="B388" s="3"/>
      <c r="C388" s="7"/>
      <c r="D388" s="7"/>
    </row>
    <row r="389" spans="1:4" x14ac:dyDescent="0.2">
      <c r="A389" s="3"/>
      <c r="B389" s="3"/>
      <c r="C389" s="7"/>
      <c r="D389" s="7"/>
    </row>
    <row r="390" spans="1:4" x14ac:dyDescent="0.2">
      <c r="A390" s="3"/>
      <c r="B390" s="3"/>
      <c r="C390" s="7"/>
      <c r="D390" s="7"/>
    </row>
    <row r="391" spans="1:4" x14ac:dyDescent="0.2">
      <c r="A391" s="3"/>
      <c r="B391" s="3"/>
      <c r="C391" s="7"/>
      <c r="D391" s="7"/>
    </row>
    <row r="392" spans="1:4" x14ac:dyDescent="0.2">
      <c r="A392" s="3"/>
      <c r="B392" s="3"/>
      <c r="C392" s="7"/>
      <c r="D392" s="7"/>
    </row>
    <row r="393" spans="1:4" x14ac:dyDescent="0.2">
      <c r="A393" s="3"/>
      <c r="B393" s="3"/>
      <c r="C393" s="7"/>
      <c r="D393" s="7"/>
    </row>
    <row r="394" spans="1:4" x14ac:dyDescent="0.2">
      <c r="A394" s="3"/>
      <c r="B394" s="3"/>
      <c r="C394" s="7"/>
      <c r="D394" s="7"/>
    </row>
    <row r="395" spans="1:4" x14ac:dyDescent="0.2">
      <c r="A395" s="3"/>
      <c r="B395" s="3"/>
      <c r="C395" s="7"/>
      <c r="D395" s="7"/>
    </row>
    <row r="396" spans="1:4" x14ac:dyDescent="0.2">
      <c r="A396" s="3"/>
      <c r="B396" s="3"/>
      <c r="C396" s="7"/>
      <c r="D396" s="7"/>
    </row>
    <row r="397" spans="1:4" x14ac:dyDescent="0.2">
      <c r="A397" s="3"/>
      <c r="B397" s="3"/>
      <c r="C397" s="7"/>
      <c r="D397" s="7"/>
    </row>
    <row r="398" spans="1:4" x14ac:dyDescent="0.2">
      <c r="A398" s="3"/>
      <c r="B398" s="3"/>
      <c r="C398" s="7"/>
      <c r="D398" s="7"/>
    </row>
    <row r="399" spans="1:4" x14ac:dyDescent="0.2">
      <c r="A399" s="3"/>
      <c r="B399" s="3"/>
      <c r="C399" s="7"/>
      <c r="D399" s="7"/>
    </row>
    <row r="400" spans="1:4" x14ac:dyDescent="0.2">
      <c r="A400" s="3"/>
      <c r="B400" s="3"/>
      <c r="C400" s="7"/>
      <c r="D400" s="7"/>
    </row>
    <row r="401" spans="1:4" x14ac:dyDescent="0.2">
      <c r="A401" s="3"/>
      <c r="B401" s="3"/>
      <c r="C401" s="7"/>
      <c r="D401" s="7"/>
    </row>
    <row r="402" spans="1:4" x14ac:dyDescent="0.2">
      <c r="A402" s="3"/>
      <c r="B402" s="3"/>
      <c r="C402" s="7"/>
      <c r="D402" s="7"/>
    </row>
    <row r="403" spans="1:4" x14ac:dyDescent="0.2">
      <c r="A403" s="3"/>
      <c r="B403" s="3"/>
      <c r="C403" s="7"/>
      <c r="D403" s="7"/>
    </row>
    <row r="404" spans="1:4" x14ac:dyDescent="0.2">
      <c r="A404" s="3"/>
      <c r="B404" s="3"/>
      <c r="C404" s="7"/>
      <c r="D404" s="7"/>
    </row>
    <row r="405" spans="1:4" x14ac:dyDescent="0.2">
      <c r="A405" s="3"/>
      <c r="B405" s="3"/>
      <c r="C405" s="7"/>
      <c r="D405" s="7"/>
    </row>
    <row r="406" spans="1:4" x14ac:dyDescent="0.2">
      <c r="A406" s="3"/>
      <c r="B406" s="3"/>
      <c r="C406" s="7"/>
      <c r="D406" s="7"/>
    </row>
    <row r="407" spans="1:4" x14ac:dyDescent="0.2">
      <c r="A407" s="3"/>
      <c r="B407" s="3"/>
      <c r="C407" s="7"/>
      <c r="D407" s="7"/>
    </row>
    <row r="408" spans="1:4" x14ac:dyDescent="0.2">
      <c r="A408" s="3"/>
      <c r="B408" s="3"/>
      <c r="C408" s="7"/>
      <c r="D408" s="7"/>
    </row>
    <row r="409" spans="1:4" x14ac:dyDescent="0.2">
      <c r="A409" s="3"/>
      <c r="B409" s="3"/>
      <c r="C409" s="7"/>
      <c r="D409" s="7"/>
    </row>
    <row r="410" spans="1:4" x14ac:dyDescent="0.2">
      <c r="A410" s="3"/>
      <c r="B410" s="3"/>
      <c r="C410" s="7"/>
      <c r="D410" s="7"/>
    </row>
    <row r="411" spans="1:4" x14ac:dyDescent="0.2">
      <c r="A411" s="3"/>
      <c r="B411" s="3"/>
      <c r="C411" s="7"/>
      <c r="D411" s="7"/>
    </row>
    <row r="412" spans="1:4" x14ac:dyDescent="0.2">
      <c r="A412" s="3"/>
      <c r="B412" s="3"/>
      <c r="C412" s="7"/>
      <c r="D412" s="7"/>
    </row>
    <row r="413" spans="1:4" x14ac:dyDescent="0.2">
      <c r="A413" s="3"/>
      <c r="B413" s="3"/>
      <c r="C413" s="7"/>
      <c r="D413" s="7"/>
    </row>
    <row r="414" spans="1:4" x14ac:dyDescent="0.2">
      <c r="A414" s="3"/>
      <c r="B414" s="3"/>
      <c r="C414" s="7"/>
      <c r="D414" s="7"/>
    </row>
    <row r="415" spans="1:4" x14ac:dyDescent="0.2">
      <c r="A415" s="3"/>
      <c r="B415" s="3"/>
      <c r="C415" s="7"/>
      <c r="D415" s="7"/>
    </row>
    <row r="416" spans="1:4" x14ac:dyDescent="0.2">
      <c r="A416" s="3"/>
      <c r="B416" s="3"/>
      <c r="C416" s="7"/>
      <c r="D416" s="7"/>
    </row>
    <row r="417" spans="1:4" x14ac:dyDescent="0.2">
      <c r="A417" s="3"/>
      <c r="B417" s="3"/>
      <c r="C417" s="7"/>
      <c r="D417" s="7"/>
    </row>
    <row r="418" spans="1:4" x14ac:dyDescent="0.2">
      <c r="A418" s="3"/>
      <c r="B418" s="3"/>
      <c r="C418" s="7"/>
      <c r="D418" s="7"/>
    </row>
    <row r="419" spans="1:4" x14ac:dyDescent="0.2">
      <c r="A419" s="3"/>
      <c r="B419" s="3"/>
      <c r="C419" s="7"/>
      <c r="D419" s="7"/>
    </row>
    <row r="420" spans="1:4" x14ac:dyDescent="0.2">
      <c r="A420" s="3"/>
      <c r="B420" s="3"/>
      <c r="C420" s="7"/>
      <c r="D420" s="7"/>
    </row>
    <row r="421" spans="1:4" x14ac:dyDescent="0.2">
      <c r="A421" s="3"/>
      <c r="B421" s="3"/>
      <c r="C421" s="7"/>
      <c r="D421" s="7"/>
    </row>
    <row r="422" spans="1:4" x14ac:dyDescent="0.2">
      <c r="A422" s="3"/>
      <c r="B422" s="3"/>
      <c r="C422" s="7"/>
      <c r="D422" s="7"/>
    </row>
    <row r="423" spans="1:4" x14ac:dyDescent="0.2">
      <c r="A423" s="3"/>
      <c r="B423" s="3"/>
      <c r="C423" s="7"/>
      <c r="D423" s="7"/>
    </row>
    <row r="424" spans="1:4" x14ac:dyDescent="0.2">
      <c r="A424" s="3"/>
      <c r="B424" s="3"/>
      <c r="C424" s="7"/>
      <c r="D424" s="7"/>
    </row>
    <row r="425" spans="1:4" x14ac:dyDescent="0.2">
      <c r="A425" s="3"/>
      <c r="B425" s="3"/>
      <c r="C425" s="7"/>
      <c r="D425" s="7"/>
    </row>
    <row r="426" spans="1:4" x14ac:dyDescent="0.2">
      <c r="A426" s="3"/>
      <c r="B426" s="3"/>
      <c r="C426" s="7"/>
      <c r="D426" s="7"/>
    </row>
    <row r="427" spans="1:4" x14ac:dyDescent="0.2">
      <c r="A427" s="3"/>
      <c r="B427" s="3"/>
      <c r="C427" s="7"/>
      <c r="D427" s="7"/>
    </row>
    <row r="428" spans="1:4" x14ac:dyDescent="0.2">
      <c r="A428" s="3"/>
      <c r="B428" s="3"/>
      <c r="C428" s="7"/>
      <c r="D428" s="7"/>
    </row>
    <row r="429" spans="1:4" x14ac:dyDescent="0.2">
      <c r="A429" s="3"/>
      <c r="B429" s="3"/>
      <c r="C429" s="7"/>
      <c r="D429" s="7"/>
    </row>
    <row r="430" spans="1:4" x14ac:dyDescent="0.2">
      <c r="A430" s="3"/>
      <c r="B430" s="3"/>
      <c r="C430" s="7"/>
      <c r="D430" s="7"/>
    </row>
    <row r="431" spans="1:4" x14ac:dyDescent="0.2">
      <c r="A431" s="3"/>
      <c r="B431" s="3"/>
      <c r="C431" s="7"/>
      <c r="D431" s="7"/>
    </row>
    <row r="432" spans="1:4" x14ac:dyDescent="0.2">
      <c r="A432" s="3"/>
      <c r="B432" s="3"/>
      <c r="C432" s="7"/>
      <c r="D432" s="7"/>
    </row>
    <row r="433" spans="1:4" x14ac:dyDescent="0.2">
      <c r="A433" s="3"/>
      <c r="B433" s="3"/>
      <c r="C433" s="7"/>
      <c r="D433" s="7"/>
    </row>
    <row r="434" spans="1:4" x14ac:dyDescent="0.2">
      <c r="A434" s="3"/>
      <c r="B434" s="3"/>
      <c r="C434" s="7"/>
      <c r="D434" s="7"/>
    </row>
    <row r="435" spans="1:4" x14ac:dyDescent="0.2">
      <c r="A435" s="3"/>
      <c r="B435" s="3"/>
      <c r="C435" s="7"/>
      <c r="D435" s="7"/>
    </row>
    <row r="436" spans="1:4" x14ac:dyDescent="0.2">
      <c r="A436" s="3"/>
      <c r="B436" s="3"/>
      <c r="C436" s="7"/>
      <c r="D436" s="7"/>
    </row>
    <row r="437" spans="1:4" x14ac:dyDescent="0.2">
      <c r="A437" s="3"/>
      <c r="B437" s="3"/>
      <c r="C437" s="7"/>
      <c r="D437" s="7"/>
    </row>
    <row r="438" spans="1:4" x14ac:dyDescent="0.2">
      <c r="A438" s="3"/>
      <c r="B438" s="3"/>
      <c r="C438" s="7"/>
      <c r="D438" s="7"/>
    </row>
    <row r="439" spans="1:4" x14ac:dyDescent="0.2">
      <c r="A439" s="3"/>
      <c r="B439" s="3"/>
      <c r="C439" s="7"/>
      <c r="D439" s="7"/>
    </row>
    <row r="440" spans="1:4" x14ac:dyDescent="0.2">
      <c r="A440" s="3"/>
      <c r="B440" s="3"/>
      <c r="C440" s="7"/>
      <c r="D440" s="7"/>
    </row>
    <row r="441" spans="1:4" x14ac:dyDescent="0.2">
      <c r="A441" s="3"/>
      <c r="B441" s="3"/>
      <c r="C441" s="7"/>
      <c r="D441" s="7"/>
    </row>
    <row r="442" spans="1:4" x14ac:dyDescent="0.2">
      <c r="A442" s="3"/>
      <c r="B442" s="3"/>
      <c r="C442" s="7"/>
      <c r="D442" s="7"/>
    </row>
    <row r="443" spans="1:4" x14ac:dyDescent="0.2">
      <c r="A443" s="3"/>
      <c r="B443" s="3"/>
      <c r="C443" s="7"/>
      <c r="D443" s="7"/>
    </row>
    <row r="444" spans="1:4" x14ac:dyDescent="0.2">
      <c r="A444" s="3"/>
      <c r="B444" s="3"/>
      <c r="C444" s="7"/>
      <c r="D444" s="7"/>
    </row>
    <row r="445" spans="1:4" x14ac:dyDescent="0.2">
      <c r="A445" s="3"/>
      <c r="B445" s="3"/>
      <c r="C445" s="7"/>
      <c r="D445" s="7"/>
    </row>
    <row r="446" spans="1:4" x14ac:dyDescent="0.2">
      <c r="A446" s="3"/>
      <c r="B446" s="3"/>
      <c r="C446" s="7"/>
      <c r="D446" s="7"/>
    </row>
    <row r="447" spans="1:4" x14ac:dyDescent="0.2">
      <c r="A447" s="3"/>
      <c r="B447" s="3"/>
      <c r="C447" s="7"/>
      <c r="D447" s="7"/>
    </row>
    <row r="448" spans="1:4" x14ac:dyDescent="0.2">
      <c r="A448" s="3"/>
      <c r="B448" s="3"/>
      <c r="C448" s="7"/>
      <c r="D448" s="7"/>
    </row>
    <row r="449" spans="1:4" x14ac:dyDescent="0.2">
      <c r="A449" s="3"/>
      <c r="B449" s="3"/>
      <c r="C449" s="7"/>
      <c r="D449" s="7"/>
    </row>
    <row r="450" spans="1:4" x14ac:dyDescent="0.2">
      <c r="A450" s="3"/>
      <c r="B450" s="3"/>
      <c r="C450" s="7"/>
      <c r="D450" s="7"/>
    </row>
    <row r="451" spans="1:4" x14ac:dyDescent="0.2">
      <c r="A451" s="3"/>
      <c r="B451" s="3"/>
      <c r="C451" s="7"/>
      <c r="D451" s="7"/>
    </row>
    <row r="452" spans="1:4" x14ac:dyDescent="0.2">
      <c r="A452" s="3"/>
      <c r="B452" s="3"/>
      <c r="C452" s="7"/>
      <c r="D452" s="7"/>
    </row>
    <row r="453" spans="1:4" x14ac:dyDescent="0.2">
      <c r="A453" s="3"/>
      <c r="B453" s="3"/>
      <c r="C453" s="7"/>
      <c r="D453" s="7"/>
    </row>
    <row r="454" spans="1:4" x14ac:dyDescent="0.2">
      <c r="A454" s="3"/>
      <c r="B454" s="3"/>
      <c r="C454" s="7"/>
      <c r="D454" s="7"/>
    </row>
    <row r="455" spans="1:4" x14ac:dyDescent="0.2">
      <c r="A455" s="3"/>
      <c r="B455" s="3"/>
      <c r="C455" s="7"/>
      <c r="D455" s="7"/>
    </row>
    <row r="456" spans="1:4" x14ac:dyDescent="0.2">
      <c r="A456" s="3"/>
      <c r="B456" s="3"/>
      <c r="C456" s="7"/>
      <c r="D456" s="7"/>
    </row>
    <row r="457" spans="1:4" x14ac:dyDescent="0.2">
      <c r="A457" s="3"/>
      <c r="B457" s="3"/>
      <c r="C457" s="7"/>
      <c r="D457" s="7"/>
    </row>
    <row r="458" spans="1:4" x14ac:dyDescent="0.2">
      <c r="A458" s="3"/>
      <c r="B458" s="3"/>
      <c r="C458" s="7"/>
      <c r="D458" s="7"/>
    </row>
    <row r="459" spans="1:4" x14ac:dyDescent="0.2">
      <c r="A459" s="3"/>
      <c r="B459" s="3"/>
      <c r="C459" s="7"/>
      <c r="D459" s="7"/>
    </row>
    <row r="460" spans="1:4" x14ac:dyDescent="0.2">
      <c r="A460" s="3"/>
      <c r="B460" s="3"/>
      <c r="C460" s="7"/>
      <c r="D460" s="7"/>
    </row>
    <row r="461" spans="1:4" x14ac:dyDescent="0.2">
      <c r="A461" s="3"/>
      <c r="B461" s="3"/>
      <c r="C461" s="7"/>
      <c r="D461" s="7"/>
    </row>
    <row r="462" spans="1:4" x14ac:dyDescent="0.2">
      <c r="A462" s="3"/>
      <c r="B462" s="3"/>
      <c r="C462" s="7"/>
      <c r="D462" s="7"/>
    </row>
    <row r="463" spans="1:4" x14ac:dyDescent="0.2">
      <c r="A463" s="3"/>
      <c r="B463" s="3"/>
      <c r="C463" s="7"/>
      <c r="D463" s="7"/>
    </row>
    <row r="464" spans="1:4" x14ac:dyDescent="0.2">
      <c r="A464" s="3"/>
      <c r="B464" s="3"/>
      <c r="C464" s="7"/>
      <c r="D464" s="7"/>
    </row>
    <row r="465" spans="1:4" x14ac:dyDescent="0.2">
      <c r="A465" s="3"/>
      <c r="B465" s="3"/>
      <c r="C465" s="7"/>
      <c r="D465" s="7"/>
    </row>
    <row r="466" spans="1:4" x14ac:dyDescent="0.2">
      <c r="A466" s="3"/>
      <c r="B466" s="3"/>
      <c r="C466" s="7"/>
      <c r="D466" s="7"/>
    </row>
    <row r="467" spans="1:4" x14ac:dyDescent="0.2">
      <c r="A467" s="3"/>
      <c r="B467" s="3"/>
      <c r="C467" s="7"/>
      <c r="D467" s="7"/>
    </row>
    <row r="468" spans="1:4" x14ac:dyDescent="0.2">
      <c r="A468" s="3"/>
      <c r="B468" s="3"/>
      <c r="C468" s="7"/>
      <c r="D468" s="7"/>
    </row>
    <row r="469" spans="1:4" x14ac:dyDescent="0.2">
      <c r="A469" s="3"/>
      <c r="B469" s="3"/>
      <c r="C469" s="7"/>
      <c r="D469" s="7"/>
    </row>
    <row r="470" spans="1:4" x14ac:dyDescent="0.2">
      <c r="A470" s="3"/>
      <c r="B470" s="3"/>
      <c r="C470" s="7"/>
      <c r="D470" s="7"/>
    </row>
    <row r="471" spans="1:4" x14ac:dyDescent="0.2">
      <c r="A471" s="3"/>
      <c r="B471" s="3"/>
      <c r="C471" s="7"/>
      <c r="D471" s="7"/>
    </row>
    <row r="472" spans="1:4" x14ac:dyDescent="0.2">
      <c r="A472" s="3"/>
      <c r="B472" s="3"/>
      <c r="C472" s="7"/>
      <c r="D472" s="7"/>
    </row>
    <row r="473" spans="1:4" x14ac:dyDescent="0.2">
      <c r="A473" s="3"/>
      <c r="B473" s="3"/>
      <c r="C473" s="7"/>
      <c r="D473" s="7"/>
    </row>
    <row r="474" spans="1:4" x14ac:dyDescent="0.2">
      <c r="A474" s="3"/>
      <c r="B474" s="3"/>
      <c r="C474" s="7"/>
      <c r="D474" s="7"/>
    </row>
    <row r="475" spans="1:4" x14ac:dyDescent="0.2">
      <c r="A475" s="3"/>
      <c r="B475" s="3"/>
      <c r="C475" s="7"/>
      <c r="D475" s="7"/>
    </row>
    <row r="476" spans="1:4" x14ac:dyDescent="0.2">
      <c r="A476" s="3"/>
      <c r="B476" s="3"/>
      <c r="C476" s="7"/>
      <c r="D476" s="7"/>
    </row>
    <row r="477" spans="1:4" x14ac:dyDescent="0.2">
      <c r="A477" s="3"/>
      <c r="B477" s="3"/>
      <c r="C477" s="7"/>
      <c r="D477" s="7"/>
    </row>
    <row r="478" spans="1:4" x14ac:dyDescent="0.2">
      <c r="A478" s="3"/>
      <c r="B478" s="3"/>
      <c r="C478" s="7"/>
      <c r="D478" s="7"/>
    </row>
    <row r="479" spans="1:4" x14ac:dyDescent="0.2">
      <c r="A479" s="3"/>
      <c r="B479" s="3"/>
      <c r="C479" s="7"/>
      <c r="D479" s="7"/>
    </row>
    <row r="480" spans="1:4" x14ac:dyDescent="0.2">
      <c r="A480" s="3"/>
      <c r="B480" s="3"/>
      <c r="C480" s="7"/>
      <c r="D480" s="7"/>
    </row>
    <row r="481" spans="1:4" x14ac:dyDescent="0.2">
      <c r="A481" s="3"/>
      <c r="B481" s="3"/>
      <c r="C481" s="7"/>
      <c r="D481" s="7"/>
    </row>
    <row r="482" spans="1:4" x14ac:dyDescent="0.2">
      <c r="A482" s="3"/>
      <c r="B482" s="3"/>
      <c r="C482" s="7"/>
      <c r="D482" s="7"/>
    </row>
    <row r="483" spans="1:4" x14ac:dyDescent="0.2">
      <c r="A483" s="3"/>
      <c r="B483" s="3"/>
      <c r="C483" s="7"/>
      <c r="D483" s="7"/>
    </row>
    <row r="484" spans="1:4" x14ac:dyDescent="0.2">
      <c r="A484" s="3"/>
      <c r="B484" s="3"/>
      <c r="C484" s="7"/>
      <c r="D484" s="7"/>
    </row>
    <row r="485" spans="1:4" x14ac:dyDescent="0.2">
      <c r="A485" s="3"/>
      <c r="B485" s="3"/>
      <c r="C485" s="7"/>
      <c r="D485" s="7"/>
    </row>
    <row r="486" spans="1:4" x14ac:dyDescent="0.2">
      <c r="A486" s="3"/>
      <c r="B486" s="3"/>
      <c r="C486" s="7"/>
      <c r="D486" s="7"/>
    </row>
    <row r="487" spans="1:4" x14ac:dyDescent="0.2">
      <c r="A487" s="3"/>
      <c r="B487" s="3"/>
      <c r="C487" s="7"/>
      <c r="D487" s="7"/>
    </row>
    <row r="488" spans="1:4" x14ac:dyDescent="0.2">
      <c r="A488" s="3"/>
      <c r="B488" s="3"/>
      <c r="C488" s="7"/>
      <c r="D488" s="7"/>
    </row>
    <row r="489" spans="1:4" x14ac:dyDescent="0.2">
      <c r="A489" s="3"/>
      <c r="B489" s="3"/>
      <c r="C489" s="7"/>
      <c r="D489" s="7"/>
    </row>
    <row r="490" spans="1:4" x14ac:dyDescent="0.2">
      <c r="A490" s="3"/>
      <c r="B490" s="3"/>
      <c r="C490" s="7"/>
      <c r="D490" s="7"/>
    </row>
    <row r="491" spans="1:4" x14ac:dyDescent="0.2">
      <c r="A491" s="3"/>
      <c r="B491" s="3"/>
      <c r="C491" s="7"/>
      <c r="D491" s="7"/>
    </row>
    <row r="492" spans="1:4" x14ac:dyDescent="0.2">
      <c r="A492" s="3"/>
      <c r="B492" s="3"/>
      <c r="C492" s="7"/>
      <c r="D492" s="7"/>
    </row>
    <row r="493" spans="1:4" x14ac:dyDescent="0.2">
      <c r="A493" s="3"/>
      <c r="B493" s="3"/>
      <c r="C493" s="7"/>
      <c r="D493" s="7"/>
    </row>
    <row r="494" spans="1:4" x14ac:dyDescent="0.2">
      <c r="A494" s="3"/>
      <c r="B494" s="3"/>
      <c r="C494" s="7"/>
      <c r="D494" s="7"/>
    </row>
    <row r="495" spans="1:4" x14ac:dyDescent="0.2">
      <c r="A495" s="3"/>
      <c r="B495" s="3"/>
      <c r="C495" s="7"/>
      <c r="D495" s="7"/>
    </row>
    <row r="496" spans="1:4" x14ac:dyDescent="0.2">
      <c r="A496" s="3"/>
      <c r="B496" s="3"/>
      <c r="C496" s="7"/>
      <c r="D496" s="7"/>
    </row>
    <row r="497" spans="1:4" x14ac:dyDescent="0.2">
      <c r="A497" s="3"/>
      <c r="B497" s="3"/>
      <c r="C497" s="7"/>
      <c r="D497" s="7"/>
    </row>
    <row r="498" spans="1:4" x14ac:dyDescent="0.2">
      <c r="A498" s="3"/>
      <c r="B498" s="3"/>
      <c r="C498" s="7"/>
      <c r="D498" s="7"/>
    </row>
    <row r="499" spans="1:4" x14ac:dyDescent="0.2">
      <c r="A499" s="3"/>
      <c r="B499" s="3"/>
      <c r="C499" s="7"/>
      <c r="D499" s="7"/>
    </row>
    <row r="500" spans="1:4" x14ac:dyDescent="0.2">
      <c r="A500" s="3"/>
      <c r="B500" s="3"/>
      <c r="C500" s="7"/>
      <c r="D500" s="7"/>
    </row>
    <row r="501" spans="1:4" x14ac:dyDescent="0.2">
      <c r="A501" s="3"/>
      <c r="B501" s="3"/>
      <c r="C501" s="7"/>
      <c r="D501" s="7"/>
    </row>
    <row r="502" spans="1:4" x14ac:dyDescent="0.2">
      <c r="A502" s="3"/>
      <c r="B502" s="3"/>
      <c r="C502" s="7"/>
      <c r="D502" s="7"/>
    </row>
    <row r="503" spans="1:4" x14ac:dyDescent="0.2">
      <c r="A503" s="3"/>
      <c r="B503" s="3"/>
      <c r="C503" s="7"/>
      <c r="D503" s="7"/>
    </row>
    <row r="504" spans="1:4" x14ac:dyDescent="0.2">
      <c r="A504" s="3"/>
      <c r="B504" s="3"/>
      <c r="C504" s="7"/>
      <c r="D504" s="7"/>
    </row>
    <row r="505" spans="1:4" x14ac:dyDescent="0.2">
      <c r="A505" s="3"/>
      <c r="B505" s="3"/>
      <c r="C505" s="7"/>
      <c r="D505" s="7"/>
    </row>
    <row r="506" spans="1:4" x14ac:dyDescent="0.2">
      <c r="A506" s="3"/>
      <c r="B506" s="3"/>
      <c r="C506" s="7"/>
      <c r="D506" s="7"/>
    </row>
    <row r="507" spans="1:4" x14ac:dyDescent="0.2">
      <c r="A507" s="3"/>
      <c r="B507" s="3"/>
      <c r="C507" s="7"/>
      <c r="D507" s="7"/>
    </row>
    <row r="508" spans="1:4" x14ac:dyDescent="0.2">
      <c r="A508" s="3"/>
      <c r="B508" s="3"/>
      <c r="C508" s="7"/>
      <c r="D508" s="7"/>
    </row>
    <row r="509" spans="1:4" x14ac:dyDescent="0.2">
      <c r="A509" s="3"/>
      <c r="B509" s="3"/>
      <c r="C509" s="7"/>
      <c r="D509" s="7"/>
    </row>
    <row r="510" spans="1:4" x14ac:dyDescent="0.2">
      <c r="A510" s="3"/>
      <c r="B510" s="3"/>
      <c r="C510" s="7"/>
      <c r="D510" s="7"/>
    </row>
    <row r="511" spans="1:4" x14ac:dyDescent="0.2">
      <c r="A511" s="3"/>
      <c r="B511" s="3"/>
      <c r="C511" s="7"/>
      <c r="D511" s="7"/>
    </row>
    <row r="512" spans="1:4" x14ac:dyDescent="0.2">
      <c r="A512" s="3"/>
      <c r="B512" s="3"/>
      <c r="C512" s="7"/>
      <c r="D512" s="7"/>
    </row>
    <row r="513" spans="1:4" x14ac:dyDescent="0.2">
      <c r="A513" s="3"/>
      <c r="B513" s="3"/>
      <c r="C513" s="7"/>
      <c r="D513" s="7"/>
    </row>
    <row r="514" spans="1:4" x14ac:dyDescent="0.2">
      <c r="A514" s="3"/>
      <c r="B514" s="3"/>
      <c r="C514" s="7"/>
      <c r="D514" s="7"/>
    </row>
    <row r="515" spans="1:4" x14ac:dyDescent="0.2">
      <c r="A515" s="3"/>
      <c r="B515" s="3"/>
      <c r="C515" s="7"/>
      <c r="D515" s="7"/>
    </row>
    <row r="516" spans="1:4" x14ac:dyDescent="0.2">
      <c r="A516" s="3"/>
      <c r="B516" s="3"/>
      <c r="C516" s="7"/>
      <c r="D516" s="7"/>
    </row>
    <row r="517" spans="1:4" x14ac:dyDescent="0.2">
      <c r="A517" s="3"/>
      <c r="B517" s="3"/>
      <c r="C517" s="7"/>
      <c r="D517" s="7"/>
    </row>
    <row r="518" spans="1:4" x14ac:dyDescent="0.2">
      <c r="A518" s="3"/>
      <c r="B518" s="3"/>
      <c r="C518" s="7"/>
      <c r="D518" s="7"/>
    </row>
    <row r="519" spans="1:4" x14ac:dyDescent="0.2">
      <c r="A519" s="3"/>
      <c r="B519" s="3"/>
      <c r="C519" s="7"/>
      <c r="D519" s="7"/>
    </row>
    <row r="520" spans="1:4" x14ac:dyDescent="0.2">
      <c r="A520" s="3"/>
      <c r="B520" s="3"/>
      <c r="C520" s="7"/>
      <c r="D520" s="7"/>
    </row>
    <row r="521" spans="1:4" x14ac:dyDescent="0.2">
      <c r="A521" s="3"/>
      <c r="B521" s="3"/>
      <c r="C521" s="7"/>
      <c r="D521" s="7"/>
    </row>
    <row r="522" spans="1:4" x14ac:dyDescent="0.2">
      <c r="A522" s="3"/>
      <c r="B522" s="3"/>
      <c r="C522" s="7"/>
      <c r="D522" s="7"/>
    </row>
    <row r="523" spans="1:4" x14ac:dyDescent="0.2">
      <c r="A523" s="3"/>
      <c r="B523" s="3"/>
      <c r="C523" s="7"/>
      <c r="D523" s="7"/>
    </row>
    <row r="524" spans="1:4" x14ac:dyDescent="0.2">
      <c r="A524" s="3"/>
      <c r="B524" s="3"/>
      <c r="C524" s="7"/>
      <c r="D524" s="7"/>
    </row>
    <row r="525" spans="1:4" x14ac:dyDescent="0.2">
      <c r="A525" s="3"/>
      <c r="B525" s="3"/>
      <c r="C525" s="7"/>
      <c r="D525" s="7"/>
    </row>
    <row r="526" spans="1:4" x14ac:dyDescent="0.2">
      <c r="A526" s="3"/>
      <c r="B526" s="3"/>
      <c r="C526" s="7"/>
      <c r="D526" s="7"/>
    </row>
    <row r="527" spans="1:4" x14ac:dyDescent="0.2">
      <c r="A527" s="3"/>
      <c r="B527" s="3"/>
      <c r="C527" s="7"/>
      <c r="D527" s="7"/>
    </row>
    <row r="528" spans="1:4" x14ac:dyDescent="0.2">
      <c r="A528" s="3"/>
      <c r="B528" s="3"/>
      <c r="C528" s="7"/>
      <c r="D528" s="7"/>
    </row>
    <row r="529" spans="1:4" x14ac:dyDescent="0.2">
      <c r="A529" s="3"/>
      <c r="B529" s="3"/>
      <c r="C529" s="7"/>
      <c r="D529" s="7"/>
    </row>
    <row r="530" spans="1:4" x14ac:dyDescent="0.2">
      <c r="A530" s="3"/>
      <c r="B530" s="3"/>
      <c r="C530" s="7"/>
      <c r="D530" s="7"/>
    </row>
    <row r="531" spans="1:4" x14ac:dyDescent="0.2">
      <c r="A531" s="3"/>
      <c r="B531" s="3"/>
      <c r="C531" s="7"/>
      <c r="D531" s="7"/>
    </row>
    <row r="532" spans="1:4" x14ac:dyDescent="0.2">
      <c r="A532" s="3"/>
      <c r="B532" s="3"/>
      <c r="C532" s="7"/>
      <c r="D532" s="7"/>
    </row>
    <row r="533" spans="1:4" x14ac:dyDescent="0.2">
      <c r="A533" s="3"/>
      <c r="B533" s="3"/>
      <c r="C533" s="7"/>
      <c r="D533" s="7"/>
    </row>
    <row r="534" spans="1:4" x14ac:dyDescent="0.2">
      <c r="A534" s="3"/>
      <c r="B534" s="3"/>
      <c r="C534" s="7"/>
      <c r="D534" s="7"/>
    </row>
    <row r="535" spans="1:4" x14ac:dyDescent="0.2">
      <c r="A535" s="3"/>
      <c r="B535" s="3"/>
      <c r="C535" s="7"/>
      <c r="D535" s="7"/>
    </row>
    <row r="536" spans="1:4" x14ac:dyDescent="0.2">
      <c r="A536" s="3"/>
      <c r="B536" s="3"/>
      <c r="C536" s="7"/>
      <c r="D536" s="7"/>
    </row>
    <row r="537" spans="1:4" x14ac:dyDescent="0.2">
      <c r="A537" s="3"/>
      <c r="B537" s="3"/>
      <c r="C537" s="7"/>
      <c r="D537" s="7"/>
    </row>
    <row r="538" spans="1:4" x14ac:dyDescent="0.2">
      <c r="A538" s="3"/>
      <c r="B538" s="3"/>
      <c r="C538" s="7"/>
      <c r="D538" s="7"/>
    </row>
    <row r="539" spans="1:4" x14ac:dyDescent="0.2">
      <c r="A539" s="3"/>
      <c r="B539" s="3"/>
      <c r="C539" s="7"/>
      <c r="D539" s="7"/>
    </row>
    <row r="540" spans="1:4" x14ac:dyDescent="0.2">
      <c r="A540" s="3"/>
      <c r="B540" s="3"/>
      <c r="C540" s="7"/>
      <c r="D540" s="7"/>
    </row>
    <row r="541" spans="1:4" x14ac:dyDescent="0.2">
      <c r="A541" s="3"/>
      <c r="B541" s="3"/>
      <c r="C541" s="7"/>
      <c r="D541" s="7"/>
    </row>
    <row r="542" spans="1:4" x14ac:dyDescent="0.2">
      <c r="A542" s="3"/>
      <c r="B542" s="3"/>
      <c r="C542" s="7"/>
      <c r="D542" s="7"/>
    </row>
    <row r="543" spans="1:4" x14ac:dyDescent="0.2">
      <c r="A543" s="3"/>
      <c r="B543" s="3"/>
      <c r="C543" s="7"/>
      <c r="D543" s="7"/>
    </row>
    <row r="544" spans="1:4" x14ac:dyDescent="0.2">
      <c r="A544" s="3"/>
      <c r="B544" s="3"/>
      <c r="C544" s="7"/>
      <c r="D544" s="7"/>
    </row>
    <row r="545" spans="1:4" x14ac:dyDescent="0.2">
      <c r="A545" s="3"/>
      <c r="B545" s="3"/>
      <c r="C545" s="7"/>
      <c r="D545" s="7"/>
    </row>
    <row r="546" spans="1:4" x14ac:dyDescent="0.2">
      <c r="A546" s="3"/>
      <c r="B546" s="3"/>
      <c r="C546" s="7"/>
      <c r="D546" s="7"/>
    </row>
    <row r="547" spans="1:4" x14ac:dyDescent="0.2">
      <c r="A547" s="3"/>
      <c r="B547" s="3"/>
      <c r="C547" s="7"/>
      <c r="D547" s="7"/>
    </row>
    <row r="548" spans="1:4" x14ac:dyDescent="0.2">
      <c r="A548" s="3"/>
      <c r="B548" s="3"/>
      <c r="C548" s="7"/>
      <c r="D548" s="7"/>
    </row>
    <row r="549" spans="1:4" x14ac:dyDescent="0.2">
      <c r="A549" s="3"/>
      <c r="B549" s="3"/>
      <c r="C549" s="7"/>
      <c r="D549" s="7"/>
    </row>
    <row r="550" spans="1:4" x14ac:dyDescent="0.2">
      <c r="A550" s="3"/>
      <c r="B550" s="3"/>
      <c r="C550" s="7"/>
      <c r="D550" s="7"/>
    </row>
    <row r="551" spans="1:4" x14ac:dyDescent="0.2">
      <c r="A551" s="3"/>
      <c r="B551" s="3"/>
      <c r="C551" s="7"/>
      <c r="D551" s="7"/>
    </row>
    <row r="552" spans="1:4" x14ac:dyDescent="0.2">
      <c r="A552" s="3"/>
      <c r="B552" s="3"/>
      <c r="C552" s="7"/>
      <c r="D552" s="7"/>
    </row>
    <row r="553" spans="1:4" x14ac:dyDescent="0.2">
      <c r="A553" s="3"/>
      <c r="B553" s="3"/>
      <c r="C553" s="7"/>
      <c r="D553" s="7"/>
    </row>
    <row r="554" spans="1:4" x14ac:dyDescent="0.2">
      <c r="A554" s="3"/>
      <c r="B554" s="3"/>
      <c r="C554" s="7"/>
      <c r="D554" s="7"/>
    </row>
    <row r="555" spans="1:4" x14ac:dyDescent="0.2">
      <c r="A555" s="3"/>
      <c r="B555" s="3"/>
      <c r="C555" s="7"/>
      <c r="D555" s="7"/>
    </row>
    <row r="556" spans="1:4" x14ac:dyDescent="0.2">
      <c r="A556" s="3"/>
      <c r="B556" s="3"/>
      <c r="C556" s="7"/>
      <c r="D556" s="7"/>
    </row>
    <row r="557" spans="1:4" x14ac:dyDescent="0.2">
      <c r="A557" s="3"/>
      <c r="B557" s="3"/>
      <c r="C557" s="7"/>
      <c r="D557" s="7"/>
    </row>
    <row r="558" spans="1:4" x14ac:dyDescent="0.2">
      <c r="A558" s="3"/>
      <c r="B558" s="3"/>
      <c r="C558" s="7"/>
      <c r="D558" s="7"/>
    </row>
    <row r="559" spans="1:4" x14ac:dyDescent="0.2">
      <c r="A559" s="3"/>
      <c r="B559" s="3"/>
      <c r="C559" s="7"/>
      <c r="D559" s="7"/>
    </row>
    <row r="560" spans="1:4" x14ac:dyDescent="0.2">
      <c r="A560" s="3"/>
      <c r="B560" s="3"/>
      <c r="C560" s="7"/>
      <c r="D560" s="7"/>
    </row>
    <row r="561" spans="1:4" x14ac:dyDescent="0.2">
      <c r="A561" s="3"/>
      <c r="B561" s="3"/>
      <c r="C561" s="7"/>
      <c r="D561" s="7"/>
    </row>
    <row r="562" spans="1:4" x14ac:dyDescent="0.2">
      <c r="A562" s="3"/>
      <c r="B562" s="3"/>
      <c r="C562" s="7"/>
      <c r="D562" s="7"/>
    </row>
    <row r="563" spans="1:4" x14ac:dyDescent="0.2">
      <c r="A563" s="3"/>
      <c r="B563" s="3"/>
      <c r="C563" s="7"/>
      <c r="D563" s="7"/>
    </row>
    <row r="564" spans="1:4" x14ac:dyDescent="0.2">
      <c r="A564" s="3"/>
      <c r="B564" s="3"/>
      <c r="C564" s="7"/>
      <c r="D564" s="7"/>
    </row>
    <row r="565" spans="1:4" x14ac:dyDescent="0.2">
      <c r="A565" s="3"/>
      <c r="B565" s="3"/>
      <c r="C565" s="7"/>
      <c r="D565" s="7"/>
    </row>
    <row r="566" spans="1:4" x14ac:dyDescent="0.2">
      <c r="A566" s="3"/>
      <c r="B566" s="3"/>
      <c r="C566" s="7"/>
      <c r="D566" s="7"/>
    </row>
    <row r="567" spans="1:4" x14ac:dyDescent="0.2">
      <c r="A567" s="3"/>
      <c r="B567" s="3"/>
      <c r="C567" s="7"/>
      <c r="D567" s="7"/>
    </row>
    <row r="568" spans="1:4" x14ac:dyDescent="0.2">
      <c r="A568" s="3"/>
      <c r="B568" s="3"/>
      <c r="C568" s="7"/>
      <c r="D568" s="7"/>
    </row>
    <row r="569" spans="1:4" x14ac:dyDescent="0.2">
      <c r="A569" s="3"/>
      <c r="B569" s="3"/>
      <c r="C569" s="7"/>
      <c r="D569" s="7"/>
    </row>
    <row r="570" spans="1:4" x14ac:dyDescent="0.2">
      <c r="A570" s="3"/>
      <c r="B570" s="3"/>
      <c r="C570" s="7"/>
      <c r="D570" s="7"/>
    </row>
    <row r="571" spans="1:4" x14ac:dyDescent="0.2">
      <c r="A571" s="3"/>
      <c r="B571" s="3"/>
      <c r="C571" s="7"/>
      <c r="D571" s="7"/>
    </row>
    <row r="572" spans="1:4" x14ac:dyDescent="0.2">
      <c r="A572" s="3"/>
      <c r="B572" s="3"/>
      <c r="C572" s="7"/>
      <c r="D572" s="7"/>
    </row>
    <row r="573" spans="1:4" x14ac:dyDescent="0.2">
      <c r="A573" s="3"/>
      <c r="B573" s="3"/>
      <c r="C573" s="7"/>
      <c r="D573" s="7"/>
    </row>
    <row r="574" spans="1:4" x14ac:dyDescent="0.2">
      <c r="A574" s="3"/>
      <c r="B574" s="3"/>
      <c r="C574" s="7"/>
      <c r="D574" s="7"/>
    </row>
    <row r="575" spans="1:4" x14ac:dyDescent="0.2">
      <c r="A575" s="3"/>
      <c r="B575" s="3"/>
      <c r="C575" s="7"/>
      <c r="D575" s="7"/>
    </row>
    <row r="576" spans="1:4" x14ac:dyDescent="0.2">
      <c r="A576" s="3"/>
      <c r="B576" s="3"/>
      <c r="C576" s="7"/>
      <c r="D576" s="7"/>
    </row>
    <row r="577" spans="1:4" x14ac:dyDescent="0.2">
      <c r="A577" s="3"/>
      <c r="B577" s="3"/>
      <c r="C577" s="7"/>
      <c r="D577" s="7"/>
    </row>
    <row r="578" spans="1:4" x14ac:dyDescent="0.2">
      <c r="A578" s="3"/>
      <c r="B578" s="3"/>
      <c r="C578" s="7"/>
      <c r="D578" s="7"/>
    </row>
    <row r="579" spans="1:4" x14ac:dyDescent="0.2">
      <c r="A579" s="3"/>
      <c r="B579" s="3"/>
      <c r="C579" s="7"/>
      <c r="D579" s="7"/>
    </row>
    <row r="580" spans="1:4" x14ac:dyDescent="0.2">
      <c r="A580" s="3"/>
      <c r="B580" s="3"/>
      <c r="C580" s="7"/>
      <c r="D580" s="7"/>
    </row>
    <row r="581" spans="1:4" x14ac:dyDescent="0.2">
      <c r="A581" s="3"/>
      <c r="B581" s="3"/>
      <c r="C581" s="7"/>
      <c r="D581" s="7"/>
    </row>
    <row r="582" spans="1:4" x14ac:dyDescent="0.2">
      <c r="A582" s="3"/>
      <c r="B582" s="3"/>
      <c r="C582" s="7"/>
      <c r="D582" s="7"/>
    </row>
    <row r="583" spans="1:4" x14ac:dyDescent="0.2">
      <c r="A583" s="3"/>
      <c r="B583" s="3"/>
      <c r="C583" s="7"/>
      <c r="D583" s="7"/>
    </row>
    <row r="584" spans="1:4" x14ac:dyDescent="0.2">
      <c r="A584" s="3"/>
      <c r="B584" s="3"/>
      <c r="C584" s="7"/>
      <c r="D584" s="7"/>
    </row>
    <row r="585" spans="1:4" x14ac:dyDescent="0.2">
      <c r="A585" s="3"/>
      <c r="B585" s="3"/>
      <c r="C585" s="7"/>
      <c r="D585" s="7"/>
    </row>
    <row r="586" spans="1:4" x14ac:dyDescent="0.2">
      <c r="A586" s="3"/>
      <c r="B586" s="3"/>
      <c r="C586" s="7"/>
      <c r="D586" s="7"/>
    </row>
    <row r="587" spans="1:4" x14ac:dyDescent="0.2">
      <c r="A587" s="3"/>
      <c r="B587" s="3"/>
      <c r="C587" s="7"/>
      <c r="D587" s="7"/>
    </row>
    <row r="588" spans="1:4" x14ac:dyDescent="0.2">
      <c r="A588" s="3"/>
      <c r="B588" s="3"/>
      <c r="C588" s="7"/>
      <c r="D588" s="7"/>
    </row>
    <row r="589" spans="1:4" x14ac:dyDescent="0.2">
      <c r="A589" s="3"/>
      <c r="B589" s="3"/>
      <c r="C589" s="7"/>
      <c r="D589" s="7"/>
    </row>
    <row r="590" spans="1:4" x14ac:dyDescent="0.2">
      <c r="A590" s="3"/>
      <c r="B590" s="3"/>
      <c r="C590" s="7"/>
      <c r="D590" s="7"/>
    </row>
    <row r="591" spans="1:4" x14ac:dyDescent="0.2">
      <c r="A591" s="3"/>
      <c r="B591" s="3"/>
      <c r="C591" s="7"/>
      <c r="D591" s="7"/>
    </row>
    <row r="592" spans="1:4" x14ac:dyDescent="0.2">
      <c r="A592" s="3"/>
      <c r="B592" s="3"/>
      <c r="C592" s="7"/>
      <c r="D592" s="7"/>
    </row>
    <row r="593" spans="1:4" x14ac:dyDescent="0.2">
      <c r="A593" s="3"/>
      <c r="B593" s="3"/>
      <c r="C593" s="7"/>
      <c r="D593" s="7"/>
    </row>
    <row r="594" spans="1:4" x14ac:dyDescent="0.2">
      <c r="A594" s="3"/>
      <c r="B594" s="3"/>
      <c r="C594" s="7"/>
      <c r="D594" s="7"/>
    </row>
    <row r="595" spans="1:4" x14ac:dyDescent="0.2">
      <c r="A595" s="3"/>
      <c r="B595" s="3"/>
      <c r="C595" s="7"/>
      <c r="D595" s="7"/>
    </row>
    <row r="596" spans="1:4" x14ac:dyDescent="0.2">
      <c r="A596" s="3"/>
      <c r="B596" s="3"/>
      <c r="C596" s="7"/>
      <c r="D596" s="7"/>
    </row>
    <row r="597" spans="1:4" x14ac:dyDescent="0.2">
      <c r="A597" s="3"/>
      <c r="B597" s="3"/>
      <c r="C597" s="7"/>
      <c r="D597" s="7"/>
    </row>
    <row r="598" spans="1:4" x14ac:dyDescent="0.2">
      <c r="A598" s="3"/>
      <c r="B598" s="3"/>
      <c r="C598" s="7"/>
      <c r="D598" s="7"/>
    </row>
    <row r="599" spans="1:4" x14ac:dyDescent="0.2">
      <c r="A599" s="3"/>
      <c r="B599" s="3"/>
      <c r="C599" s="7"/>
      <c r="D599" s="7"/>
    </row>
    <row r="600" spans="1:4" x14ac:dyDescent="0.2">
      <c r="A600" s="3"/>
      <c r="B600" s="3"/>
      <c r="C600" s="7"/>
      <c r="D600" s="7"/>
    </row>
    <row r="601" spans="1:4" x14ac:dyDescent="0.2">
      <c r="A601" s="3"/>
      <c r="B601" s="3"/>
      <c r="C601" s="7"/>
      <c r="D601" s="7"/>
    </row>
    <row r="602" spans="1:4" x14ac:dyDescent="0.2">
      <c r="A602" s="3"/>
      <c r="B602" s="3"/>
      <c r="C602" s="7"/>
      <c r="D602" s="7"/>
    </row>
    <row r="603" spans="1:4" x14ac:dyDescent="0.2">
      <c r="A603" s="3"/>
      <c r="B603" s="3"/>
      <c r="C603" s="7"/>
      <c r="D603" s="7"/>
    </row>
    <row r="604" spans="1:4" x14ac:dyDescent="0.2">
      <c r="A604" s="3"/>
      <c r="B604" s="3"/>
      <c r="C604" s="7"/>
      <c r="D604" s="7"/>
    </row>
    <row r="605" spans="1:4" x14ac:dyDescent="0.2">
      <c r="A605" s="3"/>
      <c r="B605" s="3"/>
      <c r="C605" s="7"/>
      <c r="D605" s="7"/>
    </row>
    <row r="606" spans="1:4" x14ac:dyDescent="0.2">
      <c r="A606" s="3"/>
      <c r="B606" s="3"/>
      <c r="C606" s="7"/>
      <c r="D606" s="7"/>
    </row>
    <row r="607" spans="1:4" x14ac:dyDescent="0.2">
      <c r="A607" s="3"/>
      <c r="B607" s="3"/>
      <c r="C607" s="7"/>
      <c r="D607" s="7"/>
    </row>
    <row r="608" spans="1:4" x14ac:dyDescent="0.2">
      <c r="A608" s="3"/>
      <c r="B608" s="3"/>
      <c r="C608" s="7"/>
      <c r="D608" s="7"/>
    </row>
    <row r="609" spans="1:4" x14ac:dyDescent="0.2">
      <c r="A609" s="3"/>
      <c r="B609" s="3"/>
      <c r="C609" s="7"/>
      <c r="D609" s="7"/>
    </row>
    <row r="610" spans="1:4" x14ac:dyDescent="0.2">
      <c r="A610" s="3"/>
      <c r="B610" s="3"/>
      <c r="C610" s="7"/>
      <c r="D610" s="7"/>
    </row>
    <row r="611" spans="1:4" x14ac:dyDescent="0.2">
      <c r="A611" s="3"/>
      <c r="B611" s="3"/>
      <c r="C611" s="7"/>
      <c r="D611" s="7"/>
    </row>
    <row r="612" spans="1:4" x14ac:dyDescent="0.2">
      <c r="A612" s="3"/>
      <c r="B612" s="3"/>
      <c r="C612" s="7"/>
      <c r="D612" s="7"/>
    </row>
    <row r="613" spans="1:4" x14ac:dyDescent="0.2">
      <c r="A613" s="3"/>
      <c r="B613" s="3"/>
      <c r="C613" s="7"/>
      <c r="D613" s="7"/>
    </row>
    <row r="614" spans="1:4" x14ac:dyDescent="0.2">
      <c r="A614" s="3"/>
      <c r="B614" s="3"/>
      <c r="C614" s="7"/>
      <c r="D614" s="7"/>
    </row>
    <row r="615" spans="1:4" x14ac:dyDescent="0.2">
      <c r="A615" s="3"/>
      <c r="B615" s="3"/>
      <c r="C615" s="7"/>
      <c r="D615" s="7"/>
    </row>
    <row r="616" spans="1:4" x14ac:dyDescent="0.2">
      <c r="A616" s="3"/>
      <c r="B616" s="3"/>
      <c r="C616" s="7"/>
      <c r="D616" s="7"/>
    </row>
    <row r="617" spans="1:4" x14ac:dyDescent="0.2">
      <c r="A617" s="3"/>
      <c r="B617" s="3"/>
      <c r="C617" s="7"/>
      <c r="D617" s="7"/>
    </row>
    <row r="618" spans="1:4" x14ac:dyDescent="0.2">
      <c r="A618" s="3"/>
      <c r="B618" s="3"/>
      <c r="C618" s="7"/>
      <c r="D618" s="7"/>
    </row>
    <row r="619" spans="1:4" x14ac:dyDescent="0.2">
      <c r="A619" s="3"/>
      <c r="B619" s="3"/>
      <c r="C619" s="7"/>
      <c r="D619" s="7"/>
    </row>
    <row r="620" spans="1:4" x14ac:dyDescent="0.2">
      <c r="A620" s="3"/>
      <c r="B620" s="3"/>
      <c r="C620" s="7"/>
      <c r="D620" s="7"/>
    </row>
    <row r="621" spans="1:4" x14ac:dyDescent="0.2">
      <c r="A621" s="3"/>
      <c r="B621" s="3"/>
      <c r="C621" s="7"/>
      <c r="D621" s="7"/>
    </row>
    <row r="622" spans="1:4" x14ac:dyDescent="0.2">
      <c r="A622" s="3"/>
      <c r="B622" s="3"/>
      <c r="C622" s="7"/>
      <c r="D622" s="7"/>
    </row>
    <row r="623" spans="1:4" x14ac:dyDescent="0.2">
      <c r="A623" s="3"/>
      <c r="B623" s="3"/>
      <c r="C623" s="7"/>
      <c r="D623" s="7"/>
    </row>
    <row r="624" spans="1:4" x14ac:dyDescent="0.2">
      <c r="A624" s="3"/>
      <c r="B624" s="3"/>
      <c r="C624" s="7"/>
      <c r="D624" s="7"/>
    </row>
    <row r="625" spans="1:4" x14ac:dyDescent="0.2">
      <c r="A625" s="3"/>
      <c r="B625" s="3"/>
      <c r="C625" s="7"/>
      <c r="D625" s="7"/>
    </row>
    <row r="626" spans="1:4" x14ac:dyDescent="0.2">
      <c r="A626" s="3"/>
      <c r="B626" s="3"/>
      <c r="C626" s="7"/>
      <c r="D626" s="7"/>
    </row>
    <row r="627" spans="1:4" x14ac:dyDescent="0.2">
      <c r="A627" s="3"/>
      <c r="B627" s="3"/>
      <c r="C627" s="7"/>
      <c r="D627" s="7"/>
    </row>
    <row r="628" spans="1:4" x14ac:dyDescent="0.2">
      <c r="A628" s="3"/>
      <c r="B628" s="3"/>
      <c r="C628" s="7"/>
      <c r="D628" s="7"/>
    </row>
    <row r="629" spans="1:4" x14ac:dyDescent="0.2">
      <c r="A629" s="3"/>
      <c r="B629" s="3"/>
      <c r="C629" s="7"/>
      <c r="D629" s="7"/>
    </row>
    <row r="630" spans="1:4" x14ac:dyDescent="0.2">
      <c r="A630" s="3"/>
      <c r="B630" s="3"/>
      <c r="C630" s="7"/>
      <c r="D630" s="7"/>
    </row>
    <row r="631" spans="1:4" x14ac:dyDescent="0.2">
      <c r="A631" s="3"/>
      <c r="B631" s="3"/>
      <c r="C631" s="7"/>
      <c r="D631" s="7"/>
    </row>
    <row r="632" spans="1:4" x14ac:dyDescent="0.2">
      <c r="A632" s="3"/>
      <c r="B632" s="3"/>
      <c r="C632" s="7"/>
      <c r="D632" s="7"/>
    </row>
    <row r="633" spans="1:4" x14ac:dyDescent="0.2">
      <c r="A633" s="3"/>
      <c r="B633" s="3"/>
      <c r="C633" s="7"/>
      <c r="D633" s="7"/>
    </row>
    <row r="634" spans="1:4" x14ac:dyDescent="0.2">
      <c r="A634" s="3"/>
      <c r="B634" s="3"/>
      <c r="C634" s="7"/>
      <c r="D634" s="7"/>
    </row>
    <row r="635" spans="1:4" x14ac:dyDescent="0.2">
      <c r="A635" s="3"/>
      <c r="B635" s="3"/>
      <c r="C635" s="7"/>
      <c r="D635" s="7"/>
    </row>
    <row r="636" spans="1:4" x14ac:dyDescent="0.2">
      <c r="A636" s="3"/>
      <c r="B636" s="3"/>
      <c r="C636" s="7"/>
      <c r="D636" s="7"/>
    </row>
    <row r="637" spans="1:4" x14ac:dyDescent="0.2">
      <c r="A637" s="3"/>
      <c r="B637" s="3"/>
      <c r="C637" s="7"/>
      <c r="D637" s="7"/>
    </row>
    <row r="638" spans="1:4" x14ac:dyDescent="0.2">
      <c r="A638" s="3"/>
      <c r="B638" s="3"/>
      <c r="C638" s="7"/>
      <c r="D638" s="7"/>
    </row>
    <row r="639" spans="1:4" x14ac:dyDescent="0.2">
      <c r="A639" s="3"/>
      <c r="B639" s="3"/>
      <c r="C639" s="7"/>
      <c r="D639" s="7"/>
    </row>
    <row r="640" spans="1:4" x14ac:dyDescent="0.2">
      <c r="A640" s="3"/>
      <c r="B640" s="3"/>
      <c r="C640" s="7"/>
      <c r="D640" s="7"/>
    </row>
    <row r="641" spans="1:4" x14ac:dyDescent="0.2">
      <c r="A641" s="3"/>
      <c r="B641" s="3"/>
      <c r="C641" s="7"/>
      <c r="D641" s="7"/>
    </row>
    <row r="642" spans="1:4" x14ac:dyDescent="0.2">
      <c r="A642" s="3"/>
      <c r="B642" s="3"/>
      <c r="C642" s="7"/>
      <c r="D642" s="7"/>
    </row>
    <row r="643" spans="1:4" x14ac:dyDescent="0.2">
      <c r="A643" s="3"/>
      <c r="B643" s="3"/>
      <c r="C643" s="7"/>
      <c r="D643" s="7"/>
    </row>
    <row r="644" spans="1:4" x14ac:dyDescent="0.2">
      <c r="A644" s="3"/>
      <c r="B644" s="3"/>
      <c r="C644" s="7"/>
      <c r="D644" s="7"/>
    </row>
    <row r="645" spans="1:4" x14ac:dyDescent="0.2">
      <c r="A645" s="3"/>
      <c r="B645" s="3"/>
      <c r="C645" s="7"/>
      <c r="D645" s="7"/>
    </row>
    <row r="646" spans="1:4" x14ac:dyDescent="0.2">
      <c r="A646" s="3"/>
      <c r="B646" s="3"/>
      <c r="C646" s="7"/>
      <c r="D646" s="7"/>
    </row>
    <row r="647" spans="1:4" x14ac:dyDescent="0.2">
      <c r="A647" s="3"/>
      <c r="B647" s="3"/>
      <c r="C647" s="7"/>
      <c r="D647" s="7"/>
    </row>
    <row r="648" spans="1:4" x14ac:dyDescent="0.2">
      <c r="A648" s="3"/>
      <c r="B648" s="3"/>
      <c r="C648" s="7"/>
      <c r="D648" s="7"/>
    </row>
    <row r="649" spans="1:4" x14ac:dyDescent="0.2">
      <c r="A649" s="3"/>
      <c r="B649" s="3"/>
      <c r="C649" s="7"/>
      <c r="D649" s="7"/>
    </row>
    <row r="650" spans="1:4" x14ac:dyDescent="0.2">
      <c r="A650" s="3"/>
      <c r="B650" s="3"/>
      <c r="C650" s="7"/>
      <c r="D650" s="7"/>
    </row>
    <row r="651" spans="1:4" x14ac:dyDescent="0.2">
      <c r="A651" s="3"/>
      <c r="B651" s="3"/>
      <c r="C651" s="7"/>
      <c r="D651" s="7"/>
    </row>
    <row r="652" spans="1:4" x14ac:dyDescent="0.2">
      <c r="A652" s="3"/>
      <c r="B652" s="3"/>
      <c r="C652" s="7"/>
      <c r="D652" s="7"/>
    </row>
    <row r="653" spans="1:4" x14ac:dyDescent="0.2">
      <c r="A653" s="3"/>
      <c r="B653" s="3"/>
      <c r="C653" s="7"/>
      <c r="D653" s="7"/>
    </row>
    <row r="654" spans="1:4" x14ac:dyDescent="0.2">
      <c r="A654" s="3"/>
      <c r="B654" s="3"/>
      <c r="C654" s="7"/>
      <c r="D654" s="7"/>
    </row>
    <row r="655" spans="1:4" x14ac:dyDescent="0.2">
      <c r="A655" s="3"/>
      <c r="B655" s="3"/>
      <c r="C655" s="7"/>
      <c r="D655" s="7"/>
    </row>
    <row r="656" spans="1:4" x14ac:dyDescent="0.2">
      <c r="A656" s="3"/>
      <c r="B656" s="3"/>
      <c r="C656" s="7"/>
      <c r="D656" s="7"/>
    </row>
    <row r="657" spans="1:4" x14ac:dyDescent="0.2">
      <c r="A657" s="3"/>
      <c r="B657" s="3"/>
      <c r="C657" s="7"/>
      <c r="D657" s="7"/>
    </row>
    <row r="658" spans="1:4" x14ac:dyDescent="0.2">
      <c r="A658" s="3"/>
      <c r="B658" s="3"/>
      <c r="C658" s="7"/>
      <c r="D658" s="7"/>
    </row>
    <row r="659" spans="1:4" x14ac:dyDescent="0.2">
      <c r="A659" s="3"/>
      <c r="B659" s="3"/>
      <c r="C659" s="7"/>
      <c r="D659" s="7"/>
    </row>
    <row r="660" spans="1:4" x14ac:dyDescent="0.2">
      <c r="A660" s="3"/>
      <c r="B660" s="3"/>
      <c r="C660" s="7"/>
      <c r="D660" s="7"/>
    </row>
    <row r="661" spans="1:4" x14ac:dyDescent="0.2">
      <c r="A661" s="3"/>
      <c r="B661" s="3"/>
      <c r="C661" s="7"/>
      <c r="D661" s="7"/>
    </row>
    <row r="662" spans="1:4" x14ac:dyDescent="0.2">
      <c r="A662" s="3"/>
      <c r="B662" s="3"/>
      <c r="C662" s="7"/>
      <c r="D662" s="7"/>
    </row>
    <row r="663" spans="1:4" x14ac:dyDescent="0.2">
      <c r="A663" s="3"/>
      <c r="B663" s="3"/>
      <c r="C663" s="7"/>
      <c r="D663" s="7"/>
    </row>
    <row r="664" spans="1:4" x14ac:dyDescent="0.2">
      <c r="A664" s="3"/>
      <c r="B664" s="3"/>
      <c r="C664" s="7"/>
      <c r="D664" s="7"/>
    </row>
    <row r="665" spans="1:4" x14ac:dyDescent="0.2">
      <c r="A665" s="3"/>
      <c r="B665" s="3"/>
      <c r="C665" s="7"/>
      <c r="D665" s="7"/>
    </row>
    <row r="666" spans="1:4" x14ac:dyDescent="0.2">
      <c r="A666" s="3"/>
      <c r="B666" s="3"/>
      <c r="C666" s="7"/>
      <c r="D666" s="7"/>
    </row>
    <row r="667" spans="1:4" x14ac:dyDescent="0.2">
      <c r="A667" s="3"/>
      <c r="B667" s="3"/>
      <c r="C667" s="7"/>
      <c r="D667" s="7"/>
    </row>
    <row r="668" spans="1:4" x14ac:dyDescent="0.2">
      <c r="A668" s="3"/>
      <c r="B668" s="3"/>
      <c r="C668" s="7"/>
      <c r="D668" s="7"/>
    </row>
    <row r="669" spans="1:4" x14ac:dyDescent="0.2">
      <c r="A669" s="3"/>
      <c r="B669" s="3"/>
      <c r="C669" s="7"/>
      <c r="D669" s="7"/>
    </row>
    <row r="670" spans="1:4" x14ac:dyDescent="0.2">
      <c r="A670" s="3"/>
      <c r="B670" s="3"/>
      <c r="C670" s="7"/>
      <c r="D670" s="7"/>
    </row>
    <row r="671" spans="1:4" x14ac:dyDescent="0.2">
      <c r="A671" s="3"/>
      <c r="B671" s="3"/>
      <c r="C671" s="7"/>
      <c r="D671" s="7"/>
    </row>
    <row r="672" spans="1:4" x14ac:dyDescent="0.2">
      <c r="A672" s="3"/>
      <c r="B672" s="3"/>
      <c r="C672" s="7"/>
      <c r="D672" s="7"/>
    </row>
    <row r="673" spans="1:4" x14ac:dyDescent="0.2">
      <c r="A673" s="3"/>
      <c r="B673" s="3"/>
      <c r="C673" s="7"/>
      <c r="D673" s="7"/>
    </row>
    <row r="674" spans="1:4" x14ac:dyDescent="0.2">
      <c r="A674" s="3"/>
      <c r="B674" s="3"/>
      <c r="C674" s="7"/>
      <c r="D674" s="7"/>
    </row>
    <row r="675" spans="1:4" x14ac:dyDescent="0.2">
      <c r="A675" s="3"/>
      <c r="B675" s="3"/>
      <c r="C675" s="7"/>
      <c r="D675" s="7"/>
    </row>
    <row r="676" spans="1:4" x14ac:dyDescent="0.2">
      <c r="A676" s="3"/>
      <c r="B676" s="3"/>
      <c r="C676" s="7"/>
      <c r="D676" s="7"/>
    </row>
    <row r="677" spans="1:4" x14ac:dyDescent="0.2">
      <c r="A677" s="3"/>
      <c r="B677" s="3"/>
      <c r="C677" s="7"/>
      <c r="D677" s="7"/>
    </row>
    <row r="678" spans="1:4" x14ac:dyDescent="0.2">
      <c r="A678" s="3"/>
      <c r="B678" s="3"/>
      <c r="C678" s="7"/>
      <c r="D678" s="7"/>
    </row>
    <row r="679" spans="1:4" x14ac:dyDescent="0.2">
      <c r="A679" s="3"/>
      <c r="B679" s="3"/>
      <c r="C679" s="7"/>
      <c r="D679" s="7"/>
    </row>
    <row r="680" spans="1:4" x14ac:dyDescent="0.2">
      <c r="A680" s="3"/>
      <c r="B680" s="3"/>
      <c r="C680" s="7"/>
      <c r="D680" s="7"/>
    </row>
    <row r="681" spans="1:4" x14ac:dyDescent="0.2">
      <c r="A681" s="3"/>
      <c r="B681" s="3"/>
      <c r="C681" s="7"/>
      <c r="D681" s="7"/>
    </row>
    <row r="682" spans="1:4" x14ac:dyDescent="0.2">
      <c r="A682" s="3"/>
      <c r="B682" s="3"/>
      <c r="C682" s="7"/>
      <c r="D682" s="7"/>
    </row>
    <row r="683" spans="1:4" x14ac:dyDescent="0.2">
      <c r="A683" s="3"/>
      <c r="B683" s="3"/>
      <c r="C683" s="7"/>
      <c r="D683" s="7"/>
    </row>
    <row r="684" spans="1:4" x14ac:dyDescent="0.2">
      <c r="A684" s="3"/>
      <c r="B684" s="3"/>
      <c r="C684" s="7"/>
      <c r="D684" s="7"/>
    </row>
    <row r="685" spans="1:4" x14ac:dyDescent="0.2">
      <c r="A685" s="3"/>
      <c r="B685" s="3"/>
      <c r="C685" s="7"/>
      <c r="D685" s="7"/>
    </row>
    <row r="686" spans="1:4" x14ac:dyDescent="0.2">
      <c r="A686" s="3"/>
      <c r="B686" s="3"/>
      <c r="C686" s="7"/>
      <c r="D686" s="7"/>
    </row>
    <row r="687" spans="1:4" x14ac:dyDescent="0.2">
      <c r="A687" s="3"/>
      <c r="B687" s="3"/>
      <c r="C687" s="7"/>
      <c r="D687" s="7"/>
    </row>
    <row r="688" spans="1:4" x14ac:dyDescent="0.2">
      <c r="A688" s="3"/>
      <c r="B688" s="3"/>
      <c r="C688" s="7"/>
      <c r="D688" s="7"/>
    </row>
    <row r="689" spans="1:4" x14ac:dyDescent="0.2">
      <c r="A689" s="3"/>
      <c r="B689" s="3"/>
      <c r="C689" s="7"/>
      <c r="D689" s="7"/>
    </row>
    <row r="690" spans="1:4" x14ac:dyDescent="0.2">
      <c r="A690" s="3"/>
      <c r="B690" s="3"/>
      <c r="C690" s="7"/>
      <c r="D690" s="7"/>
    </row>
    <row r="691" spans="1:4" x14ac:dyDescent="0.2">
      <c r="A691" s="3"/>
      <c r="B691" s="3"/>
      <c r="C691" s="7"/>
      <c r="D691" s="7"/>
    </row>
    <row r="692" spans="1:4" x14ac:dyDescent="0.2">
      <c r="A692" s="3"/>
      <c r="B692" s="3"/>
      <c r="C692" s="7"/>
      <c r="D692" s="7"/>
    </row>
    <row r="693" spans="1:4" x14ac:dyDescent="0.2">
      <c r="A693" s="3"/>
      <c r="B693" s="3"/>
      <c r="C693" s="7"/>
      <c r="D693" s="7"/>
    </row>
    <row r="694" spans="1:4" x14ac:dyDescent="0.2">
      <c r="A694" s="3"/>
      <c r="B694" s="3"/>
      <c r="C694" s="7"/>
      <c r="D694" s="7"/>
    </row>
    <row r="695" spans="1:4" x14ac:dyDescent="0.2">
      <c r="A695" s="3"/>
      <c r="B695" s="3"/>
      <c r="C695" s="7"/>
      <c r="D695" s="7"/>
    </row>
    <row r="696" spans="1:4" x14ac:dyDescent="0.2">
      <c r="A696" s="3"/>
      <c r="B696" s="3"/>
      <c r="C696" s="7"/>
      <c r="D696" s="7"/>
    </row>
    <row r="697" spans="1:4" x14ac:dyDescent="0.2">
      <c r="A697" s="3"/>
      <c r="B697" s="3"/>
      <c r="C697" s="7"/>
      <c r="D697" s="7"/>
    </row>
    <row r="698" spans="1:4" x14ac:dyDescent="0.2">
      <c r="A698" s="3"/>
      <c r="B698" s="3"/>
      <c r="C698" s="7"/>
      <c r="D698" s="7"/>
    </row>
    <row r="699" spans="1:4" x14ac:dyDescent="0.2">
      <c r="A699" s="3"/>
      <c r="B699" s="3"/>
      <c r="C699" s="7"/>
      <c r="D699" s="7"/>
    </row>
    <row r="700" spans="1:4" x14ac:dyDescent="0.2">
      <c r="A700" s="3"/>
      <c r="B700" s="3"/>
      <c r="C700" s="7"/>
      <c r="D700" s="7"/>
    </row>
    <row r="701" spans="1:4" x14ac:dyDescent="0.2">
      <c r="A701" s="3"/>
      <c r="B701" s="3"/>
      <c r="C701" s="7"/>
      <c r="D701" s="7"/>
    </row>
    <row r="702" spans="1:4" x14ac:dyDescent="0.2">
      <c r="A702" s="3"/>
      <c r="B702" s="3"/>
      <c r="C702" s="7"/>
      <c r="D702" s="7"/>
    </row>
    <row r="703" spans="1:4" x14ac:dyDescent="0.2">
      <c r="A703" s="3"/>
      <c r="B703" s="3"/>
      <c r="C703" s="7"/>
      <c r="D703" s="7"/>
    </row>
    <row r="704" spans="1:4" x14ac:dyDescent="0.2">
      <c r="A704" s="3"/>
      <c r="B704" s="3"/>
      <c r="C704" s="7"/>
      <c r="D704" s="7"/>
    </row>
    <row r="705" spans="1:4" x14ac:dyDescent="0.2">
      <c r="A705" s="3"/>
      <c r="B705" s="3"/>
      <c r="C705" s="7"/>
      <c r="D705" s="7"/>
    </row>
    <row r="706" spans="1:4" x14ac:dyDescent="0.2">
      <c r="A706" s="3"/>
      <c r="B706" s="3"/>
      <c r="C706" s="7"/>
      <c r="D706" s="7"/>
    </row>
    <row r="707" spans="1:4" x14ac:dyDescent="0.2">
      <c r="A707" s="3"/>
      <c r="B707" s="3"/>
      <c r="C707" s="7"/>
      <c r="D707" s="7"/>
    </row>
    <row r="708" spans="1:4" x14ac:dyDescent="0.2">
      <c r="A708" s="3"/>
      <c r="B708" s="3"/>
      <c r="C708" s="7"/>
      <c r="D708" s="7"/>
    </row>
    <row r="709" spans="1:4" x14ac:dyDescent="0.2">
      <c r="A709" s="3"/>
      <c r="B709" s="3"/>
      <c r="C709" s="7"/>
      <c r="D709" s="7"/>
    </row>
    <row r="710" spans="1:4" x14ac:dyDescent="0.2">
      <c r="A710" s="3"/>
      <c r="B710" s="3"/>
      <c r="C710" s="7"/>
      <c r="D710" s="7"/>
    </row>
    <row r="711" spans="1:4" x14ac:dyDescent="0.2">
      <c r="A711" s="3"/>
      <c r="B711" s="3"/>
      <c r="C711" s="7"/>
      <c r="D711" s="7"/>
    </row>
    <row r="712" spans="1:4" x14ac:dyDescent="0.2">
      <c r="A712" s="3"/>
      <c r="B712" s="3"/>
      <c r="C712" s="7"/>
      <c r="D712" s="7"/>
    </row>
    <row r="713" spans="1:4" x14ac:dyDescent="0.2">
      <c r="A713" s="3"/>
      <c r="B713" s="3"/>
      <c r="C713" s="7"/>
      <c r="D713" s="7"/>
    </row>
    <row r="714" spans="1:4" x14ac:dyDescent="0.2">
      <c r="A714" s="3"/>
      <c r="B714" s="3"/>
      <c r="C714" s="7"/>
      <c r="D714" s="7"/>
    </row>
    <row r="715" spans="1:4" x14ac:dyDescent="0.2">
      <c r="A715" s="3"/>
      <c r="B715" s="3"/>
      <c r="C715" s="7"/>
      <c r="D715" s="7"/>
    </row>
    <row r="716" spans="1:4" x14ac:dyDescent="0.2">
      <c r="A716" s="3"/>
      <c r="B716" s="3"/>
      <c r="C716" s="7"/>
      <c r="D716" s="7"/>
    </row>
    <row r="717" spans="1:4" x14ac:dyDescent="0.2">
      <c r="A717" s="3"/>
      <c r="B717" s="3"/>
      <c r="C717" s="7"/>
      <c r="D717" s="7"/>
    </row>
    <row r="718" spans="1:4" x14ac:dyDescent="0.2">
      <c r="A718" s="3"/>
      <c r="B718" s="3"/>
      <c r="C718" s="7"/>
      <c r="D718" s="7"/>
    </row>
    <row r="719" spans="1:4" x14ac:dyDescent="0.2">
      <c r="A719" s="3"/>
      <c r="B719" s="3"/>
      <c r="C719" s="7"/>
      <c r="D719" s="7"/>
    </row>
    <row r="720" spans="1:4" x14ac:dyDescent="0.2">
      <c r="A720" s="3"/>
      <c r="B720" s="3"/>
      <c r="C720" s="7"/>
      <c r="D720" s="7"/>
    </row>
    <row r="721" spans="1:4" x14ac:dyDescent="0.2">
      <c r="A721" s="3"/>
      <c r="B721" s="3"/>
      <c r="C721" s="7"/>
      <c r="D721" s="7"/>
    </row>
    <row r="722" spans="1:4" x14ac:dyDescent="0.2">
      <c r="A722" s="3"/>
      <c r="B722" s="3"/>
      <c r="C722" s="7"/>
      <c r="D722" s="7"/>
    </row>
    <row r="723" spans="1:4" x14ac:dyDescent="0.2">
      <c r="A723" s="3"/>
      <c r="B723" s="3"/>
      <c r="C723" s="7"/>
      <c r="D723" s="7"/>
    </row>
    <row r="724" spans="1:4" x14ac:dyDescent="0.2">
      <c r="A724" s="3"/>
      <c r="B724" s="3"/>
      <c r="C724" s="7"/>
      <c r="D724" s="7"/>
    </row>
    <row r="725" spans="1:4" x14ac:dyDescent="0.2">
      <c r="A725" s="3"/>
      <c r="B725" s="3"/>
      <c r="C725" s="7"/>
      <c r="D725" s="7"/>
    </row>
    <row r="726" spans="1:4" x14ac:dyDescent="0.2">
      <c r="A726" s="3"/>
      <c r="B726" s="3"/>
      <c r="C726" s="7"/>
      <c r="D726" s="7"/>
    </row>
    <row r="727" spans="1:4" x14ac:dyDescent="0.2">
      <c r="A727" s="3"/>
      <c r="B727" s="3"/>
      <c r="C727" s="7"/>
      <c r="D727" s="7"/>
    </row>
    <row r="728" spans="1:4" x14ac:dyDescent="0.2">
      <c r="A728" s="3"/>
      <c r="B728" s="3"/>
      <c r="C728" s="7"/>
      <c r="D728" s="7"/>
    </row>
    <row r="729" spans="1:4" x14ac:dyDescent="0.2">
      <c r="A729" s="3"/>
      <c r="B729" s="3"/>
      <c r="C729" s="7"/>
      <c r="D729" s="7"/>
    </row>
    <row r="730" spans="1:4" x14ac:dyDescent="0.2">
      <c r="A730" s="3"/>
      <c r="B730" s="3"/>
      <c r="C730" s="7"/>
      <c r="D730" s="7"/>
    </row>
    <row r="731" spans="1:4" x14ac:dyDescent="0.2">
      <c r="A731" s="3"/>
      <c r="B731" s="3"/>
      <c r="C731" s="7"/>
      <c r="D731" s="7"/>
    </row>
    <row r="732" spans="1:4" x14ac:dyDescent="0.2">
      <c r="A732" s="3"/>
      <c r="B732" s="3"/>
      <c r="C732" s="7"/>
      <c r="D732" s="7"/>
    </row>
    <row r="733" spans="1:4" x14ac:dyDescent="0.2">
      <c r="A733" s="3"/>
      <c r="B733" s="3"/>
      <c r="C733" s="7"/>
      <c r="D733" s="7"/>
    </row>
    <row r="734" spans="1:4" x14ac:dyDescent="0.2">
      <c r="A734" s="3"/>
      <c r="B734" s="3"/>
      <c r="C734" s="7"/>
      <c r="D734" s="7"/>
    </row>
    <row r="735" spans="1:4" x14ac:dyDescent="0.2">
      <c r="A735" s="3"/>
      <c r="B735" s="3"/>
      <c r="C735" s="7"/>
      <c r="D735" s="7"/>
    </row>
    <row r="736" spans="1:4" x14ac:dyDescent="0.2">
      <c r="A736" s="3"/>
      <c r="B736" s="3"/>
      <c r="C736" s="7"/>
      <c r="D736" s="7"/>
    </row>
    <row r="737" spans="1:4" x14ac:dyDescent="0.2">
      <c r="A737" s="3"/>
      <c r="B737" s="3"/>
      <c r="C737" s="7"/>
      <c r="D737" s="7"/>
    </row>
    <row r="738" spans="1:4" x14ac:dyDescent="0.2">
      <c r="A738" s="3"/>
      <c r="B738" s="3"/>
      <c r="C738" s="7"/>
      <c r="D738" s="7"/>
    </row>
    <row r="739" spans="1:4" x14ac:dyDescent="0.2">
      <c r="A739" s="3"/>
      <c r="B739" s="3"/>
      <c r="C739" s="7"/>
      <c r="D739" s="7"/>
    </row>
    <row r="740" spans="1:4" x14ac:dyDescent="0.2">
      <c r="A740" s="3"/>
      <c r="B740" s="3"/>
      <c r="C740" s="7"/>
      <c r="D740" s="7"/>
    </row>
    <row r="741" spans="1:4" x14ac:dyDescent="0.2">
      <c r="A741" s="3"/>
      <c r="B741" s="3"/>
      <c r="C741" s="7"/>
      <c r="D741" s="7"/>
    </row>
    <row r="742" spans="1:4" x14ac:dyDescent="0.2">
      <c r="A742" s="3"/>
      <c r="B742" s="3"/>
      <c r="C742" s="7"/>
      <c r="D742" s="7"/>
    </row>
    <row r="743" spans="1:4" x14ac:dyDescent="0.2">
      <c r="A743" s="3"/>
      <c r="B743" s="3"/>
      <c r="C743" s="7"/>
      <c r="D743" s="7"/>
    </row>
    <row r="744" spans="1:4" x14ac:dyDescent="0.2">
      <c r="A744" s="3"/>
      <c r="B744" s="3"/>
      <c r="C744" s="7"/>
      <c r="D744" s="7"/>
    </row>
    <row r="745" spans="1:4" x14ac:dyDescent="0.2">
      <c r="A745" s="3"/>
      <c r="B745" s="3"/>
      <c r="C745" s="7"/>
      <c r="D745" s="7"/>
    </row>
    <row r="746" spans="1:4" x14ac:dyDescent="0.2">
      <c r="A746" s="3"/>
      <c r="B746" s="3"/>
      <c r="C746" s="7"/>
      <c r="D746" s="7"/>
    </row>
    <row r="747" spans="1:4" x14ac:dyDescent="0.2">
      <c r="A747" s="3"/>
      <c r="B747" s="3"/>
      <c r="C747" s="7"/>
      <c r="D747" s="7"/>
    </row>
    <row r="748" spans="1:4" x14ac:dyDescent="0.2">
      <c r="A748" s="3"/>
      <c r="B748" s="3"/>
      <c r="C748" s="7"/>
      <c r="D748" s="7"/>
    </row>
    <row r="749" spans="1:4" x14ac:dyDescent="0.2">
      <c r="A749" s="3"/>
      <c r="B749" s="3"/>
      <c r="C749" s="7"/>
      <c r="D749" s="7"/>
    </row>
    <row r="750" spans="1:4" x14ac:dyDescent="0.2">
      <c r="A750" s="3"/>
      <c r="B750" s="3"/>
      <c r="C750" s="7"/>
      <c r="D750" s="7"/>
    </row>
    <row r="751" spans="1:4" x14ac:dyDescent="0.2">
      <c r="A751" s="3"/>
      <c r="B751" s="3"/>
      <c r="C751" s="7"/>
      <c r="D751" s="7"/>
    </row>
    <row r="752" spans="1:4" x14ac:dyDescent="0.2">
      <c r="A752" s="3"/>
      <c r="B752" s="3"/>
      <c r="C752" s="7"/>
      <c r="D752" s="7"/>
    </row>
    <row r="753" spans="1:4" x14ac:dyDescent="0.2">
      <c r="A753" s="3"/>
      <c r="B753" s="3"/>
      <c r="C753" s="7"/>
      <c r="D753" s="7"/>
    </row>
    <row r="754" spans="1:4" x14ac:dyDescent="0.2">
      <c r="A754" s="3"/>
      <c r="B754" s="3"/>
      <c r="C754" s="7"/>
      <c r="D754" s="7"/>
    </row>
    <row r="755" spans="1:4" x14ac:dyDescent="0.2">
      <c r="A755" s="3"/>
      <c r="B755" s="3"/>
      <c r="C755" s="7"/>
      <c r="D755" s="7"/>
    </row>
    <row r="756" spans="1:4" x14ac:dyDescent="0.2">
      <c r="A756" s="3"/>
      <c r="B756" s="3"/>
      <c r="C756" s="7"/>
      <c r="D756" s="7"/>
    </row>
    <row r="757" spans="1:4" x14ac:dyDescent="0.2">
      <c r="A757" s="3"/>
      <c r="B757" s="3"/>
      <c r="C757" s="7"/>
      <c r="D757" s="7"/>
    </row>
    <row r="758" spans="1:4" x14ac:dyDescent="0.2">
      <c r="A758" s="3"/>
      <c r="B758" s="3"/>
      <c r="C758" s="7"/>
      <c r="D758" s="7"/>
    </row>
    <row r="759" spans="1:4" x14ac:dyDescent="0.2">
      <c r="A759" s="3"/>
      <c r="B759" s="3"/>
      <c r="C759" s="7"/>
      <c r="D759" s="7"/>
    </row>
    <row r="760" spans="1:4" x14ac:dyDescent="0.2">
      <c r="A760" s="3"/>
      <c r="B760" s="3"/>
      <c r="C760" s="7"/>
      <c r="D760" s="7"/>
    </row>
    <row r="761" spans="1:4" x14ac:dyDescent="0.2">
      <c r="A761" s="3"/>
      <c r="B761" s="3"/>
      <c r="C761" s="7"/>
      <c r="D761" s="7"/>
    </row>
    <row r="762" spans="1:4" x14ac:dyDescent="0.2">
      <c r="A762" s="3"/>
      <c r="B762" s="3"/>
      <c r="C762" s="7"/>
      <c r="D762" s="7"/>
    </row>
    <row r="763" spans="1:4" x14ac:dyDescent="0.2">
      <c r="A763" s="3"/>
      <c r="B763" s="3"/>
      <c r="C763" s="7"/>
      <c r="D763" s="7"/>
    </row>
    <row r="764" spans="1:4" x14ac:dyDescent="0.2">
      <c r="A764" s="3"/>
      <c r="B764" s="3"/>
      <c r="C764" s="7"/>
      <c r="D764" s="7"/>
    </row>
    <row r="765" spans="1:4" x14ac:dyDescent="0.2">
      <c r="A765" s="3"/>
      <c r="B765" s="3"/>
      <c r="C765" s="7"/>
      <c r="D765" s="7"/>
    </row>
    <row r="766" spans="1:4" x14ac:dyDescent="0.2">
      <c r="A766" s="3"/>
      <c r="B766" s="3"/>
      <c r="C766" s="7"/>
      <c r="D766" s="7"/>
    </row>
    <row r="767" spans="1:4" x14ac:dyDescent="0.2">
      <c r="A767" s="3"/>
      <c r="B767" s="3"/>
      <c r="C767" s="7"/>
      <c r="D767" s="7"/>
    </row>
    <row r="768" spans="1:4" x14ac:dyDescent="0.2">
      <c r="A768" s="3"/>
      <c r="B768" s="3"/>
      <c r="C768" s="7"/>
      <c r="D768" s="7"/>
    </row>
    <row r="769" spans="1:4" x14ac:dyDescent="0.2">
      <c r="A769" s="3"/>
      <c r="B769" s="3"/>
      <c r="C769" s="7"/>
      <c r="D769" s="7"/>
    </row>
    <row r="770" spans="1:4" x14ac:dyDescent="0.2">
      <c r="A770" s="3"/>
      <c r="B770" s="3"/>
      <c r="C770" s="7"/>
      <c r="D770" s="7"/>
    </row>
    <row r="771" spans="1:4" x14ac:dyDescent="0.2">
      <c r="A771" s="3"/>
      <c r="B771" s="3"/>
      <c r="C771" s="7"/>
      <c r="D771" s="7"/>
    </row>
    <row r="772" spans="1:4" x14ac:dyDescent="0.2">
      <c r="A772" s="3"/>
      <c r="B772" s="3"/>
      <c r="C772" s="7"/>
      <c r="D772" s="7"/>
    </row>
    <row r="773" spans="1:4" x14ac:dyDescent="0.2">
      <c r="A773" s="3"/>
      <c r="B773" s="3"/>
      <c r="C773" s="7"/>
      <c r="D773" s="7"/>
    </row>
    <row r="774" spans="1:4" x14ac:dyDescent="0.2">
      <c r="A774" s="3"/>
      <c r="B774" s="3"/>
      <c r="C774" s="7"/>
      <c r="D774" s="7"/>
    </row>
    <row r="775" spans="1:4" x14ac:dyDescent="0.2">
      <c r="A775" s="3"/>
      <c r="B775" s="3"/>
      <c r="C775" s="7"/>
      <c r="D775" s="7"/>
    </row>
    <row r="776" spans="1:4" x14ac:dyDescent="0.2">
      <c r="A776" s="3"/>
      <c r="B776" s="3"/>
      <c r="C776" s="7"/>
      <c r="D776" s="7"/>
    </row>
    <row r="777" spans="1:4" x14ac:dyDescent="0.2">
      <c r="A777" s="3"/>
      <c r="B777" s="3"/>
      <c r="C777" s="7"/>
      <c r="D777" s="7"/>
    </row>
    <row r="778" spans="1:4" x14ac:dyDescent="0.2">
      <c r="A778" s="3"/>
      <c r="B778" s="3"/>
      <c r="C778" s="7"/>
      <c r="D778" s="7"/>
    </row>
    <row r="779" spans="1:4" x14ac:dyDescent="0.2">
      <c r="A779" s="3"/>
      <c r="B779" s="3"/>
      <c r="C779" s="7"/>
      <c r="D779" s="7"/>
    </row>
    <row r="780" spans="1:4" x14ac:dyDescent="0.2">
      <c r="A780" s="3"/>
      <c r="B780" s="3"/>
      <c r="C780" s="7"/>
      <c r="D780" s="7"/>
    </row>
    <row r="781" spans="1:4" x14ac:dyDescent="0.2">
      <c r="A781" s="3"/>
      <c r="B781" s="3"/>
      <c r="C781" s="7"/>
      <c r="D781" s="7"/>
    </row>
    <row r="782" spans="1:4" x14ac:dyDescent="0.2">
      <c r="A782" s="3"/>
      <c r="B782" s="3"/>
      <c r="C782" s="7"/>
      <c r="D782" s="7"/>
    </row>
    <row r="783" spans="1:4" x14ac:dyDescent="0.2">
      <c r="A783" s="3"/>
      <c r="B783" s="3"/>
      <c r="C783" s="7"/>
      <c r="D783" s="7"/>
    </row>
    <row r="784" spans="1:4" x14ac:dyDescent="0.2">
      <c r="A784" s="3"/>
      <c r="B784" s="3"/>
      <c r="C784" s="7"/>
      <c r="D784" s="7"/>
    </row>
    <row r="785" spans="1:4" x14ac:dyDescent="0.2">
      <c r="A785" s="3"/>
      <c r="B785" s="3"/>
      <c r="C785" s="7"/>
      <c r="D785" s="7"/>
    </row>
    <row r="786" spans="1:4" x14ac:dyDescent="0.2">
      <c r="A786" s="3"/>
      <c r="B786" s="3"/>
      <c r="C786" s="7"/>
      <c r="D786" s="7"/>
    </row>
    <row r="787" spans="1:4" x14ac:dyDescent="0.2">
      <c r="A787" s="3"/>
      <c r="B787" s="3"/>
      <c r="C787" s="7"/>
      <c r="D787" s="7"/>
    </row>
    <row r="788" spans="1:4" x14ac:dyDescent="0.2">
      <c r="A788" s="3"/>
      <c r="B788" s="3"/>
      <c r="C788" s="7"/>
      <c r="D788" s="7"/>
    </row>
    <row r="789" spans="1:4" x14ac:dyDescent="0.2">
      <c r="A789" s="3"/>
      <c r="B789" s="3"/>
      <c r="C789" s="7"/>
      <c r="D789" s="7"/>
    </row>
    <row r="790" spans="1:4" x14ac:dyDescent="0.2">
      <c r="A790" s="3"/>
      <c r="B790" s="3"/>
      <c r="C790" s="7"/>
      <c r="D790" s="7"/>
    </row>
    <row r="791" spans="1:4" x14ac:dyDescent="0.2">
      <c r="A791" s="3"/>
      <c r="B791" s="3"/>
      <c r="C791" s="7"/>
      <c r="D791" s="7"/>
    </row>
    <row r="792" spans="1:4" x14ac:dyDescent="0.2">
      <c r="A792" s="3"/>
      <c r="B792" s="3"/>
      <c r="C792" s="7"/>
      <c r="D792" s="7"/>
    </row>
    <row r="793" spans="1:4" x14ac:dyDescent="0.2">
      <c r="A793" s="3"/>
      <c r="B793" s="3"/>
      <c r="C793" s="7"/>
      <c r="D793" s="7"/>
    </row>
    <row r="794" spans="1:4" x14ac:dyDescent="0.2">
      <c r="A794" s="3"/>
      <c r="B794" s="3"/>
      <c r="C794" s="7"/>
      <c r="D794" s="7"/>
    </row>
    <row r="795" spans="1:4" x14ac:dyDescent="0.2">
      <c r="A795" s="3"/>
      <c r="B795" s="3"/>
      <c r="C795" s="7"/>
      <c r="D795" s="7"/>
    </row>
    <row r="796" spans="1:4" x14ac:dyDescent="0.2">
      <c r="A796" s="3"/>
      <c r="B796" s="3"/>
      <c r="C796" s="7"/>
      <c r="D796" s="7"/>
    </row>
    <row r="797" spans="1:4" x14ac:dyDescent="0.2">
      <c r="A797" s="3"/>
      <c r="B797" s="3"/>
      <c r="C797" s="7"/>
      <c r="D797" s="7"/>
    </row>
    <row r="798" spans="1:4" x14ac:dyDescent="0.2">
      <c r="A798" s="3"/>
      <c r="B798" s="3"/>
      <c r="C798" s="7"/>
      <c r="D798" s="7"/>
    </row>
    <row r="799" spans="1:4" x14ac:dyDescent="0.2">
      <c r="A799" s="3"/>
      <c r="B799" s="3"/>
      <c r="C799" s="7"/>
      <c r="D799" s="7"/>
    </row>
    <row r="800" spans="1:4" x14ac:dyDescent="0.2">
      <c r="A800" s="3"/>
      <c r="B800" s="3"/>
      <c r="C800" s="7"/>
      <c r="D800" s="7"/>
    </row>
    <row r="801" spans="1:4" x14ac:dyDescent="0.2">
      <c r="A801" s="3"/>
      <c r="B801" s="3"/>
      <c r="C801" s="7"/>
      <c r="D801" s="7"/>
    </row>
    <row r="802" spans="1:4" x14ac:dyDescent="0.2">
      <c r="A802" s="3"/>
      <c r="B802" s="3"/>
      <c r="C802" s="7"/>
      <c r="D802" s="7"/>
    </row>
    <row r="803" spans="1:4" x14ac:dyDescent="0.2">
      <c r="A803" s="3"/>
      <c r="B803" s="3"/>
      <c r="C803" s="7"/>
      <c r="D803" s="7"/>
    </row>
    <row r="804" spans="1:4" x14ac:dyDescent="0.2">
      <c r="A804" s="3"/>
      <c r="B804" s="3"/>
      <c r="C804" s="7"/>
      <c r="D804" s="7"/>
    </row>
    <row r="805" spans="1:4" x14ac:dyDescent="0.2">
      <c r="A805" s="3"/>
      <c r="B805" s="3"/>
      <c r="C805" s="7"/>
      <c r="D805" s="7"/>
    </row>
    <row r="806" spans="1:4" x14ac:dyDescent="0.2">
      <c r="A806" s="3"/>
      <c r="B806" s="3"/>
      <c r="C806" s="7"/>
      <c r="D806" s="7"/>
    </row>
    <row r="807" spans="1:4" x14ac:dyDescent="0.2">
      <c r="A807" s="3"/>
      <c r="B807" s="3"/>
      <c r="C807" s="7"/>
      <c r="D807" s="7"/>
    </row>
    <row r="808" spans="1:4" x14ac:dyDescent="0.2">
      <c r="A808" s="3"/>
      <c r="B808" s="3"/>
      <c r="C808" s="7"/>
      <c r="D808" s="7"/>
    </row>
    <row r="809" spans="1:4" x14ac:dyDescent="0.2">
      <c r="A809" s="3"/>
      <c r="B809" s="3"/>
      <c r="C809" s="7"/>
      <c r="D809" s="7"/>
    </row>
    <row r="810" spans="1:4" x14ac:dyDescent="0.2">
      <c r="A810" s="3"/>
      <c r="B810" s="3"/>
      <c r="C810" s="7"/>
      <c r="D810" s="7"/>
    </row>
    <row r="811" spans="1:4" x14ac:dyDescent="0.2">
      <c r="A811" s="3"/>
      <c r="B811" s="3"/>
      <c r="C811" s="7"/>
      <c r="D811" s="7"/>
    </row>
    <row r="812" spans="1:4" x14ac:dyDescent="0.2">
      <c r="A812" s="3"/>
      <c r="B812" s="3"/>
      <c r="C812" s="7"/>
      <c r="D812" s="7"/>
    </row>
    <row r="813" spans="1:4" x14ac:dyDescent="0.2">
      <c r="A813" s="3"/>
      <c r="B813" s="3"/>
      <c r="C813" s="7"/>
      <c r="D813" s="7"/>
    </row>
    <row r="814" spans="1:4" x14ac:dyDescent="0.2">
      <c r="A814" s="3"/>
      <c r="B814" s="3"/>
      <c r="C814" s="7"/>
      <c r="D814" s="7"/>
    </row>
    <row r="815" spans="1:4" x14ac:dyDescent="0.2">
      <c r="A815" s="3"/>
      <c r="B815" s="3"/>
      <c r="C815" s="7"/>
      <c r="D815" s="7"/>
    </row>
    <row r="816" spans="1:4" x14ac:dyDescent="0.2">
      <c r="A816" s="3"/>
      <c r="B816" s="3"/>
      <c r="C816" s="7"/>
      <c r="D816" s="7"/>
    </row>
    <row r="817" spans="1:4" x14ac:dyDescent="0.2">
      <c r="A817" s="3"/>
      <c r="B817" s="3"/>
      <c r="C817" s="7"/>
      <c r="D817" s="7"/>
    </row>
    <row r="818" spans="1:4" x14ac:dyDescent="0.2">
      <c r="A818" s="3"/>
      <c r="B818" s="3"/>
      <c r="C818" s="7"/>
      <c r="D818" s="7"/>
    </row>
    <row r="819" spans="1:4" x14ac:dyDescent="0.2">
      <c r="A819" s="3"/>
      <c r="B819" s="3"/>
      <c r="C819" s="7"/>
      <c r="D819" s="7"/>
    </row>
    <row r="820" spans="1:4" x14ac:dyDescent="0.2">
      <c r="A820" s="3"/>
      <c r="B820" s="3"/>
      <c r="C820" s="7"/>
      <c r="D820" s="7"/>
    </row>
    <row r="821" spans="1:4" x14ac:dyDescent="0.2">
      <c r="A821" s="3"/>
      <c r="B821" s="3"/>
      <c r="C821" s="7"/>
      <c r="D821" s="7"/>
    </row>
    <row r="822" spans="1:4" x14ac:dyDescent="0.2">
      <c r="A822" s="3"/>
      <c r="B822" s="3"/>
      <c r="C822" s="7"/>
      <c r="D822" s="7"/>
    </row>
    <row r="823" spans="1:4" x14ac:dyDescent="0.2">
      <c r="A823" s="3"/>
      <c r="B823" s="3"/>
      <c r="C823" s="7"/>
      <c r="D823" s="7"/>
    </row>
    <row r="824" spans="1:4" x14ac:dyDescent="0.2">
      <c r="A824" s="3"/>
      <c r="B824" s="3"/>
      <c r="C824" s="7"/>
      <c r="D824" s="7"/>
    </row>
    <row r="825" spans="1:4" x14ac:dyDescent="0.2">
      <c r="A825" s="3"/>
      <c r="B825" s="3"/>
      <c r="C825" s="7"/>
      <c r="D825" s="7"/>
    </row>
    <row r="826" spans="1:4" x14ac:dyDescent="0.2">
      <c r="A826" s="3"/>
      <c r="B826" s="3"/>
      <c r="C826" s="7"/>
      <c r="D826" s="7"/>
    </row>
    <row r="827" spans="1:4" x14ac:dyDescent="0.2">
      <c r="A827" s="3"/>
      <c r="B827" s="3"/>
      <c r="C827" s="7"/>
      <c r="D827" s="7"/>
    </row>
    <row r="828" spans="1:4" x14ac:dyDescent="0.2">
      <c r="A828" s="3"/>
      <c r="B828" s="3"/>
      <c r="C828" s="7"/>
      <c r="D828" s="7"/>
    </row>
    <row r="829" spans="1:4" x14ac:dyDescent="0.2">
      <c r="A829" s="3"/>
      <c r="B829" s="3"/>
      <c r="C829" s="7"/>
      <c r="D829" s="7"/>
    </row>
    <row r="830" spans="1:4" x14ac:dyDescent="0.2">
      <c r="A830" s="3"/>
      <c r="B830" s="3"/>
      <c r="C830" s="7"/>
      <c r="D830" s="7"/>
    </row>
    <row r="831" spans="1:4" x14ac:dyDescent="0.2">
      <c r="A831" s="3"/>
      <c r="B831" s="3"/>
      <c r="C831" s="7"/>
      <c r="D831" s="7"/>
    </row>
    <row r="832" spans="1:4" x14ac:dyDescent="0.2">
      <c r="A832" s="3"/>
      <c r="B832" s="3"/>
      <c r="C832" s="7"/>
      <c r="D832" s="7"/>
    </row>
    <row r="833" spans="1:4" x14ac:dyDescent="0.2">
      <c r="A833" s="3"/>
      <c r="B833" s="3"/>
      <c r="C833" s="7"/>
      <c r="D833" s="7"/>
    </row>
    <row r="834" spans="1:4" x14ac:dyDescent="0.2">
      <c r="A834" s="3"/>
      <c r="B834" s="3"/>
      <c r="C834" s="7"/>
      <c r="D834" s="7"/>
    </row>
    <row r="835" spans="1:4" x14ac:dyDescent="0.2">
      <c r="A835" s="3"/>
      <c r="B835" s="3"/>
      <c r="C835" s="7"/>
      <c r="D835" s="7"/>
    </row>
    <row r="836" spans="1:4" x14ac:dyDescent="0.2">
      <c r="A836" s="3"/>
      <c r="B836" s="3"/>
      <c r="C836" s="7"/>
      <c r="D836" s="7"/>
    </row>
    <row r="837" spans="1:4" x14ac:dyDescent="0.2">
      <c r="A837" s="3"/>
      <c r="B837" s="3"/>
      <c r="C837" s="7"/>
      <c r="D837" s="7"/>
    </row>
    <row r="838" spans="1:4" x14ac:dyDescent="0.2">
      <c r="A838" s="3"/>
      <c r="B838" s="3"/>
      <c r="C838" s="7"/>
      <c r="D838" s="7"/>
    </row>
    <row r="839" spans="1:4" x14ac:dyDescent="0.2">
      <c r="A839" s="3"/>
      <c r="B839" s="3"/>
      <c r="C839" s="7"/>
      <c r="D839" s="7"/>
    </row>
    <row r="840" spans="1:4" x14ac:dyDescent="0.2">
      <c r="A840" s="3"/>
      <c r="B840" s="3"/>
      <c r="C840" s="7"/>
      <c r="D840" s="7"/>
    </row>
    <row r="841" spans="1:4" x14ac:dyDescent="0.2">
      <c r="A841" s="3"/>
      <c r="B841" s="3"/>
      <c r="C841" s="7"/>
      <c r="D841" s="7"/>
    </row>
    <row r="842" spans="1:4" x14ac:dyDescent="0.2">
      <c r="A842" s="3"/>
      <c r="B842" s="3"/>
      <c r="C842" s="7"/>
      <c r="D842" s="7"/>
    </row>
    <row r="843" spans="1:4" x14ac:dyDescent="0.2">
      <c r="A843" s="3"/>
      <c r="B843" s="3"/>
      <c r="C843" s="7"/>
      <c r="D843" s="7"/>
    </row>
    <row r="844" spans="1:4" x14ac:dyDescent="0.2">
      <c r="A844" s="3"/>
      <c r="B844" s="3"/>
      <c r="C844" s="7"/>
      <c r="D844" s="7"/>
    </row>
    <row r="845" spans="1:4" x14ac:dyDescent="0.2">
      <c r="A845" s="3"/>
      <c r="B845" s="3"/>
      <c r="C845" s="7"/>
      <c r="D845" s="7"/>
    </row>
    <row r="846" spans="1:4" x14ac:dyDescent="0.2">
      <c r="A846" s="3"/>
      <c r="B846" s="3"/>
      <c r="C846" s="7"/>
      <c r="D846" s="7"/>
    </row>
    <row r="847" spans="1:4" x14ac:dyDescent="0.2">
      <c r="A847" s="3"/>
      <c r="B847" s="3"/>
      <c r="C847" s="7"/>
      <c r="D847" s="7"/>
    </row>
    <row r="848" spans="1:4" x14ac:dyDescent="0.2">
      <c r="A848" s="3"/>
      <c r="B848" s="3"/>
      <c r="C848" s="7"/>
      <c r="D848" s="7"/>
    </row>
    <row r="849" spans="1:4" x14ac:dyDescent="0.2">
      <c r="A849" s="3"/>
      <c r="B849" s="3"/>
      <c r="C849" s="7"/>
      <c r="D849" s="7"/>
    </row>
    <row r="850" spans="1:4" x14ac:dyDescent="0.2">
      <c r="A850" s="3"/>
      <c r="B850" s="3"/>
      <c r="C850" s="7"/>
      <c r="D850" s="7"/>
    </row>
    <row r="851" spans="1:4" x14ac:dyDescent="0.2">
      <c r="A851" s="3"/>
      <c r="B851" s="3"/>
      <c r="C851" s="7"/>
      <c r="D851" s="7"/>
    </row>
    <row r="852" spans="1:4" x14ac:dyDescent="0.2">
      <c r="A852" s="3"/>
      <c r="B852" s="3"/>
      <c r="C852" s="7"/>
      <c r="D852" s="7"/>
    </row>
    <row r="853" spans="1:4" x14ac:dyDescent="0.2">
      <c r="A853" s="3"/>
      <c r="B853" s="3"/>
      <c r="C853" s="7"/>
      <c r="D853" s="7"/>
    </row>
    <row r="854" spans="1:4" x14ac:dyDescent="0.2">
      <c r="A854" s="3"/>
      <c r="B854" s="3"/>
      <c r="C854" s="7"/>
      <c r="D854" s="7"/>
    </row>
    <row r="855" spans="1:4" x14ac:dyDescent="0.2">
      <c r="A855" s="3"/>
      <c r="B855" s="3"/>
      <c r="C855" s="7"/>
      <c r="D855" s="7"/>
    </row>
    <row r="856" spans="1:4" x14ac:dyDescent="0.2">
      <c r="A856" s="3"/>
      <c r="B856" s="3"/>
      <c r="C856" s="7"/>
      <c r="D856" s="7"/>
    </row>
    <row r="857" spans="1:4" x14ac:dyDescent="0.2">
      <c r="A857" s="3"/>
      <c r="B857" s="3"/>
      <c r="C857" s="7"/>
      <c r="D857" s="7"/>
    </row>
    <row r="858" spans="1:4" x14ac:dyDescent="0.2">
      <c r="A858" s="3"/>
      <c r="B858" s="3"/>
      <c r="C858" s="7"/>
      <c r="D858" s="7"/>
    </row>
    <row r="859" spans="1:4" x14ac:dyDescent="0.2">
      <c r="A859" s="3"/>
      <c r="B859" s="3"/>
      <c r="C859" s="7"/>
      <c r="D859" s="7"/>
    </row>
    <row r="860" spans="1:4" x14ac:dyDescent="0.2">
      <c r="A860" s="3"/>
      <c r="B860" s="3"/>
      <c r="C860" s="7"/>
      <c r="D860" s="7"/>
    </row>
    <row r="861" spans="1:4" x14ac:dyDescent="0.2">
      <c r="A861" s="3"/>
      <c r="B861" s="3"/>
      <c r="C861" s="7"/>
      <c r="D861" s="7"/>
    </row>
    <row r="862" spans="1:4" x14ac:dyDescent="0.2">
      <c r="A862" s="3"/>
      <c r="B862" s="3"/>
      <c r="C862" s="7"/>
      <c r="D862" s="7"/>
    </row>
    <row r="863" spans="1:4" x14ac:dyDescent="0.2">
      <c r="A863" s="3"/>
      <c r="B863" s="3"/>
      <c r="C863" s="7"/>
      <c r="D863" s="7"/>
    </row>
    <row r="864" spans="1:4" x14ac:dyDescent="0.2">
      <c r="A864" s="3"/>
      <c r="B864" s="3"/>
      <c r="C864" s="7"/>
      <c r="D864" s="7"/>
    </row>
    <row r="865" spans="1:4" x14ac:dyDescent="0.2">
      <c r="A865" s="3"/>
      <c r="B865" s="3"/>
      <c r="C865" s="7"/>
      <c r="D865" s="7"/>
    </row>
    <row r="866" spans="1:4" x14ac:dyDescent="0.2">
      <c r="A866" s="3"/>
      <c r="B866" s="3"/>
      <c r="C866" s="7"/>
      <c r="D866" s="7"/>
    </row>
    <row r="867" spans="1:4" x14ac:dyDescent="0.2">
      <c r="A867" s="3"/>
      <c r="B867" s="3"/>
      <c r="C867" s="7"/>
      <c r="D867" s="7"/>
    </row>
    <row r="868" spans="1:4" x14ac:dyDescent="0.2">
      <c r="A868" s="3"/>
      <c r="B868" s="3"/>
      <c r="C868" s="7"/>
      <c r="D868" s="7"/>
    </row>
    <row r="869" spans="1:4" x14ac:dyDescent="0.2">
      <c r="A869" s="3"/>
      <c r="B869" s="3"/>
      <c r="C869" s="7"/>
      <c r="D869" s="7"/>
    </row>
    <row r="870" spans="1:4" x14ac:dyDescent="0.2">
      <c r="A870" s="3"/>
      <c r="B870" s="3"/>
      <c r="C870" s="7"/>
      <c r="D870" s="7"/>
    </row>
    <row r="871" spans="1:4" x14ac:dyDescent="0.2">
      <c r="A871" s="3"/>
      <c r="B871" s="3"/>
      <c r="C871" s="7"/>
      <c r="D871" s="7"/>
    </row>
    <row r="872" spans="1:4" x14ac:dyDescent="0.2">
      <c r="A872" s="3"/>
      <c r="B872" s="3"/>
      <c r="C872" s="7"/>
      <c r="D872" s="7"/>
    </row>
    <row r="873" spans="1:4" x14ac:dyDescent="0.2">
      <c r="A873" s="3"/>
      <c r="B873" s="3"/>
      <c r="C873" s="7"/>
      <c r="D873" s="7"/>
    </row>
    <row r="874" spans="1:4" x14ac:dyDescent="0.2">
      <c r="A874" s="3"/>
      <c r="B874" s="3"/>
      <c r="C874" s="7"/>
      <c r="D874" s="7"/>
    </row>
    <row r="875" spans="1:4" x14ac:dyDescent="0.2">
      <c r="A875" s="3"/>
      <c r="B875" s="3"/>
      <c r="C875" s="7"/>
      <c r="D875" s="7"/>
    </row>
    <row r="876" spans="1:4" x14ac:dyDescent="0.2">
      <c r="A876" s="3"/>
      <c r="B876" s="3"/>
      <c r="C876" s="7"/>
      <c r="D876" s="7"/>
    </row>
    <row r="877" spans="1:4" x14ac:dyDescent="0.2">
      <c r="A877" s="3"/>
      <c r="B877" s="3"/>
      <c r="C877" s="7"/>
      <c r="D877" s="7"/>
    </row>
    <row r="878" spans="1:4" x14ac:dyDescent="0.2">
      <c r="A878" s="3"/>
      <c r="B878" s="3"/>
      <c r="C878" s="7"/>
      <c r="D878" s="7"/>
    </row>
    <row r="879" spans="1:4" x14ac:dyDescent="0.2">
      <c r="A879" s="3"/>
      <c r="B879" s="3"/>
      <c r="C879" s="7"/>
      <c r="D879" s="7"/>
    </row>
    <row r="880" spans="1:4" x14ac:dyDescent="0.2">
      <c r="A880" s="3"/>
      <c r="B880" s="3"/>
      <c r="C880" s="7"/>
      <c r="D880" s="7"/>
    </row>
    <row r="881" spans="1:4" x14ac:dyDescent="0.2">
      <c r="A881" s="3"/>
      <c r="B881" s="3"/>
      <c r="C881" s="7"/>
      <c r="D881" s="7"/>
    </row>
    <row r="882" spans="1:4" x14ac:dyDescent="0.2">
      <c r="A882" s="3"/>
      <c r="B882" s="3"/>
      <c r="C882" s="7"/>
      <c r="D882" s="7"/>
    </row>
    <row r="883" spans="1:4" x14ac:dyDescent="0.2">
      <c r="A883" s="3"/>
      <c r="B883" s="3"/>
      <c r="C883" s="7"/>
      <c r="D883" s="7"/>
    </row>
    <row r="884" spans="1:4" x14ac:dyDescent="0.2">
      <c r="A884" s="3"/>
      <c r="B884" s="3"/>
      <c r="C884" s="7"/>
      <c r="D884" s="7"/>
    </row>
    <row r="885" spans="1:4" x14ac:dyDescent="0.2">
      <c r="A885" s="3"/>
      <c r="B885" s="3"/>
      <c r="C885" s="7"/>
      <c r="D885" s="7"/>
    </row>
    <row r="886" spans="1:4" x14ac:dyDescent="0.2">
      <c r="A886" s="3"/>
      <c r="B886" s="3"/>
      <c r="C886" s="7"/>
      <c r="D886" s="7"/>
    </row>
    <row r="887" spans="1:4" x14ac:dyDescent="0.2">
      <c r="A887" s="3"/>
      <c r="B887" s="3"/>
      <c r="C887" s="7"/>
      <c r="D887" s="7"/>
    </row>
    <row r="888" spans="1:4" x14ac:dyDescent="0.2">
      <c r="A888" s="3"/>
      <c r="B888" s="3"/>
      <c r="C888" s="7"/>
      <c r="D888" s="7"/>
    </row>
    <row r="889" spans="1:4" x14ac:dyDescent="0.2">
      <c r="A889" s="3"/>
      <c r="B889" s="3"/>
      <c r="C889" s="7"/>
      <c r="D889" s="7"/>
    </row>
    <row r="890" spans="1:4" x14ac:dyDescent="0.2">
      <c r="A890" s="3"/>
      <c r="B890" s="3"/>
      <c r="C890" s="7"/>
      <c r="D890" s="7"/>
    </row>
    <row r="891" spans="1:4" x14ac:dyDescent="0.2">
      <c r="A891" s="3"/>
      <c r="B891" s="3"/>
      <c r="C891" s="7"/>
      <c r="D891" s="7"/>
    </row>
    <row r="892" spans="1:4" x14ac:dyDescent="0.2">
      <c r="A892" s="3"/>
      <c r="B892" s="3"/>
      <c r="C892" s="7"/>
      <c r="D892" s="7"/>
    </row>
    <row r="893" spans="1:4" x14ac:dyDescent="0.2">
      <c r="A893" s="3"/>
      <c r="B893" s="3"/>
      <c r="C893" s="7"/>
      <c r="D893" s="7"/>
    </row>
    <row r="894" spans="1:4" x14ac:dyDescent="0.2">
      <c r="A894" s="3"/>
      <c r="B894" s="3"/>
      <c r="C894" s="7"/>
      <c r="D894" s="7"/>
    </row>
    <row r="895" spans="1:4" x14ac:dyDescent="0.2">
      <c r="A895" s="3"/>
      <c r="B895" s="3"/>
      <c r="C895" s="7"/>
      <c r="D895" s="7"/>
    </row>
    <row r="896" spans="1:4" x14ac:dyDescent="0.2">
      <c r="A896" s="3"/>
      <c r="B896" s="3"/>
      <c r="C896" s="7"/>
      <c r="D896" s="7"/>
    </row>
    <row r="897" spans="1:4" x14ac:dyDescent="0.2">
      <c r="A897" s="3"/>
      <c r="B897" s="3"/>
      <c r="C897" s="7"/>
      <c r="D897" s="7"/>
    </row>
    <row r="898" spans="1:4" x14ac:dyDescent="0.2">
      <c r="A898" s="3"/>
      <c r="B898" s="3"/>
      <c r="C898" s="7"/>
      <c r="D898" s="7"/>
    </row>
    <row r="899" spans="1:4" x14ac:dyDescent="0.2">
      <c r="A899" s="3"/>
      <c r="B899" s="3"/>
      <c r="C899" s="7"/>
      <c r="D899" s="7"/>
    </row>
    <row r="900" spans="1:4" x14ac:dyDescent="0.2">
      <c r="A900" s="3"/>
      <c r="B900" s="3"/>
      <c r="C900" s="7"/>
      <c r="D900" s="7"/>
    </row>
    <row r="901" spans="1:4" x14ac:dyDescent="0.2">
      <c r="A901" s="3"/>
      <c r="B901" s="3"/>
      <c r="C901" s="7"/>
      <c r="D901" s="7"/>
    </row>
    <row r="902" spans="1:4" x14ac:dyDescent="0.2">
      <c r="A902" s="3"/>
      <c r="B902" s="3"/>
      <c r="C902" s="7"/>
      <c r="D902" s="7"/>
    </row>
    <row r="903" spans="1:4" x14ac:dyDescent="0.2">
      <c r="A903" s="3"/>
      <c r="B903" s="3"/>
      <c r="C903" s="7"/>
      <c r="D903" s="7"/>
    </row>
    <row r="904" spans="1:4" x14ac:dyDescent="0.2">
      <c r="A904" s="3"/>
      <c r="B904" s="3"/>
      <c r="C904" s="7"/>
      <c r="D904" s="7"/>
    </row>
    <row r="905" spans="1:4" x14ac:dyDescent="0.2">
      <c r="A905" s="3"/>
      <c r="B905" s="3"/>
      <c r="C905" s="7"/>
      <c r="D905" s="7"/>
    </row>
    <row r="906" spans="1:4" x14ac:dyDescent="0.2">
      <c r="A906" s="3"/>
      <c r="B906" s="3"/>
      <c r="C906" s="7"/>
      <c r="D906" s="7"/>
    </row>
    <row r="907" spans="1:4" x14ac:dyDescent="0.2">
      <c r="A907" s="3"/>
      <c r="B907" s="3"/>
      <c r="C907" s="7"/>
      <c r="D907" s="7"/>
    </row>
    <row r="908" spans="1:4" x14ac:dyDescent="0.2">
      <c r="A908" s="3"/>
      <c r="B908" s="3"/>
      <c r="C908" s="7"/>
      <c r="D908" s="7"/>
    </row>
    <row r="909" spans="1:4" x14ac:dyDescent="0.2">
      <c r="A909" s="3"/>
      <c r="B909" s="3"/>
      <c r="C909" s="7"/>
      <c r="D909" s="7"/>
    </row>
    <row r="910" spans="1:4" x14ac:dyDescent="0.2">
      <c r="A910" s="3"/>
      <c r="B910" s="3"/>
      <c r="C910" s="7"/>
      <c r="D910" s="7"/>
    </row>
    <row r="911" spans="1:4" x14ac:dyDescent="0.2">
      <c r="A911" s="3"/>
      <c r="B911" s="3"/>
      <c r="C911" s="7"/>
      <c r="D911" s="7"/>
    </row>
    <row r="912" spans="1:4" x14ac:dyDescent="0.2">
      <c r="A912" s="3"/>
      <c r="B912" s="3"/>
      <c r="C912" s="7"/>
      <c r="D912" s="7"/>
    </row>
    <row r="913" spans="1:4" x14ac:dyDescent="0.2">
      <c r="A913" s="3"/>
      <c r="B913" s="3"/>
      <c r="C913" s="7"/>
      <c r="D913" s="7"/>
    </row>
    <row r="914" spans="1:4" x14ac:dyDescent="0.2">
      <c r="A914" s="3"/>
      <c r="B914" s="3"/>
      <c r="C914" s="7"/>
      <c r="D914" s="7"/>
    </row>
    <row r="915" spans="1:4" x14ac:dyDescent="0.2">
      <c r="A915" s="3"/>
      <c r="B915" s="3"/>
      <c r="C915" s="7"/>
      <c r="D915" s="7"/>
    </row>
    <row r="916" spans="1:4" x14ac:dyDescent="0.2">
      <c r="A916" s="3"/>
      <c r="B916" s="3"/>
      <c r="C916" s="7"/>
      <c r="D916" s="7"/>
    </row>
    <row r="917" spans="1:4" x14ac:dyDescent="0.2">
      <c r="A917" s="3"/>
      <c r="B917" s="3"/>
      <c r="C917" s="7"/>
      <c r="D917" s="7"/>
    </row>
    <row r="918" spans="1:4" x14ac:dyDescent="0.2">
      <c r="A918" s="3"/>
      <c r="B918" s="3"/>
      <c r="C918" s="7"/>
      <c r="D918" s="7"/>
    </row>
    <row r="919" spans="1:4" x14ac:dyDescent="0.2">
      <c r="A919" s="3"/>
      <c r="B919" s="3"/>
      <c r="C919" s="7"/>
      <c r="D919" s="7"/>
    </row>
    <row r="920" spans="1:4" x14ac:dyDescent="0.2">
      <c r="A920" s="3"/>
      <c r="B920" s="3"/>
      <c r="C920" s="7"/>
      <c r="D920" s="7"/>
    </row>
    <row r="921" spans="1:4" x14ac:dyDescent="0.2">
      <c r="A921" s="3"/>
      <c r="B921" s="3"/>
      <c r="C921" s="7"/>
      <c r="D921" s="7"/>
    </row>
    <row r="922" spans="1:4" x14ac:dyDescent="0.2">
      <c r="A922" s="3"/>
      <c r="B922" s="3"/>
      <c r="C922" s="7"/>
      <c r="D922" s="7"/>
    </row>
    <row r="923" spans="1:4" x14ac:dyDescent="0.2">
      <c r="A923" s="3"/>
      <c r="B923" s="3"/>
      <c r="C923" s="7"/>
      <c r="D923" s="7"/>
    </row>
    <row r="924" spans="1:4" x14ac:dyDescent="0.2">
      <c r="A924" s="3"/>
      <c r="B924" s="3"/>
      <c r="C924" s="7"/>
      <c r="D924" s="7"/>
    </row>
    <row r="925" spans="1:4" x14ac:dyDescent="0.2">
      <c r="A925" s="3"/>
      <c r="B925" s="3"/>
      <c r="C925" s="7"/>
      <c r="D925" s="7"/>
    </row>
    <row r="926" spans="1:4" x14ac:dyDescent="0.2">
      <c r="A926" s="3"/>
      <c r="B926" s="3"/>
      <c r="C926" s="7"/>
      <c r="D926" s="7"/>
    </row>
    <row r="927" spans="1:4" x14ac:dyDescent="0.2">
      <c r="A927" s="3"/>
      <c r="B927" s="3"/>
      <c r="C927" s="7"/>
      <c r="D927" s="7"/>
    </row>
    <row r="928" spans="1:4" x14ac:dyDescent="0.2">
      <c r="A928" s="3"/>
      <c r="B928" s="3"/>
      <c r="C928" s="7"/>
      <c r="D928" s="7"/>
    </row>
    <row r="929" spans="1:4" x14ac:dyDescent="0.2">
      <c r="A929" s="3"/>
      <c r="B929" s="3"/>
      <c r="C929" s="7"/>
      <c r="D929" s="7"/>
    </row>
    <row r="930" spans="1:4" x14ac:dyDescent="0.2">
      <c r="A930" s="3"/>
      <c r="B930" s="3"/>
      <c r="C930" s="7"/>
      <c r="D930" s="7"/>
    </row>
    <row r="931" spans="1:4" x14ac:dyDescent="0.2">
      <c r="A931" s="3"/>
      <c r="B931" s="3"/>
      <c r="C931" s="7"/>
      <c r="D931" s="7"/>
    </row>
    <row r="932" spans="1:4" x14ac:dyDescent="0.2">
      <c r="A932" s="3"/>
      <c r="B932" s="3"/>
      <c r="C932" s="7"/>
      <c r="D932" s="7"/>
    </row>
    <row r="933" spans="1:4" x14ac:dyDescent="0.2">
      <c r="A933" s="3"/>
      <c r="B933" s="3"/>
      <c r="C933" s="7"/>
      <c r="D933" s="7"/>
    </row>
    <row r="934" spans="1:4" x14ac:dyDescent="0.2">
      <c r="A934" s="3"/>
      <c r="B934" s="3"/>
      <c r="C934" s="7"/>
      <c r="D934" s="7"/>
    </row>
    <row r="935" spans="1:4" x14ac:dyDescent="0.2">
      <c r="A935" s="3"/>
      <c r="B935" s="3"/>
      <c r="C935" s="7"/>
      <c r="D935" s="7"/>
    </row>
    <row r="936" spans="1:4" x14ac:dyDescent="0.2">
      <c r="A936" s="3"/>
      <c r="B936" s="3"/>
      <c r="C936" s="7"/>
      <c r="D936" s="7"/>
    </row>
    <row r="937" spans="1:4" x14ac:dyDescent="0.2">
      <c r="A937" s="3"/>
      <c r="B937" s="3"/>
      <c r="C937" s="7"/>
      <c r="D937" s="7"/>
    </row>
    <row r="938" spans="1:4" x14ac:dyDescent="0.2">
      <c r="A938" s="3"/>
      <c r="B938" s="3"/>
      <c r="C938" s="7"/>
      <c r="D938" s="7"/>
    </row>
    <row r="939" spans="1:4" x14ac:dyDescent="0.2">
      <c r="A939" s="3"/>
      <c r="B939" s="3"/>
      <c r="C939" s="7"/>
      <c r="D939" s="7"/>
    </row>
    <row r="940" spans="1:4" x14ac:dyDescent="0.2">
      <c r="A940" s="3"/>
      <c r="B940" s="3"/>
      <c r="C940" s="7"/>
      <c r="D940" s="7"/>
    </row>
    <row r="941" spans="1:4" x14ac:dyDescent="0.2">
      <c r="A941" s="3"/>
      <c r="B941" s="3"/>
      <c r="C941" s="7"/>
      <c r="D941" s="7"/>
    </row>
    <row r="942" spans="1:4" x14ac:dyDescent="0.2">
      <c r="A942" s="3"/>
      <c r="B942" s="3"/>
      <c r="C942" s="7"/>
      <c r="D942" s="7"/>
    </row>
    <row r="943" spans="1:4" x14ac:dyDescent="0.2">
      <c r="A943" s="3"/>
      <c r="B943" s="3"/>
      <c r="C943" s="7"/>
      <c r="D943" s="7"/>
    </row>
    <row r="944" spans="1:4" x14ac:dyDescent="0.2">
      <c r="A944" s="3"/>
      <c r="B944" s="3"/>
      <c r="C944" s="7"/>
      <c r="D944" s="7"/>
    </row>
    <row r="945" spans="1:4" x14ac:dyDescent="0.2">
      <c r="A945" s="3"/>
      <c r="B945" s="3"/>
      <c r="C945" s="7"/>
      <c r="D945" s="7"/>
    </row>
    <row r="946" spans="1:4" x14ac:dyDescent="0.2">
      <c r="A946" s="3"/>
      <c r="B946" s="3"/>
      <c r="C946" s="7"/>
      <c r="D946" s="7"/>
    </row>
    <row r="947" spans="1:4" x14ac:dyDescent="0.2">
      <c r="A947" s="3"/>
      <c r="B947" s="3"/>
      <c r="C947" s="7"/>
      <c r="D947" s="7"/>
    </row>
    <row r="948" spans="1:4" x14ac:dyDescent="0.2">
      <c r="A948" s="3"/>
      <c r="B948" s="3"/>
      <c r="C948" s="7"/>
      <c r="D948" s="7"/>
    </row>
    <row r="949" spans="1:4" x14ac:dyDescent="0.2">
      <c r="A949" s="3"/>
      <c r="B949" s="3"/>
      <c r="C949" s="7"/>
      <c r="D949" s="7"/>
    </row>
    <row r="950" spans="1:4" x14ac:dyDescent="0.2">
      <c r="A950" s="3"/>
      <c r="B950" s="3"/>
      <c r="C950" s="7"/>
      <c r="D950" s="7"/>
    </row>
    <row r="951" spans="1:4" x14ac:dyDescent="0.2">
      <c r="A951" s="3"/>
      <c r="B951" s="3"/>
      <c r="C951" s="7"/>
      <c r="D951" s="7"/>
    </row>
    <row r="952" spans="1:4" x14ac:dyDescent="0.2">
      <c r="A952" s="3"/>
      <c r="B952" s="3"/>
      <c r="C952" s="7"/>
      <c r="D952" s="7"/>
    </row>
    <row r="953" spans="1:4" x14ac:dyDescent="0.2">
      <c r="A953" s="3"/>
      <c r="B953" s="3"/>
      <c r="C953" s="7"/>
      <c r="D953" s="7"/>
    </row>
    <row r="954" spans="1:4" x14ac:dyDescent="0.2">
      <c r="A954" s="3"/>
      <c r="B954" s="3"/>
      <c r="C954" s="7"/>
      <c r="D954" s="7"/>
    </row>
    <row r="955" spans="1:4" x14ac:dyDescent="0.2">
      <c r="A955" s="3"/>
      <c r="B955" s="3"/>
      <c r="C955" s="7"/>
      <c r="D955" s="7"/>
    </row>
    <row r="956" spans="1:4" x14ac:dyDescent="0.2">
      <c r="A956" s="3"/>
      <c r="B956" s="3"/>
      <c r="C956" s="7"/>
      <c r="D956" s="7"/>
    </row>
    <row r="957" spans="1:4" x14ac:dyDescent="0.2">
      <c r="A957" s="3"/>
      <c r="B957" s="3"/>
      <c r="C957" s="7"/>
      <c r="D957" s="7"/>
    </row>
    <row r="958" spans="1:4" x14ac:dyDescent="0.2">
      <c r="A958" s="3"/>
      <c r="B958" s="3"/>
      <c r="C958" s="7"/>
      <c r="D958" s="7"/>
    </row>
    <row r="959" spans="1:4" x14ac:dyDescent="0.2">
      <c r="A959" s="3"/>
      <c r="B959" s="3"/>
      <c r="C959" s="7"/>
      <c r="D959" s="7"/>
    </row>
    <row r="960" spans="1:4" x14ac:dyDescent="0.2">
      <c r="A960" s="3"/>
      <c r="B960" s="3"/>
      <c r="C960" s="7"/>
      <c r="D960" s="7"/>
    </row>
    <row r="961" spans="1:4" x14ac:dyDescent="0.2">
      <c r="A961" s="3"/>
      <c r="B961" s="3"/>
      <c r="C961" s="7"/>
      <c r="D961" s="7"/>
    </row>
    <row r="962" spans="1:4" x14ac:dyDescent="0.2">
      <c r="A962" s="3"/>
      <c r="B962" s="3"/>
      <c r="C962" s="7"/>
      <c r="D962" s="7"/>
    </row>
    <row r="963" spans="1:4" x14ac:dyDescent="0.2">
      <c r="A963" s="3"/>
      <c r="B963" s="3"/>
      <c r="C963" s="7"/>
      <c r="D963" s="7"/>
    </row>
    <row r="964" spans="1:4" x14ac:dyDescent="0.2">
      <c r="A964" s="3"/>
      <c r="B964" s="3"/>
      <c r="C964" s="7"/>
      <c r="D964" s="7"/>
    </row>
    <row r="965" spans="1:4" x14ac:dyDescent="0.2">
      <c r="A965" s="3"/>
      <c r="B965" s="3"/>
      <c r="C965" s="7"/>
      <c r="D965" s="7"/>
    </row>
    <row r="966" spans="1:4" x14ac:dyDescent="0.2">
      <c r="A966" s="3"/>
      <c r="B966" s="3"/>
      <c r="C966" s="7"/>
      <c r="D966" s="7"/>
    </row>
    <row r="967" spans="1:4" x14ac:dyDescent="0.2">
      <c r="A967" s="3"/>
      <c r="B967" s="3"/>
      <c r="C967" s="7"/>
      <c r="D967" s="7"/>
    </row>
    <row r="968" spans="1:4" x14ac:dyDescent="0.2">
      <c r="A968" s="3"/>
      <c r="B968" s="3"/>
      <c r="C968" s="7"/>
      <c r="D968" s="7"/>
    </row>
    <row r="969" spans="1:4" x14ac:dyDescent="0.2">
      <c r="A969" s="3"/>
      <c r="B969" s="3"/>
      <c r="C969" s="7"/>
      <c r="D969" s="7"/>
    </row>
    <row r="970" spans="1:4" x14ac:dyDescent="0.2">
      <c r="A970" s="3"/>
      <c r="B970" s="3"/>
      <c r="C970" s="7"/>
      <c r="D970" s="7"/>
    </row>
    <row r="971" spans="1:4" x14ac:dyDescent="0.2">
      <c r="A971" s="3"/>
      <c r="B971" s="3"/>
      <c r="C971" s="7"/>
      <c r="D971" s="7"/>
    </row>
    <row r="972" spans="1:4" x14ac:dyDescent="0.2">
      <c r="A972" s="3"/>
      <c r="B972" s="3"/>
      <c r="C972" s="7"/>
      <c r="D972" s="7"/>
    </row>
    <row r="973" spans="1:4" x14ac:dyDescent="0.2">
      <c r="A973" s="3"/>
      <c r="B973" s="3"/>
      <c r="C973" s="7"/>
      <c r="D973" s="7"/>
    </row>
    <row r="974" spans="1:4" x14ac:dyDescent="0.2">
      <c r="A974" s="3"/>
      <c r="B974" s="3"/>
      <c r="C974" s="7"/>
      <c r="D974" s="7"/>
    </row>
    <row r="975" spans="1:4" x14ac:dyDescent="0.2">
      <c r="A975" s="3"/>
      <c r="B975" s="3"/>
      <c r="C975" s="7"/>
      <c r="D975" s="7"/>
    </row>
    <row r="976" spans="1:4" x14ac:dyDescent="0.2">
      <c r="A976" s="3"/>
      <c r="B976" s="3"/>
      <c r="C976" s="7"/>
      <c r="D976" s="7"/>
    </row>
    <row r="977" spans="1:4" x14ac:dyDescent="0.2">
      <c r="A977" s="3"/>
      <c r="B977" s="3"/>
      <c r="C977" s="7"/>
      <c r="D977" s="7"/>
    </row>
    <row r="978" spans="1:4" x14ac:dyDescent="0.2">
      <c r="A978" s="3"/>
      <c r="B978" s="3"/>
      <c r="C978" s="7"/>
      <c r="D978" s="7"/>
    </row>
    <row r="979" spans="1:4" x14ac:dyDescent="0.2">
      <c r="A979" s="3"/>
      <c r="B979" s="3"/>
      <c r="C979" s="7"/>
      <c r="D979" s="7"/>
    </row>
    <row r="980" spans="1:4" x14ac:dyDescent="0.2">
      <c r="A980" s="3"/>
      <c r="B980" s="3"/>
      <c r="C980" s="7"/>
      <c r="D980" s="7"/>
    </row>
    <row r="981" spans="1:4" x14ac:dyDescent="0.2">
      <c r="A981" s="3"/>
      <c r="B981" s="3"/>
      <c r="C981" s="7"/>
      <c r="D981" s="7"/>
    </row>
    <row r="982" spans="1:4" x14ac:dyDescent="0.2">
      <c r="A982" s="3"/>
      <c r="B982" s="3"/>
      <c r="C982" s="7"/>
      <c r="D982" s="7"/>
    </row>
    <row r="983" spans="1:4" x14ac:dyDescent="0.2">
      <c r="A983" s="3"/>
      <c r="B983" s="3"/>
      <c r="C983" s="7"/>
      <c r="D983" s="7"/>
    </row>
    <row r="984" spans="1:4" x14ac:dyDescent="0.2">
      <c r="A984" s="3"/>
      <c r="B984" s="3"/>
      <c r="C984" s="7"/>
      <c r="D984" s="7"/>
    </row>
    <row r="985" spans="1:4" x14ac:dyDescent="0.2">
      <c r="A985" s="3"/>
      <c r="B985" s="3"/>
      <c r="C985" s="7"/>
      <c r="D985" s="7"/>
    </row>
    <row r="986" spans="1:4" x14ac:dyDescent="0.2">
      <c r="A986" s="3"/>
      <c r="B986" s="3"/>
      <c r="C986" s="7"/>
      <c r="D986" s="7"/>
    </row>
    <row r="987" spans="1:4" x14ac:dyDescent="0.2">
      <c r="A987" s="3"/>
      <c r="B987" s="3"/>
      <c r="C987" s="7"/>
      <c r="D987" s="7"/>
    </row>
    <row r="988" spans="1:4" x14ac:dyDescent="0.2">
      <c r="A988" s="3"/>
      <c r="B988" s="3"/>
      <c r="C988" s="7"/>
      <c r="D988" s="7"/>
    </row>
    <row r="989" spans="1:4" x14ac:dyDescent="0.2">
      <c r="A989" s="3"/>
      <c r="B989" s="3"/>
      <c r="C989" s="7"/>
      <c r="D989" s="7"/>
    </row>
    <row r="990" spans="1:4" x14ac:dyDescent="0.2">
      <c r="A990" s="3"/>
      <c r="B990" s="3"/>
      <c r="C990" s="7"/>
      <c r="D990" s="7"/>
    </row>
    <row r="991" spans="1:4" x14ac:dyDescent="0.2">
      <c r="A991" s="3"/>
      <c r="B991" s="3"/>
      <c r="C991" s="7"/>
      <c r="D991" s="7"/>
    </row>
    <row r="992" spans="1:4" x14ac:dyDescent="0.2">
      <c r="A992" s="3"/>
      <c r="B992" s="3"/>
      <c r="C992" s="7"/>
      <c r="D992" s="7"/>
    </row>
    <row r="993" spans="1:4" x14ac:dyDescent="0.2">
      <c r="A993" s="3"/>
      <c r="B993" s="3"/>
      <c r="C993" s="7"/>
      <c r="D993" s="7"/>
    </row>
    <row r="994" spans="1:4" x14ac:dyDescent="0.2">
      <c r="A994" s="3"/>
      <c r="B994" s="3"/>
      <c r="C994" s="7"/>
      <c r="D994" s="7"/>
    </row>
    <row r="995" spans="1:4" x14ac:dyDescent="0.2">
      <c r="A995" s="3"/>
      <c r="B995" s="3"/>
      <c r="C995" s="7"/>
      <c r="D995" s="7"/>
    </row>
    <row r="996" spans="1:4" x14ac:dyDescent="0.2">
      <c r="A996" s="3"/>
      <c r="B996" s="3"/>
      <c r="C996" s="7"/>
      <c r="D996" s="7"/>
    </row>
    <row r="997" spans="1:4" x14ac:dyDescent="0.2">
      <c r="A997" s="3"/>
      <c r="B997" s="3"/>
      <c r="C997" s="7"/>
      <c r="D997" s="7"/>
    </row>
    <row r="998" spans="1:4" x14ac:dyDescent="0.2">
      <c r="A998" s="3"/>
      <c r="B998" s="3"/>
      <c r="C998" s="7"/>
      <c r="D998" s="7"/>
    </row>
    <row r="999" spans="1:4" x14ac:dyDescent="0.2">
      <c r="A999" s="3"/>
      <c r="B999" s="3"/>
      <c r="C999" s="7"/>
      <c r="D999" s="7"/>
    </row>
    <row r="1000" spans="1:4" x14ac:dyDescent="0.2">
      <c r="A1000" s="3"/>
      <c r="B1000" s="3"/>
      <c r="C1000" s="7"/>
      <c r="D1000" s="7"/>
    </row>
    <row r="1001" spans="1:4" x14ac:dyDescent="0.2">
      <c r="A1001" s="3"/>
      <c r="B1001" s="3"/>
      <c r="C1001" s="7"/>
      <c r="D1001" s="7"/>
    </row>
    <row r="1002" spans="1:4" x14ac:dyDescent="0.2">
      <c r="A1002" s="3"/>
      <c r="B1002" s="3"/>
      <c r="C1002" s="7"/>
      <c r="D1002" s="7"/>
    </row>
    <row r="1003" spans="1:4" x14ac:dyDescent="0.2">
      <c r="A1003" s="3"/>
      <c r="B1003" s="3"/>
      <c r="C1003" s="7"/>
      <c r="D1003" s="7"/>
    </row>
    <row r="1004" spans="1:4" x14ac:dyDescent="0.2">
      <c r="A1004" s="3"/>
      <c r="B1004" s="3"/>
      <c r="C1004" s="7"/>
      <c r="D1004" s="7"/>
    </row>
    <row r="1005" spans="1:4" x14ac:dyDescent="0.2">
      <c r="A1005" s="3"/>
      <c r="B1005" s="3"/>
      <c r="C1005" s="7"/>
      <c r="D1005" s="7"/>
    </row>
    <row r="1006" spans="1:4" x14ac:dyDescent="0.2">
      <c r="A1006" s="3"/>
      <c r="B1006" s="3"/>
      <c r="C1006" s="7"/>
      <c r="D1006" s="7"/>
    </row>
    <row r="1007" spans="1:4" x14ac:dyDescent="0.2">
      <c r="A1007" s="3"/>
      <c r="B1007" s="3"/>
      <c r="C1007" s="7"/>
      <c r="D1007" s="7"/>
    </row>
    <row r="1008" spans="1:4" x14ac:dyDescent="0.2">
      <c r="A1008" s="3"/>
      <c r="B1008" s="3"/>
      <c r="C1008" s="7"/>
      <c r="D1008" s="7"/>
    </row>
    <row r="1009" spans="1:4" x14ac:dyDescent="0.2">
      <c r="A1009" s="3"/>
      <c r="B1009" s="3"/>
      <c r="C1009" s="7"/>
      <c r="D1009" s="7"/>
    </row>
    <row r="1010" spans="1:4" x14ac:dyDescent="0.2">
      <c r="A1010" s="3"/>
      <c r="B1010" s="3"/>
      <c r="C1010" s="7"/>
      <c r="D1010" s="7"/>
    </row>
    <row r="1011" spans="1:4" x14ac:dyDescent="0.2">
      <c r="A1011" s="3"/>
      <c r="B1011" s="3"/>
      <c r="C1011" s="7"/>
      <c r="D1011" s="7"/>
    </row>
    <row r="1012" spans="1:4" x14ac:dyDescent="0.2">
      <c r="A1012" s="3"/>
      <c r="B1012" s="3"/>
      <c r="C1012" s="7"/>
      <c r="D1012" s="7"/>
    </row>
    <row r="1013" spans="1:4" x14ac:dyDescent="0.2">
      <c r="A1013" s="3"/>
      <c r="B1013" s="3"/>
      <c r="C1013" s="7"/>
      <c r="D1013" s="7"/>
    </row>
    <row r="1014" spans="1:4" x14ac:dyDescent="0.2">
      <c r="A1014" s="3"/>
      <c r="B1014" s="3"/>
      <c r="C1014" s="7"/>
      <c r="D1014" s="7"/>
    </row>
    <row r="1015" spans="1:4" x14ac:dyDescent="0.2">
      <c r="A1015" s="3"/>
      <c r="B1015" s="3"/>
      <c r="C1015" s="7"/>
      <c r="D1015" s="7"/>
    </row>
    <row r="1016" spans="1:4" x14ac:dyDescent="0.2">
      <c r="A1016" s="3"/>
      <c r="B1016" s="3"/>
      <c r="C1016" s="7"/>
      <c r="D1016" s="7"/>
    </row>
    <row r="1017" spans="1:4" x14ac:dyDescent="0.2">
      <c r="A1017" s="3"/>
      <c r="B1017" s="3"/>
      <c r="C1017" s="7"/>
      <c r="D1017" s="7"/>
    </row>
    <row r="1018" spans="1:4" x14ac:dyDescent="0.2">
      <c r="A1018" s="3"/>
      <c r="B1018" s="3"/>
      <c r="C1018" s="7"/>
      <c r="D1018" s="7"/>
    </row>
    <row r="1019" spans="1:4" x14ac:dyDescent="0.2">
      <c r="A1019" s="3"/>
      <c r="B1019" s="3"/>
      <c r="C1019" s="7"/>
      <c r="D1019" s="7"/>
    </row>
    <row r="1020" spans="1:4" x14ac:dyDescent="0.2">
      <c r="A1020" s="3"/>
      <c r="B1020" s="3"/>
      <c r="C1020" s="7"/>
      <c r="D1020" s="7"/>
    </row>
    <row r="1021" spans="1:4" x14ac:dyDescent="0.2">
      <c r="A1021" s="3"/>
      <c r="B1021" s="3"/>
      <c r="C1021" s="7"/>
      <c r="D1021" s="7"/>
    </row>
    <row r="1022" spans="1:4" x14ac:dyDescent="0.2">
      <c r="A1022" s="3"/>
      <c r="B1022" s="3"/>
      <c r="C1022" s="7"/>
      <c r="D1022" s="7"/>
    </row>
    <row r="1023" spans="1:4" x14ac:dyDescent="0.2">
      <c r="A1023" s="3"/>
      <c r="B1023" s="3"/>
      <c r="C1023" s="7"/>
      <c r="D1023" s="7"/>
    </row>
    <row r="1024" spans="1:4" x14ac:dyDescent="0.2">
      <c r="A1024" s="3"/>
      <c r="B1024" s="3"/>
      <c r="C1024" s="7"/>
      <c r="D1024" s="7"/>
    </row>
    <row r="1025" spans="1:4" x14ac:dyDescent="0.2">
      <c r="A1025" s="3"/>
      <c r="B1025" s="3"/>
      <c r="C1025" s="7"/>
      <c r="D1025" s="7"/>
    </row>
    <row r="1026" spans="1:4" x14ac:dyDescent="0.2">
      <c r="A1026" s="3"/>
      <c r="B1026" s="3"/>
      <c r="C1026" s="7"/>
      <c r="D1026" s="7"/>
    </row>
    <row r="1027" spans="1:4" x14ac:dyDescent="0.2">
      <c r="A1027" s="3"/>
      <c r="B1027" s="3"/>
      <c r="C1027" s="7"/>
      <c r="D1027" s="7"/>
    </row>
    <row r="1028" spans="1:4" x14ac:dyDescent="0.2">
      <c r="A1028" s="3"/>
      <c r="B1028" s="3"/>
      <c r="C1028" s="7"/>
      <c r="D1028" s="7"/>
    </row>
    <row r="1029" spans="1:4" x14ac:dyDescent="0.2">
      <c r="A1029" s="3"/>
      <c r="B1029" s="3"/>
      <c r="C1029" s="7"/>
      <c r="D1029" s="7"/>
    </row>
    <row r="1030" spans="1:4" x14ac:dyDescent="0.2">
      <c r="A1030" s="3"/>
      <c r="B1030" s="3"/>
      <c r="C1030" s="7"/>
      <c r="D1030" s="7"/>
    </row>
    <row r="1031" spans="1:4" x14ac:dyDescent="0.2">
      <c r="A1031" s="3"/>
      <c r="B1031" s="3"/>
      <c r="C1031" s="7"/>
      <c r="D1031" s="7"/>
    </row>
    <row r="1032" spans="1:4" x14ac:dyDescent="0.2">
      <c r="A1032" s="3"/>
      <c r="B1032" s="3"/>
      <c r="C1032" s="7"/>
      <c r="D1032" s="7"/>
    </row>
    <row r="1033" spans="1:4" x14ac:dyDescent="0.2">
      <c r="A1033" s="3"/>
      <c r="B1033" s="3"/>
      <c r="C1033" s="7"/>
      <c r="D1033" s="7"/>
    </row>
    <row r="1034" spans="1:4" x14ac:dyDescent="0.2">
      <c r="A1034" s="3"/>
      <c r="B1034" s="3"/>
      <c r="C1034" s="7"/>
      <c r="D1034" s="7"/>
    </row>
    <row r="1035" spans="1:4" x14ac:dyDescent="0.2">
      <c r="A1035" s="3"/>
      <c r="B1035" s="3"/>
      <c r="C1035" s="7"/>
      <c r="D1035" s="7"/>
    </row>
    <row r="1036" spans="1:4" x14ac:dyDescent="0.2">
      <c r="A1036" s="3"/>
      <c r="B1036" s="3"/>
      <c r="C1036" s="7"/>
      <c r="D1036" s="7"/>
    </row>
    <row r="1037" spans="1:4" x14ac:dyDescent="0.2">
      <c r="A1037" s="3"/>
      <c r="B1037" s="3"/>
      <c r="C1037" s="7"/>
      <c r="D1037" s="7"/>
    </row>
    <row r="1038" spans="1:4" x14ac:dyDescent="0.2">
      <c r="A1038" s="3"/>
      <c r="B1038" s="3"/>
      <c r="C1038" s="7"/>
      <c r="D1038" s="7"/>
    </row>
    <row r="1039" spans="1:4" x14ac:dyDescent="0.2">
      <c r="A1039" s="3"/>
      <c r="B1039" s="3"/>
      <c r="C1039" s="7"/>
      <c r="D1039" s="7"/>
    </row>
    <row r="1040" spans="1:4" x14ac:dyDescent="0.2">
      <c r="A1040" s="3"/>
      <c r="B1040" s="3"/>
      <c r="C1040" s="7"/>
      <c r="D1040" s="7"/>
    </row>
    <row r="1041" spans="1:4" x14ac:dyDescent="0.2">
      <c r="A1041" s="3"/>
      <c r="B1041" s="3"/>
      <c r="C1041" s="7"/>
      <c r="D1041" s="7"/>
    </row>
    <row r="1042" spans="1:4" x14ac:dyDescent="0.2">
      <c r="A1042" s="3"/>
      <c r="B1042" s="3"/>
      <c r="C1042" s="7"/>
      <c r="D1042" s="7"/>
    </row>
    <row r="1043" spans="1:4" x14ac:dyDescent="0.2">
      <c r="A1043" s="3"/>
      <c r="B1043" s="3"/>
      <c r="C1043" s="7"/>
      <c r="D1043" s="7"/>
    </row>
    <row r="1044" spans="1:4" x14ac:dyDescent="0.2">
      <c r="A1044" s="3"/>
      <c r="B1044" s="3"/>
      <c r="C1044" s="7"/>
      <c r="D1044" s="7"/>
    </row>
    <row r="1045" spans="1:4" x14ac:dyDescent="0.2">
      <c r="A1045" s="3"/>
      <c r="B1045" s="3"/>
      <c r="C1045" s="7"/>
      <c r="D1045" s="7"/>
    </row>
    <row r="1046" spans="1:4" x14ac:dyDescent="0.2">
      <c r="A1046" s="3"/>
      <c r="B1046" s="3"/>
      <c r="C1046" s="7"/>
      <c r="D1046" s="7"/>
    </row>
    <row r="1047" spans="1:4" x14ac:dyDescent="0.2">
      <c r="A1047" s="3"/>
      <c r="B1047" s="3"/>
      <c r="C1047" s="7"/>
      <c r="D1047" s="7"/>
    </row>
    <row r="1048" spans="1:4" x14ac:dyDescent="0.2">
      <c r="A1048" s="3"/>
      <c r="B1048" s="3"/>
      <c r="C1048" s="7"/>
      <c r="D1048" s="7"/>
    </row>
    <row r="1049" spans="1:4" x14ac:dyDescent="0.2">
      <c r="A1049" s="3"/>
      <c r="B1049" s="3"/>
      <c r="C1049" s="7"/>
      <c r="D1049" s="7"/>
    </row>
    <row r="1050" spans="1:4" x14ac:dyDescent="0.2">
      <c r="A1050" s="3"/>
      <c r="B1050" s="3"/>
      <c r="C1050" s="7"/>
      <c r="D1050" s="7"/>
    </row>
    <row r="1051" spans="1:4" x14ac:dyDescent="0.2">
      <c r="A1051" s="3"/>
      <c r="B1051" s="3"/>
      <c r="C1051" s="7"/>
      <c r="D1051" s="7"/>
    </row>
    <row r="1052" spans="1:4" x14ac:dyDescent="0.2">
      <c r="A1052" s="3"/>
      <c r="B1052" s="3"/>
      <c r="C1052" s="7"/>
      <c r="D1052" s="7"/>
    </row>
    <row r="1053" spans="1:4" x14ac:dyDescent="0.2">
      <c r="A1053" s="3"/>
      <c r="B1053" s="3"/>
      <c r="C1053" s="7"/>
      <c r="D1053" s="7"/>
    </row>
    <row r="1054" spans="1:4" x14ac:dyDescent="0.2">
      <c r="A1054" s="3"/>
      <c r="B1054" s="3"/>
      <c r="C1054" s="7"/>
      <c r="D1054" s="7"/>
    </row>
    <row r="1055" spans="1:4" x14ac:dyDescent="0.2">
      <c r="A1055" s="3"/>
      <c r="B1055" s="3"/>
      <c r="C1055" s="7"/>
      <c r="D1055" s="7"/>
    </row>
    <row r="1056" spans="1:4" x14ac:dyDescent="0.2">
      <c r="A1056" s="3"/>
      <c r="B1056" s="3"/>
      <c r="C1056" s="7"/>
      <c r="D1056" s="7"/>
    </row>
    <row r="1057" spans="1:4" x14ac:dyDescent="0.2">
      <c r="A1057" s="3"/>
      <c r="B1057" s="3"/>
      <c r="C1057" s="7"/>
      <c r="D1057" s="7"/>
    </row>
    <row r="1058" spans="1:4" x14ac:dyDescent="0.2">
      <c r="A1058" s="3"/>
      <c r="B1058" s="3"/>
      <c r="C1058" s="7"/>
      <c r="D1058" s="7"/>
    </row>
    <row r="1059" spans="1:4" x14ac:dyDescent="0.2">
      <c r="A1059" s="3"/>
      <c r="B1059" s="3"/>
      <c r="C1059" s="7"/>
      <c r="D1059" s="7"/>
    </row>
    <row r="1060" spans="1:4" x14ac:dyDescent="0.2">
      <c r="A1060" s="3"/>
      <c r="B1060" s="3"/>
      <c r="C1060" s="7"/>
      <c r="D1060" s="7"/>
    </row>
    <row r="1061" spans="1:4" x14ac:dyDescent="0.2">
      <c r="A1061" s="3"/>
      <c r="B1061" s="3"/>
      <c r="C1061" s="7"/>
      <c r="D1061" s="7"/>
    </row>
    <row r="1062" spans="1:4" x14ac:dyDescent="0.2">
      <c r="A1062" s="3"/>
      <c r="B1062" s="3"/>
      <c r="C1062" s="7"/>
      <c r="D1062" s="7"/>
    </row>
    <row r="1063" spans="1:4" x14ac:dyDescent="0.2">
      <c r="A1063" s="3"/>
      <c r="B1063" s="3"/>
      <c r="C1063" s="7"/>
      <c r="D1063" s="7"/>
    </row>
    <row r="1064" spans="1:4" x14ac:dyDescent="0.2">
      <c r="A1064" s="3"/>
      <c r="B1064" s="3"/>
      <c r="C1064" s="7"/>
      <c r="D1064" s="7"/>
    </row>
    <row r="1065" spans="1:4" x14ac:dyDescent="0.2">
      <c r="A1065" s="3"/>
      <c r="B1065" s="3"/>
      <c r="C1065" s="7"/>
      <c r="D1065" s="7"/>
    </row>
    <row r="1066" spans="1:4" x14ac:dyDescent="0.2">
      <c r="A1066" s="3"/>
      <c r="B1066" s="3"/>
      <c r="C1066" s="7"/>
      <c r="D1066" s="7"/>
    </row>
    <row r="1067" spans="1:4" x14ac:dyDescent="0.2">
      <c r="A1067" s="3"/>
      <c r="B1067" s="3"/>
      <c r="C1067" s="7"/>
      <c r="D1067" s="7"/>
    </row>
    <row r="1068" spans="1:4" x14ac:dyDescent="0.2">
      <c r="A1068" s="3"/>
      <c r="B1068" s="3"/>
      <c r="C1068" s="7"/>
      <c r="D1068" s="7"/>
    </row>
    <row r="1069" spans="1:4" x14ac:dyDescent="0.2">
      <c r="A1069" s="3"/>
      <c r="B1069" s="3"/>
      <c r="C1069" s="7"/>
      <c r="D1069" s="7"/>
    </row>
    <row r="1070" spans="1:4" x14ac:dyDescent="0.2">
      <c r="A1070" s="3"/>
      <c r="B1070" s="3"/>
      <c r="C1070" s="7"/>
      <c r="D1070" s="7"/>
    </row>
    <row r="1071" spans="1:4" x14ac:dyDescent="0.2">
      <c r="A1071" s="3"/>
      <c r="B1071" s="3"/>
      <c r="C1071" s="7"/>
      <c r="D1071" s="7"/>
    </row>
    <row r="1072" spans="1:4" x14ac:dyDescent="0.2">
      <c r="A1072" s="3"/>
      <c r="B1072" s="3"/>
      <c r="C1072" s="7"/>
      <c r="D1072" s="7"/>
    </row>
    <row r="1073" spans="1:4" x14ac:dyDescent="0.2">
      <c r="A1073" s="3"/>
      <c r="B1073" s="3"/>
      <c r="C1073" s="7"/>
      <c r="D1073" s="7"/>
    </row>
    <row r="1074" spans="1:4" x14ac:dyDescent="0.2">
      <c r="A1074" s="3"/>
      <c r="B1074" s="3"/>
      <c r="C1074" s="7"/>
      <c r="D1074" s="7"/>
    </row>
    <row r="1075" spans="1:4" x14ac:dyDescent="0.2">
      <c r="A1075" s="3"/>
      <c r="B1075" s="3"/>
      <c r="C1075" s="7"/>
      <c r="D1075" s="7"/>
    </row>
    <row r="1076" spans="1:4" x14ac:dyDescent="0.2">
      <c r="A1076" s="3"/>
      <c r="B1076" s="3"/>
      <c r="C1076" s="7"/>
      <c r="D1076" s="7"/>
    </row>
    <row r="1077" spans="1:4" x14ac:dyDescent="0.2">
      <c r="A1077" s="3"/>
      <c r="B1077" s="3"/>
      <c r="C1077" s="7"/>
      <c r="D1077" s="7"/>
    </row>
    <row r="1078" spans="1:4" x14ac:dyDescent="0.2">
      <c r="A1078" s="3"/>
      <c r="B1078" s="3"/>
      <c r="C1078" s="7"/>
      <c r="D1078" s="7"/>
    </row>
    <row r="1079" spans="1:4" x14ac:dyDescent="0.2">
      <c r="A1079" s="3"/>
      <c r="B1079" s="3"/>
      <c r="C1079" s="7"/>
      <c r="D1079" s="7"/>
    </row>
    <row r="1080" spans="1:4" x14ac:dyDescent="0.2">
      <c r="A1080" s="3"/>
      <c r="B1080" s="3"/>
      <c r="C1080" s="7"/>
      <c r="D1080" s="7"/>
    </row>
    <row r="1081" spans="1:4" x14ac:dyDescent="0.2">
      <c r="A1081" s="3"/>
      <c r="B1081" s="3"/>
      <c r="C1081" s="7"/>
      <c r="D1081" s="7"/>
    </row>
    <row r="1082" spans="1:4" x14ac:dyDescent="0.2">
      <c r="A1082" s="3"/>
      <c r="B1082" s="3"/>
      <c r="C1082" s="7"/>
      <c r="D1082" s="7"/>
    </row>
    <row r="1083" spans="1:4" x14ac:dyDescent="0.2">
      <c r="A1083" s="3"/>
      <c r="B1083" s="3"/>
      <c r="C1083" s="7"/>
      <c r="D1083" s="7"/>
    </row>
    <row r="1084" spans="1:4" x14ac:dyDescent="0.2">
      <c r="A1084" s="3"/>
      <c r="B1084" s="3"/>
      <c r="C1084" s="7"/>
      <c r="D1084" s="7"/>
    </row>
    <row r="1085" spans="1:4" x14ac:dyDescent="0.2">
      <c r="A1085" s="3"/>
      <c r="B1085" s="3"/>
      <c r="C1085" s="7"/>
      <c r="D1085" s="7"/>
    </row>
    <row r="1086" spans="1:4" x14ac:dyDescent="0.2">
      <c r="A1086" s="3"/>
      <c r="B1086" s="3"/>
      <c r="C1086" s="7"/>
      <c r="D1086" s="7"/>
    </row>
    <row r="1087" spans="1:4" x14ac:dyDescent="0.2">
      <c r="A1087" s="3"/>
      <c r="B1087" s="3"/>
      <c r="C1087" s="7"/>
      <c r="D1087" s="7"/>
    </row>
    <row r="1088" spans="1:4" x14ac:dyDescent="0.2">
      <c r="A1088" s="3"/>
      <c r="B1088" s="3"/>
      <c r="C1088" s="7"/>
      <c r="D1088" s="7"/>
    </row>
    <row r="1089" spans="1:4" x14ac:dyDescent="0.2">
      <c r="A1089" s="3"/>
      <c r="B1089" s="3"/>
      <c r="C1089" s="7"/>
      <c r="D1089" s="7"/>
    </row>
    <row r="1090" spans="1:4" x14ac:dyDescent="0.2">
      <c r="A1090" s="3"/>
      <c r="B1090" s="3"/>
      <c r="C1090" s="7"/>
      <c r="D1090" s="7"/>
    </row>
    <row r="1091" spans="1:4" x14ac:dyDescent="0.2">
      <c r="A1091" s="3"/>
      <c r="B1091" s="3"/>
      <c r="C1091" s="7"/>
      <c r="D1091" s="7"/>
    </row>
    <row r="1092" spans="1:4" x14ac:dyDescent="0.2">
      <c r="A1092" s="3"/>
      <c r="B1092" s="3"/>
      <c r="C1092" s="7"/>
      <c r="D1092" s="7"/>
    </row>
    <row r="1093" spans="1:4" x14ac:dyDescent="0.2">
      <c r="A1093" s="3"/>
      <c r="B1093" s="3"/>
      <c r="C1093" s="7"/>
      <c r="D1093" s="7"/>
    </row>
    <row r="1094" spans="1:4" x14ac:dyDescent="0.2">
      <c r="A1094" s="3"/>
      <c r="B1094" s="3"/>
      <c r="C1094" s="7"/>
      <c r="D1094" s="7"/>
    </row>
    <row r="1095" spans="1:4" x14ac:dyDescent="0.2">
      <c r="A1095" s="3"/>
      <c r="B1095" s="3"/>
      <c r="C1095" s="7"/>
      <c r="D1095" s="7"/>
    </row>
    <row r="1096" spans="1:4" x14ac:dyDescent="0.2">
      <c r="A1096" s="3"/>
      <c r="B1096" s="3"/>
      <c r="C1096" s="7"/>
      <c r="D1096" s="7"/>
    </row>
    <row r="1097" spans="1:4" x14ac:dyDescent="0.2">
      <c r="A1097" s="3"/>
      <c r="B1097" s="3"/>
      <c r="C1097" s="7"/>
      <c r="D1097" s="7"/>
    </row>
    <row r="1098" spans="1:4" x14ac:dyDescent="0.2">
      <c r="A1098" s="3"/>
      <c r="B1098" s="3"/>
      <c r="C1098" s="7"/>
      <c r="D1098" s="7"/>
    </row>
    <row r="1099" spans="1:4" x14ac:dyDescent="0.2">
      <c r="A1099" s="3"/>
      <c r="B1099" s="3"/>
      <c r="C1099" s="7"/>
      <c r="D1099" s="7"/>
    </row>
    <row r="1100" spans="1:4" x14ac:dyDescent="0.2">
      <c r="A1100" s="3"/>
      <c r="B1100" s="3"/>
      <c r="C1100" s="7"/>
      <c r="D1100" s="7"/>
    </row>
    <row r="1101" spans="1:4" x14ac:dyDescent="0.2">
      <c r="A1101" s="3"/>
      <c r="B1101" s="3"/>
      <c r="C1101" s="7"/>
      <c r="D1101" s="7"/>
    </row>
    <row r="1102" spans="1:4" x14ac:dyDescent="0.2">
      <c r="A1102" s="3"/>
      <c r="B1102" s="3"/>
      <c r="C1102" s="7"/>
      <c r="D1102" s="7"/>
    </row>
    <row r="1103" spans="1:4" x14ac:dyDescent="0.2">
      <c r="A1103" s="3"/>
      <c r="B1103" s="3"/>
      <c r="C1103" s="7"/>
      <c r="D1103" s="7"/>
    </row>
    <row r="1104" spans="1:4" x14ac:dyDescent="0.2">
      <c r="A1104" s="3"/>
      <c r="B1104" s="3"/>
      <c r="C1104" s="7"/>
      <c r="D1104" s="7"/>
    </row>
    <row r="1105" spans="1:4" x14ac:dyDescent="0.2">
      <c r="A1105" s="3"/>
      <c r="B1105" s="3"/>
      <c r="C1105" s="7"/>
      <c r="D1105" s="7"/>
    </row>
    <row r="1106" spans="1:4" x14ac:dyDescent="0.2">
      <c r="A1106" s="3"/>
      <c r="B1106" s="3"/>
      <c r="C1106" s="7"/>
      <c r="D1106" s="7"/>
    </row>
    <row r="1107" spans="1:4" x14ac:dyDescent="0.2">
      <c r="A1107" s="3"/>
      <c r="B1107" s="3"/>
      <c r="C1107" s="7"/>
      <c r="D1107" s="7"/>
    </row>
    <row r="1108" spans="1:4" x14ac:dyDescent="0.2">
      <c r="A1108" s="3"/>
      <c r="B1108" s="3"/>
      <c r="C1108" s="7"/>
      <c r="D1108" s="7"/>
    </row>
    <row r="1109" spans="1:4" x14ac:dyDescent="0.2">
      <c r="A1109" s="3"/>
      <c r="B1109" s="3"/>
      <c r="C1109" s="7"/>
      <c r="D1109" s="7"/>
    </row>
    <row r="1110" spans="1:4" x14ac:dyDescent="0.2">
      <c r="A1110" s="3"/>
      <c r="B1110" s="3"/>
      <c r="C1110" s="7"/>
      <c r="D1110" s="7"/>
    </row>
    <row r="1111" spans="1:4" x14ac:dyDescent="0.2">
      <c r="A1111" s="3"/>
      <c r="B1111" s="3"/>
      <c r="C1111" s="7"/>
      <c r="D1111" s="7"/>
    </row>
    <row r="1112" spans="1:4" x14ac:dyDescent="0.2">
      <c r="A1112" s="3"/>
      <c r="B1112" s="3"/>
      <c r="C1112" s="7"/>
      <c r="D1112" s="7"/>
    </row>
    <row r="1113" spans="1:4" x14ac:dyDescent="0.2">
      <c r="A1113" s="3"/>
      <c r="B1113" s="3"/>
      <c r="C1113" s="7"/>
      <c r="D1113" s="7"/>
    </row>
    <row r="1114" spans="1:4" x14ac:dyDescent="0.2">
      <c r="A1114" s="3"/>
      <c r="B1114" s="3"/>
      <c r="C1114" s="7"/>
      <c r="D1114" s="7"/>
    </row>
    <row r="1115" spans="1:4" x14ac:dyDescent="0.2">
      <c r="A1115" s="3"/>
      <c r="B1115" s="3"/>
      <c r="C1115" s="7"/>
      <c r="D1115" s="7"/>
    </row>
    <row r="1116" spans="1:4" x14ac:dyDescent="0.2">
      <c r="A1116" s="3"/>
      <c r="B1116" s="3"/>
      <c r="C1116" s="7"/>
      <c r="D1116" s="7"/>
    </row>
    <row r="1117" spans="1:4" x14ac:dyDescent="0.2">
      <c r="A1117" s="3"/>
      <c r="B1117" s="3"/>
      <c r="C1117" s="7"/>
      <c r="D1117" s="7"/>
    </row>
    <row r="1118" spans="1:4" x14ac:dyDescent="0.2">
      <c r="A1118" s="3"/>
      <c r="B1118" s="3"/>
      <c r="C1118" s="7"/>
      <c r="D1118" s="7"/>
    </row>
    <row r="1119" spans="1:4" x14ac:dyDescent="0.2">
      <c r="A1119" s="3"/>
      <c r="B1119" s="3"/>
      <c r="C1119" s="7"/>
      <c r="D1119" s="7"/>
    </row>
    <row r="1120" spans="1:4" x14ac:dyDescent="0.2">
      <c r="A1120" s="3"/>
      <c r="B1120" s="3"/>
      <c r="C1120" s="7"/>
      <c r="D1120" s="7"/>
    </row>
    <row r="1121" spans="1:4" x14ac:dyDescent="0.2">
      <c r="A1121" s="3"/>
      <c r="B1121" s="3"/>
      <c r="C1121" s="7"/>
      <c r="D1121" s="7"/>
    </row>
    <row r="1122" spans="1:4" x14ac:dyDescent="0.2">
      <c r="A1122" s="3"/>
      <c r="B1122" s="3"/>
      <c r="C1122" s="7"/>
      <c r="D1122" s="7"/>
    </row>
    <row r="1123" spans="1:4" x14ac:dyDescent="0.2">
      <c r="A1123" s="3"/>
      <c r="B1123" s="3"/>
      <c r="C1123" s="7"/>
      <c r="D1123" s="7"/>
    </row>
    <row r="1124" spans="1:4" x14ac:dyDescent="0.2">
      <c r="A1124" s="3"/>
      <c r="B1124" s="3"/>
      <c r="C1124" s="7"/>
      <c r="D1124" s="7"/>
    </row>
    <row r="1125" spans="1:4" x14ac:dyDescent="0.2">
      <c r="A1125" s="3"/>
      <c r="B1125" s="3"/>
      <c r="C1125" s="7"/>
      <c r="D1125" s="7"/>
    </row>
    <row r="1126" spans="1:4" x14ac:dyDescent="0.2">
      <c r="A1126" s="3"/>
      <c r="B1126" s="3"/>
      <c r="C1126" s="7"/>
      <c r="D1126" s="7"/>
    </row>
    <row r="1127" spans="1:4" x14ac:dyDescent="0.2">
      <c r="A1127" s="3"/>
      <c r="B1127" s="3"/>
      <c r="C1127" s="7"/>
      <c r="D1127" s="7"/>
    </row>
    <row r="1128" spans="1:4" x14ac:dyDescent="0.2">
      <c r="A1128" s="3"/>
      <c r="B1128" s="3"/>
      <c r="C1128" s="7"/>
      <c r="D1128" s="7"/>
    </row>
    <row r="1129" spans="1:4" x14ac:dyDescent="0.2">
      <c r="A1129" s="3"/>
      <c r="B1129" s="3"/>
      <c r="C1129" s="7"/>
      <c r="D1129" s="7"/>
    </row>
    <row r="1130" spans="1:4" x14ac:dyDescent="0.2">
      <c r="A1130" s="3"/>
      <c r="B1130" s="3"/>
      <c r="C1130" s="7"/>
      <c r="D1130" s="7"/>
    </row>
    <row r="1131" spans="1:4" x14ac:dyDescent="0.2">
      <c r="A1131" s="3"/>
      <c r="B1131" s="3"/>
      <c r="C1131" s="7"/>
      <c r="D1131" s="7"/>
    </row>
    <row r="1132" spans="1:4" x14ac:dyDescent="0.2">
      <c r="A1132" s="3"/>
      <c r="B1132" s="3"/>
      <c r="C1132" s="7"/>
      <c r="D1132" s="7"/>
    </row>
    <row r="1133" spans="1:4" x14ac:dyDescent="0.2">
      <c r="A1133" s="3"/>
      <c r="B1133" s="3"/>
      <c r="C1133" s="7"/>
      <c r="D1133" s="7"/>
    </row>
    <row r="1134" spans="1:4" x14ac:dyDescent="0.2">
      <c r="A1134" s="3"/>
      <c r="B1134" s="3"/>
      <c r="C1134" s="7"/>
      <c r="D1134" s="7"/>
    </row>
    <row r="1135" spans="1:4" x14ac:dyDescent="0.2">
      <c r="A1135" s="3"/>
      <c r="B1135" s="3"/>
      <c r="C1135" s="7"/>
      <c r="D1135" s="7"/>
    </row>
    <row r="1136" spans="1:4" x14ac:dyDescent="0.2">
      <c r="A1136" s="3"/>
      <c r="B1136" s="3"/>
      <c r="C1136" s="7"/>
      <c r="D1136" s="7"/>
    </row>
    <row r="1137" spans="1:4" x14ac:dyDescent="0.2">
      <c r="A1137" s="3"/>
      <c r="B1137" s="3"/>
      <c r="C1137" s="7"/>
      <c r="D1137" s="7"/>
    </row>
    <row r="1138" spans="1:4" x14ac:dyDescent="0.2">
      <c r="A1138" s="3"/>
      <c r="B1138" s="3"/>
      <c r="C1138" s="7"/>
      <c r="D1138" s="7"/>
    </row>
    <row r="1139" spans="1:4" x14ac:dyDescent="0.2">
      <c r="A1139" s="3"/>
      <c r="B1139" s="3"/>
      <c r="C1139" s="7"/>
      <c r="D1139" s="7"/>
    </row>
    <row r="1140" spans="1:4" x14ac:dyDescent="0.2">
      <c r="A1140" s="3"/>
      <c r="B1140" s="3"/>
      <c r="C1140" s="7"/>
      <c r="D1140" s="7"/>
    </row>
    <row r="1141" spans="1:4" x14ac:dyDescent="0.2">
      <c r="A1141" s="3"/>
      <c r="B1141" s="3"/>
      <c r="C1141" s="7"/>
      <c r="D1141" s="7"/>
    </row>
    <row r="1142" spans="1:4" x14ac:dyDescent="0.2">
      <c r="A1142" s="3"/>
      <c r="B1142" s="3"/>
      <c r="C1142" s="7"/>
      <c r="D1142" s="7"/>
    </row>
    <row r="1143" spans="1:4" x14ac:dyDescent="0.2">
      <c r="A1143" s="3"/>
      <c r="B1143" s="3"/>
      <c r="C1143" s="7"/>
      <c r="D1143" s="7"/>
    </row>
    <row r="1144" spans="1:4" x14ac:dyDescent="0.2">
      <c r="A1144" s="3"/>
      <c r="B1144" s="3"/>
      <c r="C1144" s="7"/>
      <c r="D1144" s="7"/>
    </row>
    <row r="1145" spans="1:4" x14ac:dyDescent="0.2">
      <c r="A1145" s="3"/>
      <c r="B1145" s="3"/>
      <c r="C1145" s="7"/>
      <c r="D1145" s="7"/>
    </row>
    <row r="1146" spans="1:4" x14ac:dyDescent="0.2">
      <c r="A1146" s="3"/>
      <c r="B1146" s="3"/>
      <c r="C1146" s="7"/>
      <c r="D1146" s="7"/>
    </row>
    <row r="1147" spans="1:4" x14ac:dyDescent="0.2">
      <c r="A1147" s="3"/>
      <c r="B1147" s="3"/>
      <c r="C1147" s="7"/>
      <c r="D1147" s="7"/>
    </row>
    <row r="1148" spans="1:4" x14ac:dyDescent="0.2">
      <c r="A1148" s="3"/>
      <c r="B1148" s="3"/>
      <c r="C1148" s="7"/>
      <c r="D1148" s="7"/>
    </row>
    <row r="1149" spans="1:4" x14ac:dyDescent="0.2">
      <c r="A1149" s="3"/>
      <c r="B1149" s="3"/>
      <c r="C1149" s="7"/>
      <c r="D1149" s="7"/>
    </row>
    <row r="1150" spans="1:4" x14ac:dyDescent="0.2">
      <c r="A1150" s="3"/>
      <c r="B1150" s="3"/>
      <c r="C1150" s="7"/>
      <c r="D1150" s="7"/>
    </row>
    <row r="1151" spans="1:4" x14ac:dyDescent="0.2">
      <c r="A1151" s="3"/>
      <c r="B1151" s="3"/>
      <c r="C1151" s="7"/>
      <c r="D1151" s="7"/>
    </row>
    <row r="1152" spans="1:4" x14ac:dyDescent="0.2">
      <c r="A1152" s="3"/>
      <c r="B1152" s="3"/>
      <c r="C1152" s="7"/>
      <c r="D1152" s="7"/>
    </row>
    <row r="1153" spans="1:4" x14ac:dyDescent="0.2">
      <c r="A1153" s="3"/>
      <c r="B1153" s="3"/>
      <c r="C1153" s="7"/>
      <c r="D1153" s="7"/>
    </row>
    <row r="1154" spans="1:4" x14ac:dyDescent="0.2">
      <c r="A1154" s="3"/>
      <c r="B1154" s="3"/>
      <c r="C1154" s="7"/>
      <c r="D1154" s="7"/>
    </row>
    <row r="1155" spans="1:4" x14ac:dyDescent="0.2">
      <c r="A1155" s="3"/>
      <c r="B1155" s="3"/>
      <c r="C1155" s="7"/>
      <c r="D1155" s="7"/>
    </row>
    <row r="1156" spans="1:4" x14ac:dyDescent="0.2">
      <c r="A1156" s="3"/>
      <c r="B1156" s="3"/>
      <c r="C1156" s="7"/>
      <c r="D1156" s="7"/>
    </row>
    <row r="1157" spans="1:4" x14ac:dyDescent="0.2">
      <c r="A1157" s="3"/>
      <c r="B1157" s="3"/>
      <c r="C1157" s="7"/>
      <c r="D1157" s="7"/>
    </row>
    <row r="1158" spans="1:4" x14ac:dyDescent="0.2">
      <c r="A1158" s="3"/>
      <c r="B1158" s="3"/>
      <c r="C1158" s="7"/>
      <c r="D1158" s="7"/>
    </row>
    <row r="1159" spans="1:4" x14ac:dyDescent="0.2">
      <c r="A1159" s="3"/>
      <c r="B1159" s="3"/>
      <c r="C1159" s="7"/>
      <c r="D1159" s="7"/>
    </row>
    <row r="1160" spans="1:4" x14ac:dyDescent="0.2">
      <c r="A1160" s="3"/>
      <c r="B1160" s="3"/>
      <c r="C1160" s="7"/>
      <c r="D1160" s="7"/>
    </row>
    <row r="1161" spans="1:4" x14ac:dyDescent="0.2">
      <c r="A1161" s="3"/>
      <c r="B1161" s="3"/>
      <c r="C1161" s="7"/>
      <c r="D1161" s="7"/>
    </row>
    <row r="1162" spans="1:4" x14ac:dyDescent="0.2">
      <c r="A1162" s="3"/>
      <c r="B1162" s="3"/>
      <c r="C1162" s="7"/>
      <c r="D1162" s="7"/>
    </row>
    <row r="1163" spans="1:4" x14ac:dyDescent="0.2">
      <c r="A1163" s="3"/>
      <c r="B1163" s="3"/>
      <c r="C1163" s="7"/>
      <c r="D1163" s="7"/>
    </row>
    <row r="1164" spans="1:4" x14ac:dyDescent="0.2">
      <c r="A1164" s="3"/>
      <c r="B1164" s="3"/>
      <c r="C1164" s="7"/>
      <c r="D1164" s="7"/>
    </row>
    <row r="1165" spans="1:4" x14ac:dyDescent="0.2">
      <c r="A1165" s="3"/>
      <c r="B1165" s="3"/>
      <c r="C1165" s="7"/>
      <c r="D1165" s="7"/>
    </row>
    <row r="1166" spans="1:4" x14ac:dyDescent="0.2">
      <c r="A1166" s="3"/>
      <c r="B1166" s="3"/>
      <c r="C1166" s="7"/>
      <c r="D1166" s="7"/>
    </row>
    <row r="1167" spans="1:4" x14ac:dyDescent="0.2">
      <c r="A1167" s="3"/>
      <c r="B1167" s="3"/>
      <c r="C1167" s="7"/>
      <c r="D1167" s="7"/>
    </row>
    <row r="1168" spans="1:4" x14ac:dyDescent="0.2">
      <c r="A1168" s="3"/>
      <c r="B1168" s="3"/>
      <c r="C1168" s="7"/>
      <c r="D1168" s="7"/>
    </row>
    <row r="1169" spans="1:4" x14ac:dyDescent="0.2">
      <c r="A1169" s="3"/>
      <c r="B1169" s="3"/>
      <c r="C1169" s="7"/>
      <c r="D1169" s="7"/>
    </row>
    <row r="1170" spans="1:4" x14ac:dyDescent="0.2">
      <c r="A1170" s="3"/>
      <c r="B1170" s="3"/>
      <c r="C1170" s="7"/>
      <c r="D1170" s="7"/>
    </row>
    <row r="1171" spans="1:4" x14ac:dyDescent="0.2">
      <c r="A1171" s="3"/>
      <c r="B1171" s="3"/>
      <c r="C1171" s="7"/>
      <c r="D1171" s="7"/>
    </row>
    <row r="1172" spans="1:4" x14ac:dyDescent="0.2">
      <c r="A1172" s="3"/>
      <c r="B1172" s="3"/>
      <c r="C1172" s="7"/>
      <c r="D1172" s="7"/>
    </row>
    <row r="1173" spans="1:4" x14ac:dyDescent="0.2">
      <c r="A1173" s="3"/>
      <c r="B1173" s="3"/>
      <c r="C1173" s="7"/>
      <c r="D1173" s="7"/>
    </row>
    <row r="1174" spans="1:4" x14ac:dyDescent="0.2">
      <c r="A1174" s="3"/>
      <c r="B1174" s="3"/>
      <c r="C1174" s="7"/>
      <c r="D1174" s="7"/>
    </row>
    <row r="1175" spans="1:4" x14ac:dyDescent="0.2">
      <c r="A1175" s="3"/>
      <c r="B1175" s="3"/>
      <c r="C1175" s="7"/>
      <c r="D1175" s="7"/>
    </row>
    <row r="1176" spans="1:4" x14ac:dyDescent="0.2">
      <c r="A1176" s="3"/>
      <c r="B1176" s="3"/>
      <c r="C1176" s="7"/>
      <c r="D1176" s="7"/>
    </row>
    <row r="1177" spans="1:4" x14ac:dyDescent="0.2">
      <c r="A1177" s="3"/>
      <c r="B1177" s="3"/>
      <c r="C1177" s="7"/>
      <c r="D1177" s="7"/>
    </row>
    <row r="1178" spans="1:4" x14ac:dyDescent="0.2">
      <c r="A1178" s="3"/>
      <c r="B1178" s="3"/>
      <c r="C1178" s="7"/>
      <c r="D1178" s="7"/>
    </row>
    <row r="1179" spans="1:4" x14ac:dyDescent="0.2">
      <c r="A1179" s="3"/>
      <c r="B1179" s="3"/>
      <c r="C1179" s="7"/>
      <c r="D1179" s="7"/>
    </row>
    <row r="1180" spans="1:4" x14ac:dyDescent="0.2">
      <c r="A1180" s="3"/>
      <c r="B1180" s="3"/>
      <c r="C1180" s="7"/>
      <c r="D1180" s="7"/>
    </row>
    <row r="1181" spans="1:4" x14ac:dyDescent="0.2">
      <c r="A1181" s="3"/>
      <c r="B1181" s="3"/>
      <c r="C1181" s="7"/>
      <c r="D1181" s="7"/>
    </row>
    <row r="1182" spans="1:4" x14ac:dyDescent="0.2">
      <c r="A1182" s="3"/>
      <c r="B1182" s="3"/>
      <c r="C1182" s="7"/>
      <c r="D1182" s="7"/>
    </row>
    <row r="1183" spans="1:4" x14ac:dyDescent="0.2">
      <c r="A1183" s="3"/>
      <c r="B1183" s="3"/>
      <c r="C1183" s="7"/>
      <c r="D1183" s="7"/>
    </row>
    <row r="1184" spans="1:4" x14ac:dyDescent="0.2">
      <c r="A1184" s="3"/>
      <c r="B1184" s="3"/>
      <c r="C1184" s="7"/>
      <c r="D1184" s="7"/>
    </row>
    <row r="1185" spans="1:4" x14ac:dyDescent="0.2">
      <c r="A1185" s="3"/>
      <c r="B1185" s="3"/>
      <c r="C1185" s="7"/>
      <c r="D1185" s="7"/>
    </row>
    <row r="1186" spans="1:4" x14ac:dyDescent="0.2">
      <c r="A1186" s="3"/>
      <c r="B1186" s="3"/>
      <c r="C1186" s="7"/>
      <c r="D1186" s="7"/>
    </row>
    <row r="1187" spans="1:4" x14ac:dyDescent="0.2">
      <c r="A1187" s="3"/>
      <c r="B1187" s="3"/>
      <c r="C1187" s="7"/>
      <c r="D1187" s="7"/>
    </row>
    <row r="1188" spans="1:4" x14ac:dyDescent="0.2">
      <c r="A1188" s="3"/>
      <c r="B1188" s="3"/>
      <c r="C1188" s="7"/>
      <c r="D1188" s="7"/>
    </row>
    <row r="1189" spans="1:4" x14ac:dyDescent="0.2">
      <c r="A1189" s="3"/>
      <c r="B1189" s="3"/>
      <c r="C1189" s="7"/>
      <c r="D1189" s="7"/>
    </row>
    <row r="1190" spans="1:4" x14ac:dyDescent="0.2">
      <c r="A1190" s="3"/>
      <c r="B1190" s="3"/>
      <c r="C1190" s="7"/>
      <c r="D1190" s="7"/>
    </row>
    <row r="1191" spans="1:4" x14ac:dyDescent="0.2">
      <c r="A1191" s="3"/>
      <c r="B1191" s="3"/>
      <c r="C1191" s="7"/>
      <c r="D1191" s="7"/>
    </row>
    <row r="1192" spans="1:4" x14ac:dyDescent="0.2">
      <c r="A1192" s="3"/>
      <c r="B1192" s="3"/>
      <c r="C1192" s="7"/>
      <c r="D1192" s="7"/>
    </row>
    <row r="1193" spans="1:4" x14ac:dyDescent="0.2">
      <c r="A1193" s="3"/>
      <c r="B1193" s="3"/>
      <c r="C1193" s="7"/>
      <c r="D1193" s="7"/>
    </row>
    <row r="1194" spans="1:4" x14ac:dyDescent="0.2">
      <c r="A1194" s="3"/>
      <c r="B1194" s="3"/>
      <c r="C1194" s="7"/>
      <c r="D1194" s="7"/>
    </row>
    <row r="1195" spans="1:4" x14ac:dyDescent="0.2">
      <c r="A1195" s="3"/>
      <c r="B1195" s="3"/>
      <c r="C1195" s="7"/>
      <c r="D1195" s="7"/>
    </row>
    <row r="1196" spans="1:4" x14ac:dyDescent="0.2">
      <c r="A1196" s="3"/>
      <c r="B1196" s="3"/>
      <c r="C1196" s="7"/>
      <c r="D1196" s="7"/>
    </row>
    <row r="1197" spans="1:4" x14ac:dyDescent="0.2">
      <c r="A1197" s="3"/>
      <c r="B1197" s="3"/>
      <c r="C1197" s="7"/>
      <c r="D1197" s="7"/>
    </row>
    <row r="1198" spans="1:4" x14ac:dyDescent="0.2">
      <c r="A1198" s="3"/>
      <c r="B1198" s="3"/>
      <c r="C1198" s="7"/>
      <c r="D1198" s="7"/>
    </row>
    <row r="1199" spans="1:4" x14ac:dyDescent="0.2">
      <c r="A1199" s="3"/>
      <c r="B1199" s="3"/>
      <c r="C1199" s="7"/>
      <c r="D1199" s="7"/>
    </row>
    <row r="1200" spans="1:4" x14ac:dyDescent="0.2">
      <c r="A1200" s="3"/>
      <c r="B1200" s="3"/>
      <c r="C1200" s="7"/>
      <c r="D1200" s="7"/>
    </row>
    <row r="1201" spans="1:4" x14ac:dyDescent="0.2">
      <c r="A1201" s="3"/>
      <c r="B1201" s="3"/>
      <c r="C1201" s="7"/>
      <c r="D1201" s="7"/>
    </row>
    <row r="1202" spans="1:4" x14ac:dyDescent="0.2">
      <c r="A1202" s="3"/>
      <c r="B1202" s="3"/>
      <c r="C1202" s="7"/>
      <c r="D1202" s="7"/>
    </row>
    <row r="1203" spans="1:4" x14ac:dyDescent="0.2">
      <c r="A1203" s="3"/>
      <c r="B1203" s="3"/>
      <c r="C1203" s="7"/>
      <c r="D1203" s="7"/>
    </row>
    <row r="1204" spans="1:4" x14ac:dyDescent="0.2">
      <c r="A1204" s="3"/>
      <c r="B1204" s="3"/>
      <c r="C1204" s="7"/>
      <c r="D1204" s="7"/>
    </row>
    <row r="1205" spans="1:4" x14ac:dyDescent="0.2">
      <c r="A1205" s="3"/>
      <c r="B1205" s="3"/>
      <c r="C1205" s="7"/>
      <c r="D1205" s="7"/>
    </row>
    <row r="1206" spans="1:4" x14ac:dyDescent="0.2">
      <c r="A1206" s="3"/>
      <c r="B1206" s="3"/>
      <c r="C1206" s="7"/>
      <c r="D1206" s="7"/>
    </row>
    <row r="1207" spans="1:4" x14ac:dyDescent="0.2">
      <c r="A1207" s="3"/>
      <c r="B1207" s="3"/>
      <c r="C1207" s="7"/>
      <c r="D1207" s="7"/>
    </row>
    <row r="1208" spans="1:4" x14ac:dyDescent="0.2">
      <c r="A1208" s="3"/>
      <c r="B1208" s="3"/>
      <c r="C1208" s="7"/>
      <c r="D1208" s="7"/>
    </row>
    <row r="1209" spans="1:4" x14ac:dyDescent="0.2">
      <c r="A1209" s="3"/>
      <c r="B1209" s="3"/>
      <c r="C1209" s="7"/>
      <c r="D1209" s="7"/>
    </row>
    <row r="1210" spans="1:4" x14ac:dyDescent="0.2">
      <c r="A1210" s="3"/>
      <c r="B1210" s="3"/>
      <c r="C1210" s="7"/>
      <c r="D1210" s="7"/>
    </row>
    <row r="1211" spans="1:4" x14ac:dyDescent="0.2">
      <c r="A1211" s="3"/>
      <c r="B1211" s="3"/>
      <c r="C1211" s="7"/>
      <c r="D1211" s="7"/>
    </row>
    <row r="1212" spans="1:4" x14ac:dyDescent="0.2">
      <c r="A1212" s="3"/>
      <c r="B1212" s="3"/>
      <c r="C1212" s="7"/>
      <c r="D1212" s="7"/>
    </row>
    <row r="1213" spans="1:4" x14ac:dyDescent="0.2">
      <c r="A1213" s="3"/>
      <c r="B1213" s="3"/>
      <c r="C1213" s="7"/>
      <c r="D1213" s="7"/>
    </row>
    <row r="1214" spans="1:4" x14ac:dyDescent="0.2">
      <c r="A1214" s="3"/>
      <c r="B1214" s="3"/>
      <c r="C1214" s="7"/>
      <c r="D1214" s="7"/>
    </row>
    <row r="1215" spans="1:4" x14ac:dyDescent="0.2">
      <c r="A1215" s="3"/>
      <c r="B1215" s="3"/>
      <c r="C1215" s="7"/>
      <c r="D1215" s="7"/>
    </row>
    <row r="1216" spans="1:4" x14ac:dyDescent="0.2">
      <c r="A1216" s="3"/>
      <c r="B1216" s="3"/>
      <c r="C1216" s="7"/>
      <c r="D1216" s="7"/>
    </row>
    <row r="1217" spans="1:4" x14ac:dyDescent="0.2">
      <c r="A1217" s="3"/>
      <c r="B1217" s="3"/>
      <c r="C1217" s="7"/>
      <c r="D1217" s="7"/>
    </row>
    <row r="1218" spans="1:4" x14ac:dyDescent="0.2">
      <c r="A1218" s="3"/>
      <c r="B1218" s="3"/>
      <c r="C1218" s="7"/>
      <c r="D1218" s="7"/>
    </row>
    <row r="1219" spans="1:4" x14ac:dyDescent="0.2">
      <c r="A1219" s="3"/>
      <c r="B1219" s="3"/>
      <c r="C1219" s="7"/>
      <c r="D1219" s="7"/>
    </row>
    <row r="1220" spans="1:4" x14ac:dyDescent="0.2">
      <c r="A1220" s="3"/>
      <c r="B1220" s="3"/>
      <c r="C1220" s="7"/>
      <c r="D1220" s="7"/>
    </row>
    <row r="1221" spans="1:4" x14ac:dyDescent="0.2">
      <c r="A1221" s="3"/>
      <c r="B1221" s="3"/>
      <c r="C1221" s="7"/>
      <c r="D1221" s="7"/>
    </row>
    <row r="1222" spans="1:4" x14ac:dyDescent="0.2">
      <c r="A1222" s="3"/>
      <c r="B1222" s="3"/>
      <c r="C1222" s="7"/>
      <c r="D1222" s="7"/>
    </row>
    <row r="1223" spans="1:4" x14ac:dyDescent="0.2">
      <c r="A1223" s="3"/>
      <c r="B1223" s="3"/>
      <c r="C1223" s="7"/>
      <c r="D1223" s="7"/>
    </row>
    <row r="1224" spans="1:4" x14ac:dyDescent="0.2">
      <c r="A1224" s="3"/>
      <c r="B1224" s="3"/>
      <c r="C1224" s="7"/>
      <c r="D1224" s="7"/>
    </row>
    <row r="1225" spans="1:4" x14ac:dyDescent="0.2">
      <c r="A1225" s="3"/>
      <c r="B1225" s="3"/>
      <c r="C1225" s="7"/>
      <c r="D1225" s="7"/>
    </row>
    <row r="1226" spans="1:4" x14ac:dyDescent="0.2">
      <c r="A1226" s="3"/>
      <c r="B1226" s="3"/>
      <c r="C1226" s="7"/>
      <c r="D1226" s="7"/>
    </row>
    <row r="1227" spans="1:4" x14ac:dyDescent="0.2">
      <c r="A1227" s="3"/>
      <c r="B1227" s="3"/>
      <c r="C1227" s="7"/>
      <c r="D1227" s="7"/>
    </row>
    <row r="1228" spans="1:4" x14ac:dyDescent="0.2">
      <c r="A1228" s="3"/>
      <c r="B1228" s="3"/>
      <c r="C1228" s="7"/>
      <c r="D1228" s="7"/>
    </row>
    <row r="1229" spans="1:4" x14ac:dyDescent="0.2">
      <c r="A1229" s="3"/>
      <c r="B1229" s="3"/>
      <c r="C1229" s="7"/>
      <c r="D1229" s="7"/>
    </row>
    <row r="1230" spans="1:4" x14ac:dyDescent="0.2">
      <c r="A1230" s="3"/>
      <c r="B1230" s="3"/>
      <c r="C1230" s="7"/>
      <c r="D1230" s="7"/>
    </row>
    <row r="1231" spans="1:4" x14ac:dyDescent="0.2">
      <c r="A1231" s="3"/>
      <c r="B1231" s="3"/>
      <c r="C1231" s="7"/>
      <c r="D1231" s="7"/>
    </row>
    <row r="1232" spans="1:4" x14ac:dyDescent="0.2">
      <c r="A1232" s="3"/>
      <c r="B1232" s="3"/>
      <c r="C1232" s="7"/>
      <c r="D1232" s="7"/>
    </row>
    <row r="1233" spans="1:4" x14ac:dyDescent="0.2">
      <c r="A1233" s="3"/>
      <c r="B1233" s="3"/>
      <c r="C1233" s="7"/>
      <c r="D1233" s="7"/>
    </row>
    <row r="1234" spans="1:4" x14ac:dyDescent="0.2">
      <c r="A1234" s="3"/>
      <c r="B1234" s="3"/>
      <c r="C1234" s="7"/>
      <c r="D1234" s="7"/>
    </row>
    <row r="1235" spans="1:4" x14ac:dyDescent="0.2">
      <c r="A1235" s="3"/>
      <c r="B1235" s="3"/>
      <c r="C1235" s="7"/>
      <c r="D1235" s="7"/>
    </row>
    <row r="1236" spans="1:4" x14ac:dyDescent="0.2">
      <c r="A1236" s="3"/>
      <c r="B1236" s="3"/>
      <c r="C1236" s="7"/>
      <c r="D1236" s="7"/>
    </row>
    <row r="1237" spans="1:4" x14ac:dyDescent="0.2">
      <c r="A1237" s="3"/>
      <c r="B1237" s="3"/>
      <c r="C1237" s="7"/>
      <c r="D1237" s="7"/>
    </row>
    <row r="1238" spans="1:4" x14ac:dyDescent="0.2">
      <c r="A1238" s="3"/>
      <c r="B1238" s="3"/>
      <c r="C1238" s="7"/>
      <c r="D1238" s="7"/>
    </row>
    <row r="1239" spans="1:4" x14ac:dyDescent="0.2">
      <c r="A1239" s="3"/>
      <c r="B1239" s="3"/>
      <c r="C1239" s="7"/>
      <c r="D1239" s="7"/>
    </row>
    <row r="1240" spans="1:4" x14ac:dyDescent="0.2">
      <c r="A1240" s="3"/>
      <c r="B1240" s="3"/>
      <c r="C1240" s="7"/>
      <c r="D1240" s="7"/>
    </row>
    <row r="1241" spans="1:4" x14ac:dyDescent="0.2">
      <c r="A1241" s="3"/>
      <c r="B1241" s="3"/>
      <c r="C1241" s="7"/>
      <c r="D1241" s="7"/>
    </row>
    <row r="1242" spans="1:4" x14ac:dyDescent="0.2">
      <c r="A1242" s="3"/>
      <c r="B1242" s="3"/>
      <c r="C1242" s="7"/>
      <c r="D1242" s="7"/>
    </row>
    <row r="1243" spans="1:4" x14ac:dyDescent="0.2">
      <c r="A1243" s="3"/>
      <c r="B1243" s="3"/>
      <c r="C1243" s="7"/>
      <c r="D1243" s="7"/>
    </row>
    <row r="1244" spans="1:4" x14ac:dyDescent="0.2">
      <c r="A1244" s="3"/>
      <c r="B1244" s="3"/>
      <c r="C1244" s="7"/>
      <c r="D1244" s="7"/>
    </row>
    <row r="1245" spans="1:4" x14ac:dyDescent="0.2">
      <c r="A1245" s="3"/>
      <c r="B1245" s="3"/>
      <c r="C1245" s="7"/>
      <c r="D1245" s="7"/>
    </row>
    <row r="1246" spans="1:4" x14ac:dyDescent="0.2">
      <c r="A1246" s="3"/>
      <c r="B1246" s="3"/>
      <c r="C1246" s="7"/>
      <c r="D1246" s="7"/>
    </row>
    <row r="1247" spans="1:4" x14ac:dyDescent="0.2">
      <c r="A1247" s="3"/>
      <c r="B1247" s="3"/>
      <c r="C1247" s="7"/>
      <c r="D1247" s="7"/>
    </row>
    <row r="1248" spans="1:4" x14ac:dyDescent="0.2">
      <c r="A1248" s="3"/>
      <c r="B1248" s="3"/>
      <c r="C1248" s="7"/>
      <c r="D1248" s="7"/>
    </row>
    <row r="1249" spans="1:4" x14ac:dyDescent="0.2">
      <c r="A1249" s="3"/>
      <c r="B1249" s="3"/>
      <c r="C1249" s="7"/>
      <c r="D1249" s="7"/>
    </row>
    <row r="1250" spans="1:4" x14ac:dyDescent="0.2">
      <c r="A1250" s="3"/>
      <c r="B1250" s="3"/>
      <c r="C1250" s="7"/>
      <c r="D1250" s="7"/>
    </row>
    <row r="1251" spans="1:4" x14ac:dyDescent="0.2">
      <c r="A1251" s="3"/>
      <c r="B1251" s="3"/>
      <c r="C1251" s="7"/>
      <c r="D1251" s="7"/>
    </row>
    <row r="1252" spans="1:4" x14ac:dyDescent="0.2">
      <c r="A1252" s="3"/>
      <c r="B1252" s="3"/>
      <c r="C1252" s="7"/>
      <c r="D1252" s="7"/>
    </row>
    <row r="1253" spans="1:4" x14ac:dyDescent="0.2">
      <c r="A1253" s="3"/>
      <c r="B1253" s="3"/>
      <c r="C1253" s="7"/>
      <c r="D1253" s="7"/>
    </row>
    <row r="1254" spans="1:4" x14ac:dyDescent="0.2">
      <c r="A1254" s="3"/>
      <c r="B1254" s="3"/>
      <c r="C1254" s="7"/>
      <c r="D1254" s="7"/>
    </row>
    <row r="1255" spans="1:4" x14ac:dyDescent="0.2">
      <c r="A1255" s="3"/>
      <c r="B1255" s="3"/>
      <c r="C1255" s="7"/>
      <c r="D1255" s="7"/>
    </row>
    <row r="1256" spans="1:4" x14ac:dyDescent="0.2">
      <c r="A1256" s="3"/>
      <c r="B1256" s="3"/>
      <c r="C1256" s="7"/>
      <c r="D1256" s="7"/>
    </row>
    <row r="1257" spans="1:4" x14ac:dyDescent="0.2">
      <c r="A1257" s="3"/>
      <c r="B1257" s="3"/>
      <c r="C1257" s="7"/>
      <c r="D1257" s="7"/>
    </row>
    <row r="1258" spans="1:4" x14ac:dyDescent="0.2">
      <c r="A1258" s="3"/>
      <c r="B1258" s="3"/>
      <c r="C1258" s="7"/>
      <c r="D1258" s="7"/>
    </row>
    <row r="1259" spans="1:4" x14ac:dyDescent="0.2">
      <c r="A1259" s="3"/>
      <c r="B1259" s="3"/>
      <c r="C1259" s="7"/>
      <c r="D1259" s="7"/>
    </row>
    <row r="1260" spans="1:4" x14ac:dyDescent="0.2">
      <c r="A1260" s="3"/>
      <c r="B1260" s="3"/>
      <c r="C1260" s="7"/>
      <c r="D1260" s="7"/>
    </row>
    <row r="1261" spans="1:4" x14ac:dyDescent="0.2">
      <c r="A1261" s="3"/>
      <c r="B1261" s="3"/>
      <c r="C1261" s="7"/>
      <c r="D1261" s="7"/>
    </row>
    <row r="1262" spans="1:4" x14ac:dyDescent="0.2">
      <c r="A1262" s="3"/>
      <c r="B1262" s="3"/>
      <c r="C1262" s="7"/>
      <c r="D1262" s="7"/>
    </row>
    <row r="1263" spans="1:4" x14ac:dyDescent="0.2">
      <c r="A1263" s="3"/>
      <c r="B1263" s="3"/>
      <c r="C1263" s="7"/>
      <c r="D1263" s="7"/>
    </row>
    <row r="1264" spans="1:4" x14ac:dyDescent="0.2">
      <c r="A1264" s="3"/>
      <c r="B1264" s="3"/>
      <c r="C1264" s="7"/>
      <c r="D1264" s="7"/>
    </row>
    <row r="1265" spans="1:4" x14ac:dyDescent="0.2">
      <c r="A1265" s="3"/>
      <c r="B1265" s="3"/>
      <c r="C1265" s="7"/>
      <c r="D1265" s="7"/>
    </row>
    <row r="1266" spans="1:4" x14ac:dyDescent="0.2">
      <c r="A1266" s="3"/>
      <c r="B1266" s="3"/>
      <c r="C1266" s="7"/>
      <c r="D1266" s="7"/>
    </row>
    <row r="1267" spans="1:4" x14ac:dyDescent="0.2">
      <c r="A1267" s="3"/>
      <c r="B1267" s="3"/>
      <c r="C1267" s="7"/>
      <c r="D1267" s="7"/>
    </row>
    <row r="1268" spans="1:4" x14ac:dyDescent="0.2">
      <c r="A1268" s="3"/>
      <c r="B1268" s="3"/>
      <c r="C1268" s="7"/>
      <c r="D1268" s="7"/>
    </row>
    <row r="1269" spans="1:4" x14ac:dyDescent="0.2">
      <c r="A1269" s="3"/>
      <c r="B1269" s="3"/>
      <c r="C1269" s="7"/>
      <c r="D1269" s="7"/>
    </row>
    <row r="1270" spans="1:4" x14ac:dyDescent="0.2">
      <c r="A1270" s="3"/>
      <c r="B1270" s="3"/>
      <c r="C1270" s="7"/>
      <c r="D1270" s="7"/>
    </row>
    <row r="1271" spans="1:4" x14ac:dyDescent="0.2">
      <c r="A1271" s="3"/>
      <c r="B1271" s="3"/>
      <c r="C1271" s="7"/>
      <c r="D1271" s="7"/>
    </row>
    <row r="1272" spans="1:4" x14ac:dyDescent="0.2">
      <c r="A1272" s="3"/>
      <c r="B1272" s="3"/>
      <c r="C1272" s="7"/>
      <c r="D1272" s="7"/>
    </row>
    <row r="1273" spans="1:4" x14ac:dyDescent="0.2">
      <c r="A1273" s="3"/>
      <c r="B1273" s="3"/>
      <c r="C1273" s="7"/>
      <c r="D1273" s="7"/>
    </row>
    <row r="1274" spans="1:4" x14ac:dyDescent="0.2">
      <c r="A1274" s="3"/>
      <c r="B1274" s="3"/>
      <c r="C1274" s="7"/>
      <c r="D1274" s="7"/>
    </row>
    <row r="1275" spans="1:4" x14ac:dyDescent="0.2">
      <c r="A1275" s="3"/>
      <c r="B1275" s="3"/>
      <c r="C1275" s="7"/>
      <c r="D1275" s="7"/>
    </row>
    <row r="1276" spans="1:4" x14ac:dyDescent="0.2">
      <c r="A1276" s="3"/>
      <c r="B1276" s="3"/>
      <c r="C1276" s="7"/>
      <c r="D1276" s="7"/>
    </row>
    <row r="1277" spans="1:4" x14ac:dyDescent="0.2">
      <c r="A1277" s="3"/>
      <c r="B1277" s="3"/>
      <c r="C1277" s="7"/>
      <c r="D1277" s="7"/>
    </row>
    <row r="1278" spans="1:4" x14ac:dyDescent="0.2">
      <c r="A1278" s="3"/>
      <c r="B1278" s="3"/>
      <c r="C1278" s="7"/>
      <c r="D1278" s="7"/>
    </row>
    <row r="1279" spans="1:4" x14ac:dyDescent="0.2">
      <c r="A1279" s="3"/>
      <c r="B1279" s="3"/>
      <c r="C1279" s="7"/>
      <c r="D1279" s="7"/>
    </row>
    <row r="1280" spans="1:4" x14ac:dyDescent="0.2">
      <c r="A1280" s="3"/>
      <c r="B1280" s="3"/>
      <c r="C1280" s="7"/>
      <c r="D1280" s="7"/>
    </row>
    <row r="1281" spans="1:4" x14ac:dyDescent="0.2">
      <c r="A1281" s="3"/>
      <c r="B1281" s="3"/>
      <c r="C1281" s="7"/>
      <c r="D1281" s="7"/>
    </row>
    <row r="1282" spans="1:4" x14ac:dyDescent="0.2">
      <c r="A1282" s="3"/>
      <c r="B1282" s="3"/>
      <c r="C1282" s="7"/>
      <c r="D1282" s="7"/>
    </row>
    <row r="1283" spans="1:4" x14ac:dyDescent="0.2">
      <c r="A1283" s="3"/>
      <c r="B1283" s="3"/>
      <c r="C1283" s="7"/>
      <c r="D1283" s="7"/>
    </row>
    <row r="1284" spans="1:4" x14ac:dyDescent="0.2">
      <c r="A1284" s="3"/>
      <c r="B1284" s="3"/>
      <c r="C1284" s="7"/>
      <c r="D1284" s="7"/>
    </row>
    <row r="1285" spans="1:4" x14ac:dyDescent="0.2">
      <c r="A1285" s="3"/>
      <c r="B1285" s="3"/>
      <c r="C1285" s="7"/>
      <c r="D1285" s="7"/>
    </row>
    <row r="1286" spans="1:4" x14ac:dyDescent="0.2">
      <c r="A1286" s="3"/>
      <c r="B1286" s="3"/>
      <c r="C1286" s="7"/>
      <c r="D1286" s="7"/>
    </row>
    <row r="1287" spans="1:4" x14ac:dyDescent="0.2">
      <c r="A1287" s="3"/>
      <c r="B1287" s="3"/>
      <c r="C1287" s="7"/>
      <c r="D1287" s="7"/>
    </row>
    <row r="1288" spans="1:4" x14ac:dyDescent="0.2">
      <c r="A1288" s="3"/>
      <c r="B1288" s="3"/>
      <c r="C1288" s="7"/>
      <c r="D1288" s="7"/>
    </row>
    <row r="1289" spans="1:4" x14ac:dyDescent="0.2">
      <c r="A1289" s="3"/>
      <c r="B1289" s="3"/>
      <c r="C1289" s="7"/>
      <c r="D1289" s="7"/>
    </row>
    <row r="1290" spans="1:4" x14ac:dyDescent="0.2">
      <c r="A1290" s="3"/>
      <c r="B1290" s="3"/>
      <c r="C1290" s="7"/>
      <c r="D1290" s="7"/>
    </row>
    <row r="1291" spans="1:4" x14ac:dyDescent="0.2">
      <c r="A1291" s="3"/>
      <c r="B1291" s="3"/>
      <c r="C1291" s="7"/>
      <c r="D1291" s="7"/>
    </row>
    <row r="1292" spans="1:4" x14ac:dyDescent="0.2">
      <c r="A1292" s="3"/>
      <c r="B1292" s="3"/>
      <c r="C1292" s="7"/>
      <c r="D1292" s="7"/>
    </row>
    <row r="1293" spans="1:4" x14ac:dyDescent="0.2">
      <c r="A1293" s="3"/>
      <c r="B1293" s="3"/>
      <c r="C1293" s="7"/>
      <c r="D1293" s="7"/>
    </row>
    <row r="1294" spans="1:4" x14ac:dyDescent="0.2">
      <c r="A1294" s="3"/>
      <c r="B1294" s="3"/>
      <c r="C1294" s="7"/>
      <c r="D1294" s="7"/>
    </row>
    <row r="1295" spans="1:4" x14ac:dyDescent="0.2">
      <c r="A1295" s="3"/>
      <c r="B1295" s="3"/>
      <c r="C1295" s="7"/>
      <c r="D1295" s="7"/>
    </row>
    <row r="1296" spans="1:4" x14ac:dyDescent="0.2">
      <c r="A1296" s="3"/>
      <c r="B1296" s="3"/>
      <c r="C1296" s="7"/>
      <c r="D1296" s="7"/>
    </row>
    <row r="1297" spans="1:4" x14ac:dyDescent="0.2">
      <c r="A1297" s="3"/>
      <c r="B1297" s="3"/>
      <c r="C1297" s="7"/>
      <c r="D1297" s="7"/>
    </row>
    <row r="1298" spans="1:4" x14ac:dyDescent="0.2">
      <c r="A1298" s="3"/>
      <c r="B1298" s="3"/>
      <c r="C1298" s="7"/>
      <c r="D1298" s="7"/>
    </row>
    <row r="1299" spans="1:4" x14ac:dyDescent="0.2">
      <c r="A1299" s="3"/>
      <c r="B1299" s="3"/>
      <c r="C1299" s="7"/>
      <c r="D1299" s="7"/>
    </row>
    <row r="1300" spans="1:4" x14ac:dyDescent="0.2">
      <c r="A1300" s="3"/>
      <c r="B1300" s="3"/>
      <c r="C1300" s="7"/>
      <c r="D1300" s="7"/>
    </row>
    <row r="1301" spans="1:4" x14ac:dyDescent="0.2">
      <c r="A1301" s="3"/>
      <c r="B1301" s="3"/>
      <c r="C1301" s="7"/>
      <c r="D1301" s="7"/>
    </row>
    <row r="1302" spans="1:4" x14ac:dyDescent="0.2">
      <c r="A1302" s="3"/>
      <c r="B1302" s="3"/>
      <c r="C1302" s="7"/>
      <c r="D1302" s="7"/>
    </row>
    <row r="1303" spans="1:4" x14ac:dyDescent="0.2">
      <c r="A1303" s="3"/>
      <c r="B1303" s="3"/>
      <c r="C1303" s="7"/>
      <c r="D1303" s="7"/>
    </row>
    <row r="1304" spans="1:4" x14ac:dyDescent="0.2">
      <c r="A1304" s="3"/>
      <c r="B1304" s="3"/>
      <c r="C1304" s="7"/>
      <c r="D1304" s="7"/>
    </row>
    <row r="1305" spans="1:4" x14ac:dyDescent="0.2">
      <c r="A1305" s="3"/>
      <c r="B1305" s="3"/>
      <c r="C1305" s="7"/>
      <c r="D1305" s="7"/>
    </row>
    <row r="1306" spans="1:4" x14ac:dyDescent="0.2">
      <c r="A1306" s="3"/>
      <c r="B1306" s="3"/>
      <c r="C1306" s="7"/>
      <c r="D1306" s="7"/>
    </row>
    <row r="1307" spans="1:4" x14ac:dyDescent="0.2">
      <c r="A1307" s="3"/>
      <c r="B1307" s="3"/>
      <c r="C1307" s="7"/>
      <c r="D1307" s="7"/>
    </row>
    <row r="1308" spans="1:4" x14ac:dyDescent="0.2">
      <c r="A1308" s="3"/>
      <c r="B1308" s="3"/>
      <c r="C1308" s="7"/>
      <c r="D1308" s="7"/>
    </row>
    <row r="1309" spans="1:4" x14ac:dyDescent="0.2">
      <c r="A1309" s="3"/>
      <c r="B1309" s="3"/>
      <c r="C1309" s="7"/>
      <c r="D1309" s="7"/>
    </row>
    <row r="1310" spans="1:4" x14ac:dyDescent="0.2">
      <c r="A1310" s="3"/>
      <c r="B1310" s="3"/>
      <c r="C1310" s="7"/>
      <c r="D1310" s="7"/>
    </row>
    <row r="1311" spans="1:4" x14ac:dyDescent="0.2">
      <c r="A1311" s="3"/>
      <c r="B1311" s="3"/>
      <c r="C1311" s="7"/>
      <c r="D1311" s="7"/>
    </row>
    <row r="1312" spans="1:4" x14ac:dyDescent="0.2">
      <c r="A1312" s="3"/>
      <c r="B1312" s="3"/>
      <c r="C1312" s="7"/>
      <c r="D1312" s="7"/>
    </row>
    <row r="1313" spans="1:4" x14ac:dyDescent="0.2">
      <c r="A1313" s="3"/>
      <c r="B1313" s="3"/>
      <c r="C1313" s="7"/>
      <c r="D1313" s="7"/>
    </row>
    <row r="1314" spans="1:4" x14ac:dyDescent="0.2">
      <c r="A1314" s="3"/>
      <c r="B1314" s="3"/>
      <c r="C1314" s="7"/>
      <c r="D1314" s="7"/>
    </row>
    <row r="1315" spans="1:4" x14ac:dyDescent="0.2">
      <c r="A1315" s="3"/>
      <c r="B1315" s="3"/>
      <c r="C1315" s="7"/>
      <c r="D1315" s="7"/>
    </row>
    <row r="1316" spans="1:4" x14ac:dyDescent="0.2">
      <c r="A1316" s="3"/>
      <c r="B1316" s="3"/>
      <c r="C1316" s="7"/>
      <c r="D1316" s="7"/>
    </row>
    <row r="1317" spans="1:4" x14ac:dyDescent="0.2">
      <c r="A1317" s="3"/>
      <c r="B1317" s="3"/>
      <c r="C1317" s="7"/>
      <c r="D1317" s="7"/>
    </row>
    <row r="1318" spans="1:4" x14ac:dyDescent="0.2">
      <c r="A1318" s="3"/>
      <c r="B1318" s="3"/>
      <c r="C1318" s="7"/>
      <c r="D1318" s="7"/>
    </row>
    <row r="1319" spans="1:4" x14ac:dyDescent="0.2">
      <c r="A1319" s="3"/>
      <c r="B1319" s="3"/>
      <c r="C1319" s="7"/>
      <c r="D1319" s="7"/>
    </row>
    <row r="1320" spans="1:4" x14ac:dyDescent="0.2">
      <c r="A1320" s="3"/>
      <c r="B1320" s="3"/>
      <c r="C1320" s="7"/>
      <c r="D1320" s="7"/>
    </row>
    <row r="1321" spans="1:4" x14ac:dyDescent="0.2">
      <c r="A1321" s="3"/>
      <c r="B1321" s="3"/>
      <c r="C1321" s="7"/>
      <c r="D1321" s="7"/>
    </row>
    <row r="1322" spans="1:4" x14ac:dyDescent="0.2">
      <c r="A1322" s="3"/>
      <c r="B1322" s="3"/>
      <c r="C1322" s="7"/>
      <c r="D1322" s="7"/>
    </row>
    <row r="1323" spans="1:4" x14ac:dyDescent="0.2">
      <c r="A1323" s="3"/>
      <c r="B1323" s="3"/>
      <c r="C1323" s="7"/>
      <c r="D1323" s="7"/>
    </row>
    <row r="1324" spans="1:4" x14ac:dyDescent="0.2">
      <c r="A1324" s="3"/>
      <c r="B1324" s="3"/>
      <c r="C1324" s="7"/>
      <c r="D1324" s="7"/>
    </row>
    <row r="1325" spans="1:4" x14ac:dyDescent="0.2">
      <c r="A1325" s="3"/>
      <c r="B1325" s="3"/>
      <c r="C1325" s="7"/>
      <c r="D1325" s="7"/>
    </row>
    <row r="1326" spans="1:4" x14ac:dyDescent="0.2">
      <c r="A1326" s="3"/>
      <c r="B1326" s="3"/>
      <c r="C1326" s="7"/>
      <c r="D1326" s="7"/>
    </row>
    <row r="1327" spans="1:4" x14ac:dyDescent="0.2">
      <c r="A1327" s="3"/>
      <c r="B1327" s="3"/>
      <c r="C1327" s="7"/>
      <c r="D1327" s="7"/>
    </row>
    <row r="1328" spans="1:4" x14ac:dyDescent="0.2">
      <c r="A1328" s="3"/>
      <c r="B1328" s="3"/>
      <c r="C1328" s="7"/>
      <c r="D1328" s="7"/>
    </row>
    <row r="1329" spans="1:4" x14ac:dyDescent="0.2">
      <c r="A1329" s="3"/>
      <c r="B1329" s="3"/>
      <c r="C1329" s="7"/>
      <c r="D1329" s="7"/>
    </row>
    <row r="1330" spans="1:4" x14ac:dyDescent="0.2">
      <c r="A1330" s="3"/>
      <c r="B1330" s="3"/>
      <c r="C1330" s="7"/>
      <c r="D1330" s="7"/>
    </row>
    <row r="1331" spans="1:4" x14ac:dyDescent="0.2">
      <c r="A1331" s="3"/>
      <c r="B1331" s="3"/>
      <c r="C1331" s="7"/>
      <c r="D1331" s="7"/>
    </row>
    <row r="1332" spans="1:4" x14ac:dyDescent="0.2">
      <c r="A1332" s="3"/>
      <c r="B1332" s="3"/>
      <c r="C1332" s="7"/>
      <c r="D1332" s="7"/>
    </row>
    <row r="1333" spans="1:4" x14ac:dyDescent="0.2">
      <c r="A1333" s="3"/>
      <c r="B1333" s="3"/>
      <c r="C1333" s="7"/>
      <c r="D1333" s="7"/>
    </row>
    <row r="1334" spans="1:4" x14ac:dyDescent="0.2">
      <c r="A1334" s="3"/>
      <c r="B1334" s="3"/>
      <c r="C1334" s="7"/>
      <c r="D1334" s="7"/>
    </row>
    <row r="1335" spans="1:4" x14ac:dyDescent="0.2">
      <c r="A1335" s="3"/>
      <c r="B1335" s="3"/>
      <c r="C1335" s="7"/>
      <c r="D1335" s="7"/>
    </row>
    <row r="1336" spans="1:4" x14ac:dyDescent="0.2">
      <c r="A1336" s="3"/>
      <c r="B1336" s="3"/>
      <c r="C1336" s="7"/>
      <c r="D1336" s="7"/>
    </row>
    <row r="1337" spans="1:4" x14ac:dyDescent="0.2">
      <c r="A1337" s="3"/>
      <c r="B1337" s="3"/>
      <c r="C1337" s="7"/>
      <c r="D1337" s="7"/>
    </row>
    <row r="1338" spans="1:4" x14ac:dyDescent="0.2">
      <c r="A1338" s="3"/>
      <c r="B1338" s="3"/>
      <c r="C1338" s="7"/>
      <c r="D1338" s="7"/>
    </row>
    <row r="1339" spans="1:4" x14ac:dyDescent="0.2">
      <c r="A1339" s="3"/>
      <c r="B1339" s="3"/>
      <c r="C1339" s="7"/>
      <c r="D1339" s="7"/>
    </row>
    <row r="1340" spans="1:4" x14ac:dyDescent="0.2">
      <c r="A1340" s="3"/>
      <c r="B1340" s="3"/>
      <c r="C1340" s="7"/>
      <c r="D1340" s="7"/>
    </row>
    <row r="1341" spans="1:4" x14ac:dyDescent="0.2">
      <c r="A1341" s="3"/>
      <c r="B1341" s="3"/>
      <c r="C1341" s="7"/>
      <c r="D1341" s="7"/>
    </row>
    <row r="1342" spans="1:4" x14ac:dyDescent="0.2">
      <c r="A1342" s="3"/>
      <c r="B1342" s="3"/>
      <c r="C1342" s="7"/>
      <c r="D1342" s="7"/>
    </row>
    <row r="1343" spans="1:4" x14ac:dyDescent="0.2">
      <c r="A1343" s="3"/>
      <c r="B1343" s="3"/>
      <c r="C1343" s="7"/>
      <c r="D1343" s="7"/>
    </row>
    <row r="1344" spans="1:4" x14ac:dyDescent="0.2">
      <c r="A1344" s="3"/>
      <c r="B1344" s="3"/>
      <c r="C1344" s="7"/>
      <c r="D1344" s="7"/>
    </row>
    <row r="1345" spans="1:4" x14ac:dyDescent="0.2">
      <c r="A1345" s="3"/>
      <c r="B1345" s="3"/>
      <c r="C1345" s="7"/>
      <c r="D1345" s="7"/>
    </row>
    <row r="1346" spans="1:4" x14ac:dyDescent="0.2">
      <c r="A1346" s="3"/>
      <c r="B1346" s="3"/>
      <c r="C1346" s="7"/>
      <c r="D1346" s="7"/>
    </row>
    <row r="1347" spans="1:4" x14ac:dyDescent="0.2">
      <c r="A1347" s="3"/>
      <c r="B1347" s="3"/>
      <c r="C1347" s="7"/>
      <c r="D1347" s="7"/>
    </row>
    <row r="1348" spans="1:4" x14ac:dyDescent="0.2">
      <c r="A1348" s="3"/>
      <c r="B1348" s="3"/>
      <c r="C1348" s="7"/>
      <c r="D1348" s="7"/>
    </row>
    <row r="1349" spans="1:4" x14ac:dyDescent="0.2">
      <c r="A1349" s="3"/>
      <c r="B1349" s="3"/>
      <c r="C1349" s="7"/>
      <c r="D1349" s="7"/>
    </row>
    <row r="1350" spans="1:4" x14ac:dyDescent="0.2">
      <c r="A1350" s="3"/>
      <c r="B1350" s="3"/>
      <c r="C1350" s="7"/>
      <c r="D1350" s="7"/>
    </row>
    <row r="1351" spans="1:4" x14ac:dyDescent="0.2">
      <c r="A1351" s="3"/>
      <c r="B1351" s="3"/>
      <c r="C1351" s="7"/>
      <c r="D1351" s="7"/>
    </row>
    <row r="1352" spans="1:4" x14ac:dyDescent="0.2">
      <c r="A1352" s="3"/>
      <c r="B1352" s="3"/>
      <c r="C1352" s="7"/>
      <c r="D1352" s="7"/>
    </row>
    <row r="1353" spans="1:4" x14ac:dyDescent="0.2">
      <c r="A1353" s="3"/>
      <c r="B1353" s="3"/>
      <c r="C1353" s="7"/>
      <c r="D1353" s="7"/>
    </row>
    <row r="1354" spans="1:4" x14ac:dyDescent="0.2">
      <c r="A1354" s="3"/>
      <c r="B1354" s="3"/>
      <c r="C1354" s="7"/>
      <c r="D1354" s="7"/>
    </row>
    <row r="1355" spans="1:4" x14ac:dyDescent="0.2">
      <c r="A1355" s="3"/>
      <c r="B1355" s="3"/>
      <c r="C1355" s="7"/>
      <c r="D1355" s="7"/>
    </row>
    <row r="1356" spans="1:4" x14ac:dyDescent="0.2">
      <c r="A1356" s="3"/>
      <c r="B1356" s="3"/>
      <c r="C1356" s="7"/>
      <c r="D1356" s="7"/>
    </row>
    <row r="1357" spans="1:4" x14ac:dyDescent="0.2">
      <c r="A1357" s="3"/>
      <c r="B1357" s="3"/>
      <c r="C1357" s="7"/>
      <c r="D1357" s="7"/>
    </row>
    <row r="1358" spans="1:4" x14ac:dyDescent="0.2">
      <c r="A1358" s="3"/>
      <c r="B1358" s="3"/>
      <c r="C1358" s="7"/>
      <c r="D1358" s="7"/>
    </row>
    <row r="1359" spans="1:4" x14ac:dyDescent="0.2">
      <c r="A1359" s="3"/>
      <c r="B1359" s="3"/>
      <c r="C1359" s="7"/>
      <c r="D1359" s="7"/>
    </row>
    <row r="1360" spans="1:4" x14ac:dyDescent="0.2">
      <c r="A1360" s="3"/>
      <c r="B1360" s="3"/>
      <c r="C1360" s="7"/>
      <c r="D1360" s="7"/>
    </row>
    <row r="1361" spans="1:4" x14ac:dyDescent="0.2">
      <c r="A1361" s="3"/>
      <c r="B1361" s="3"/>
      <c r="C1361" s="7"/>
      <c r="D1361" s="7"/>
    </row>
    <row r="1362" spans="1:4" x14ac:dyDescent="0.2">
      <c r="A1362" s="3"/>
      <c r="B1362" s="3"/>
      <c r="C1362" s="7"/>
      <c r="D1362" s="7"/>
    </row>
    <row r="1363" spans="1:4" x14ac:dyDescent="0.2">
      <c r="A1363" s="3"/>
      <c r="B1363" s="3"/>
      <c r="C1363" s="7"/>
      <c r="D1363" s="7"/>
    </row>
    <row r="1364" spans="1:4" x14ac:dyDescent="0.2">
      <c r="A1364" s="3"/>
      <c r="B1364" s="3"/>
      <c r="C1364" s="7"/>
      <c r="D1364" s="7"/>
    </row>
    <row r="1365" spans="1:4" x14ac:dyDescent="0.2">
      <c r="A1365" s="3"/>
      <c r="B1365" s="3"/>
      <c r="C1365" s="7"/>
      <c r="D1365" s="7"/>
    </row>
    <row r="1366" spans="1:4" x14ac:dyDescent="0.2">
      <c r="A1366" s="3"/>
      <c r="B1366" s="3"/>
      <c r="C1366" s="7"/>
      <c r="D1366" s="7"/>
    </row>
    <row r="1367" spans="1:4" x14ac:dyDescent="0.2">
      <c r="A1367" s="3"/>
      <c r="B1367" s="3"/>
      <c r="C1367" s="7"/>
      <c r="D1367" s="7"/>
    </row>
    <row r="1368" spans="1:4" x14ac:dyDescent="0.2">
      <c r="A1368" s="3"/>
      <c r="B1368" s="3"/>
      <c r="C1368" s="7"/>
      <c r="D1368" s="7"/>
    </row>
    <row r="1369" spans="1:4" x14ac:dyDescent="0.2">
      <c r="A1369" s="3"/>
      <c r="B1369" s="3"/>
      <c r="C1369" s="7"/>
      <c r="D1369" s="7"/>
    </row>
    <row r="1370" spans="1:4" x14ac:dyDescent="0.2">
      <c r="A1370" s="3"/>
      <c r="B1370" s="3"/>
      <c r="C1370" s="7"/>
      <c r="D1370" s="7"/>
    </row>
    <row r="1371" spans="1:4" x14ac:dyDescent="0.2">
      <c r="A1371" s="3"/>
      <c r="B1371" s="3"/>
      <c r="C1371" s="7"/>
      <c r="D1371" s="7"/>
    </row>
    <row r="1372" spans="1:4" x14ac:dyDescent="0.2">
      <c r="A1372" s="3"/>
      <c r="B1372" s="3"/>
      <c r="C1372" s="7"/>
      <c r="D1372" s="7"/>
    </row>
    <row r="1373" spans="1:4" x14ac:dyDescent="0.2">
      <c r="A1373" s="3"/>
      <c r="B1373" s="3"/>
      <c r="C1373" s="7"/>
      <c r="D1373" s="7"/>
    </row>
    <row r="1374" spans="1:4" x14ac:dyDescent="0.2">
      <c r="A1374" s="3"/>
      <c r="B1374" s="3"/>
      <c r="C1374" s="7"/>
      <c r="D1374" s="7"/>
    </row>
    <row r="1375" spans="1:4" x14ac:dyDescent="0.2">
      <c r="A1375" s="3"/>
      <c r="B1375" s="3"/>
      <c r="C1375" s="7"/>
      <c r="D1375" s="7"/>
    </row>
    <row r="1376" spans="1:4" x14ac:dyDescent="0.2">
      <c r="A1376" s="3"/>
      <c r="B1376" s="3"/>
      <c r="C1376" s="7"/>
      <c r="D1376" s="7"/>
    </row>
    <row r="1377" spans="1:4" x14ac:dyDescent="0.2">
      <c r="A1377" s="3"/>
      <c r="B1377" s="3"/>
      <c r="C1377" s="7"/>
      <c r="D1377" s="7"/>
    </row>
    <row r="1378" spans="1:4" x14ac:dyDescent="0.2">
      <c r="A1378" s="3"/>
      <c r="B1378" s="3"/>
      <c r="C1378" s="7"/>
      <c r="D1378" s="7"/>
    </row>
    <row r="1379" spans="1:4" x14ac:dyDescent="0.2">
      <c r="A1379" s="3"/>
      <c r="B1379" s="3"/>
      <c r="C1379" s="7"/>
      <c r="D1379" s="7"/>
    </row>
    <row r="1380" spans="1:4" x14ac:dyDescent="0.2">
      <c r="A1380" s="3"/>
      <c r="B1380" s="3"/>
      <c r="C1380" s="7"/>
      <c r="D1380" s="7"/>
    </row>
    <row r="1381" spans="1:4" x14ac:dyDescent="0.2">
      <c r="A1381" s="3"/>
      <c r="B1381" s="3"/>
      <c r="C1381" s="7"/>
      <c r="D1381" s="7"/>
    </row>
    <row r="1382" spans="1:4" x14ac:dyDescent="0.2">
      <c r="A1382" s="3"/>
      <c r="B1382" s="3"/>
      <c r="C1382" s="7"/>
      <c r="D1382" s="7"/>
    </row>
    <row r="1383" spans="1:4" x14ac:dyDescent="0.2">
      <c r="A1383" s="3"/>
      <c r="B1383" s="3"/>
      <c r="C1383" s="7"/>
      <c r="D1383" s="7"/>
    </row>
    <row r="1384" spans="1:4" x14ac:dyDescent="0.2">
      <c r="A1384" s="3"/>
      <c r="B1384" s="3"/>
      <c r="C1384" s="7"/>
      <c r="D1384" s="7"/>
    </row>
    <row r="1385" spans="1:4" x14ac:dyDescent="0.2">
      <c r="A1385" s="3"/>
      <c r="B1385" s="3"/>
      <c r="C1385" s="7"/>
      <c r="D1385" s="7"/>
    </row>
    <row r="1386" spans="1:4" x14ac:dyDescent="0.2">
      <c r="A1386" s="3"/>
      <c r="B1386" s="3"/>
      <c r="C1386" s="7"/>
      <c r="D1386" s="7"/>
    </row>
    <row r="1387" spans="1:4" x14ac:dyDescent="0.2">
      <c r="A1387" s="3"/>
      <c r="B1387" s="3"/>
      <c r="C1387" s="7"/>
      <c r="D1387" s="7"/>
    </row>
    <row r="1388" spans="1:4" x14ac:dyDescent="0.2">
      <c r="A1388" s="3"/>
      <c r="B1388" s="3"/>
      <c r="C1388" s="7"/>
      <c r="D1388" s="7"/>
    </row>
    <row r="1389" spans="1:4" x14ac:dyDescent="0.2">
      <c r="A1389" s="3"/>
      <c r="B1389" s="3"/>
      <c r="C1389" s="7"/>
      <c r="D1389" s="7"/>
    </row>
    <row r="1390" spans="1:4" x14ac:dyDescent="0.2">
      <c r="A1390" s="3"/>
      <c r="B1390" s="3"/>
      <c r="C1390" s="7"/>
      <c r="D1390" s="7"/>
    </row>
    <row r="1391" spans="1:4" x14ac:dyDescent="0.2">
      <c r="A1391" s="3"/>
      <c r="B1391" s="3"/>
      <c r="C1391" s="7"/>
      <c r="D1391" s="7"/>
    </row>
    <row r="1392" spans="1:4" x14ac:dyDescent="0.2">
      <c r="A1392" s="3"/>
      <c r="B1392" s="3"/>
      <c r="C1392" s="7"/>
      <c r="D1392" s="7"/>
    </row>
    <row r="1393" spans="1:4" x14ac:dyDescent="0.2">
      <c r="A1393" s="3"/>
      <c r="B1393" s="3"/>
      <c r="C1393" s="7"/>
      <c r="D1393" s="7"/>
    </row>
    <row r="1394" spans="1:4" x14ac:dyDescent="0.2">
      <c r="A1394" s="3"/>
      <c r="B1394" s="3"/>
      <c r="C1394" s="7"/>
      <c r="D1394" s="7"/>
    </row>
    <row r="1395" spans="1:4" x14ac:dyDescent="0.2">
      <c r="A1395" s="3"/>
      <c r="B1395" s="3"/>
      <c r="C1395" s="7"/>
      <c r="D1395" s="7"/>
    </row>
    <row r="1396" spans="1:4" x14ac:dyDescent="0.2">
      <c r="A1396" s="3"/>
      <c r="B1396" s="3"/>
      <c r="C1396" s="7"/>
      <c r="D1396" s="7"/>
    </row>
    <row r="1397" spans="1:4" x14ac:dyDescent="0.2">
      <c r="A1397" s="3"/>
      <c r="B1397" s="3"/>
      <c r="C1397" s="7"/>
      <c r="D1397" s="7"/>
    </row>
    <row r="1398" spans="1:4" x14ac:dyDescent="0.2">
      <c r="A1398" s="3"/>
      <c r="B1398" s="3"/>
      <c r="C1398" s="7"/>
      <c r="D1398" s="7"/>
    </row>
    <row r="1399" spans="1:4" x14ac:dyDescent="0.2">
      <c r="A1399" s="3"/>
      <c r="B1399" s="3"/>
      <c r="C1399" s="7"/>
      <c r="D1399" s="7"/>
    </row>
    <row r="1400" spans="1:4" x14ac:dyDescent="0.2">
      <c r="A1400" s="3"/>
      <c r="B1400" s="3"/>
      <c r="C1400" s="7"/>
      <c r="D1400" s="7"/>
    </row>
    <row r="1401" spans="1:4" x14ac:dyDescent="0.2">
      <c r="A1401" s="3"/>
      <c r="B1401" s="3"/>
      <c r="C1401" s="7"/>
      <c r="D1401" s="7"/>
    </row>
    <row r="1402" spans="1:4" x14ac:dyDescent="0.2">
      <c r="A1402" s="3"/>
      <c r="B1402" s="3"/>
      <c r="C1402" s="7"/>
      <c r="D1402" s="7"/>
    </row>
    <row r="1403" spans="1:4" x14ac:dyDescent="0.2">
      <c r="A1403" s="3"/>
      <c r="B1403" s="3"/>
      <c r="C1403" s="7"/>
      <c r="D1403" s="7"/>
    </row>
    <row r="1404" spans="1:4" x14ac:dyDescent="0.2">
      <c r="A1404" s="3"/>
      <c r="B1404" s="3"/>
      <c r="C1404" s="7"/>
      <c r="D1404" s="7"/>
    </row>
    <row r="1405" spans="1:4" x14ac:dyDescent="0.2">
      <c r="A1405" s="3"/>
      <c r="B1405" s="3"/>
      <c r="C1405" s="7"/>
      <c r="D1405" s="7"/>
    </row>
    <row r="1406" spans="1:4" x14ac:dyDescent="0.2">
      <c r="A1406" s="3"/>
      <c r="B1406" s="3"/>
      <c r="C1406" s="7"/>
      <c r="D1406" s="7"/>
    </row>
    <row r="1407" spans="1:4" x14ac:dyDescent="0.2">
      <c r="A1407" s="3"/>
      <c r="B1407" s="3"/>
      <c r="C1407" s="7"/>
      <c r="D1407" s="7"/>
    </row>
    <row r="1408" spans="1:4" x14ac:dyDescent="0.2">
      <c r="A1408" s="3"/>
      <c r="B1408" s="3"/>
      <c r="C1408" s="7"/>
      <c r="D1408" s="7"/>
    </row>
    <row r="1409" spans="1:4" x14ac:dyDescent="0.2">
      <c r="A1409" s="3"/>
      <c r="B1409" s="3"/>
      <c r="C1409" s="7"/>
      <c r="D1409" s="7"/>
    </row>
    <row r="1410" spans="1:4" x14ac:dyDescent="0.2">
      <c r="A1410" s="3"/>
      <c r="B1410" s="3"/>
      <c r="C1410" s="7"/>
      <c r="D1410" s="7"/>
    </row>
    <row r="1411" spans="1:4" x14ac:dyDescent="0.2">
      <c r="A1411" s="3"/>
      <c r="B1411" s="3"/>
      <c r="C1411" s="7"/>
      <c r="D1411" s="7"/>
    </row>
    <row r="1412" spans="1:4" x14ac:dyDescent="0.2">
      <c r="A1412" s="3"/>
      <c r="B1412" s="3"/>
      <c r="C1412" s="7"/>
      <c r="D1412" s="7"/>
    </row>
    <row r="1413" spans="1:4" x14ac:dyDescent="0.2">
      <c r="A1413" s="3"/>
      <c r="B1413" s="3"/>
      <c r="C1413" s="7"/>
      <c r="D1413" s="7"/>
    </row>
    <row r="1414" spans="1:4" x14ac:dyDescent="0.2">
      <c r="A1414" s="3"/>
      <c r="B1414" s="3"/>
      <c r="C1414" s="7"/>
      <c r="D1414" s="7"/>
    </row>
    <row r="1415" spans="1:4" x14ac:dyDescent="0.2">
      <c r="A1415" s="3"/>
      <c r="B1415" s="3"/>
      <c r="C1415" s="7"/>
      <c r="D1415" s="7"/>
    </row>
    <row r="1416" spans="1:4" x14ac:dyDescent="0.2">
      <c r="A1416" s="3"/>
      <c r="B1416" s="3"/>
      <c r="C1416" s="7"/>
      <c r="D1416" s="7"/>
    </row>
    <row r="1417" spans="1:4" x14ac:dyDescent="0.2">
      <c r="A1417" s="3"/>
      <c r="B1417" s="3"/>
      <c r="C1417" s="7"/>
      <c r="D1417" s="7"/>
    </row>
    <row r="1418" spans="1:4" x14ac:dyDescent="0.2">
      <c r="A1418" s="3"/>
      <c r="B1418" s="3"/>
      <c r="C1418" s="7"/>
      <c r="D1418" s="7"/>
    </row>
    <row r="1419" spans="1:4" x14ac:dyDescent="0.2">
      <c r="A1419" s="3"/>
      <c r="B1419" s="3"/>
      <c r="C1419" s="7"/>
      <c r="D1419" s="7"/>
    </row>
    <row r="1420" spans="1:4" x14ac:dyDescent="0.2">
      <c r="A1420" s="3"/>
      <c r="B1420" s="3"/>
      <c r="C1420" s="7"/>
      <c r="D1420" s="7"/>
    </row>
    <row r="1421" spans="1:4" x14ac:dyDescent="0.2">
      <c r="A1421" s="3"/>
      <c r="B1421" s="3"/>
      <c r="C1421" s="7"/>
      <c r="D1421" s="7"/>
    </row>
    <row r="1422" spans="1:4" x14ac:dyDescent="0.2">
      <c r="A1422" s="3"/>
      <c r="B1422" s="3"/>
      <c r="C1422" s="7"/>
      <c r="D1422" s="7"/>
    </row>
    <row r="1423" spans="1:4" x14ac:dyDescent="0.2">
      <c r="A1423" s="3"/>
      <c r="B1423" s="3"/>
      <c r="C1423" s="7"/>
      <c r="D1423" s="7"/>
    </row>
    <row r="1424" spans="1:4" x14ac:dyDescent="0.2">
      <c r="A1424" s="3"/>
      <c r="B1424" s="3"/>
      <c r="C1424" s="7"/>
      <c r="D1424" s="7"/>
    </row>
    <row r="1425" spans="1:4" x14ac:dyDescent="0.2">
      <c r="A1425" s="3"/>
      <c r="B1425" s="3"/>
      <c r="C1425" s="7"/>
      <c r="D1425" s="7"/>
    </row>
    <row r="1426" spans="1:4" x14ac:dyDescent="0.2">
      <c r="A1426" s="3"/>
      <c r="B1426" s="3"/>
      <c r="C1426" s="7"/>
      <c r="D1426" s="7"/>
    </row>
    <row r="1427" spans="1:4" x14ac:dyDescent="0.2">
      <c r="A1427" s="3"/>
      <c r="B1427" s="3"/>
      <c r="C1427" s="7"/>
      <c r="D1427" s="7"/>
    </row>
    <row r="1428" spans="1:4" x14ac:dyDescent="0.2">
      <c r="A1428" s="3"/>
      <c r="B1428" s="3"/>
      <c r="C1428" s="7"/>
      <c r="D1428" s="7"/>
    </row>
    <row r="1429" spans="1:4" x14ac:dyDescent="0.2">
      <c r="A1429" s="3"/>
      <c r="B1429" s="3"/>
      <c r="C1429" s="7"/>
      <c r="D1429" s="7"/>
    </row>
    <row r="1430" spans="1:4" x14ac:dyDescent="0.2">
      <c r="A1430" s="3"/>
      <c r="B1430" s="3"/>
      <c r="C1430" s="7"/>
      <c r="D1430" s="7"/>
    </row>
    <row r="1431" spans="1:4" x14ac:dyDescent="0.2">
      <c r="A1431" s="3"/>
      <c r="B1431" s="3"/>
      <c r="C1431" s="7"/>
      <c r="D1431" s="7"/>
    </row>
    <row r="1432" spans="1:4" x14ac:dyDescent="0.2">
      <c r="A1432" s="3"/>
      <c r="B1432" s="3"/>
      <c r="C1432" s="7"/>
      <c r="D1432" s="7"/>
    </row>
    <row r="1433" spans="1:4" x14ac:dyDescent="0.2">
      <c r="A1433" s="3"/>
      <c r="B1433" s="3"/>
      <c r="C1433" s="7"/>
      <c r="D1433" s="7"/>
    </row>
    <row r="1434" spans="1:4" x14ac:dyDescent="0.2">
      <c r="A1434" s="3"/>
      <c r="B1434" s="3"/>
      <c r="C1434" s="7"/>
      <c r="D1434" s="7"/>
    </row>
    <row r="1435" spans="1:4" x14ac:dyDescent="0.2">
      <c r="A1435" s="3"/>
      <c r="B1435" s="3"/>
      <c r="C1435" s="7"/>
      <c r="D1435" s="7"/>
    </row>
    <row r="1436" spans="1:4" x14ac:dyDescent="0.2">
      <c r="A1436" s="3"/>
      <c r="B1436" s="3"/>
      <c r="C1436" s="7"/>
      <c r="D1436" s="7"/>
    </row>
    <row r="1437" spans="1:4" x14ac:dyDescent="0.2">
      <c r="A1437" s="3"/>
      <c r="B1437" s="3"/>
      <c r="C1437" s="7"/>
      <c r="D1437" s="7"/>
    </row>
    <row r="1438" spans="1:4" x14ac:dyDescent="0.2">
      <c r="A1438" s="3"/>
      <c r="B1438" s="3"/>
      <c r="C1438" s="7"/>
      <c r="D1438" s="7"/>
    </row>
    <row r="1439" spans="1:4" x14ac:dyDescent="0.2">
      <c r="A1439" s="3"/>
      <c r="B1439" s="3"/>
      <c r="C1439" s="7"/>
      <c r="D1439" s="7"/>
    </row>
    <row r="1440" spans="1:4" x14ac:dyDescent="0.2">
      <c r="A1440" s="3"/>
      <c r="B1440" s="3"/>
      <c r="C1440" s="7"/>
      <c r="D1440" s="7"/>
    </row>
    <row r="1441" spans="1:4" x14ac:dyDescent="0.2">
      <c r="A1441" s="3"/>
      <c r="B1441" s="3"/>
      <c r="C1441" s="7"/>
      <c r="D1441" s="7"/>
    </row>
    <row r="1442" spans="1:4" x14ac:dyDescent="0.2">
      <c r="A1442" s="3"/>
      <c r="B1442" s="3"/>
      <c r="C1442" s="7"/>
      <c r="D1442" s="7"/>
    </row>
    <row r="1443" spans="1:4" x14ac:dyDescent="0.2">
      <c r="A1443" s="3"/>
      <c r="B1443" s="3"/>
      <c r="C1443" s="7"/>
      <c r="D1443" s="7"/>
    </row>
    <row r="1444" spans="1:4" x14ac:dyDescent="0.2">
      <c r="A1444" s="3"/>
      <c r="B1444" s="3"/>
      <c r="C1444" s="7"/>
      <c r="D1444" s="7"/>
    </row>
    <row r="1445" spans="1:4" x14ac:dyDescent="0.2">
      <c r="A1445" s="3"/>
      <c r="B1445" s="3"/>
      <c r="C1445" s="7"/>
      <c r="D1445" s="7"/>
    </row>
    <row r="1446" spans="1:4" x14ac:dyDescent="0.2">
      <c r="A1446" s="3"/>
      <c r="B1446" s="3"/>
      <c r="C1446" s="7"/>
      <c r="D1446" s="7"/>
    </row>
    <row r="1447" spans="1:4" x14ac:dyDescent="0.2">
      <c r="A1447" s="3"/>
      <c r="B1447" s="3"/>
      <c r="C1447" s="7"/>
      <c r="D1447" s="7"/>
    </row>
    <row r="1448" spans="1:4" x14ac:dyDescent="0.2">
      <c r="A1448" s="3"/>
      <c r="B1448" s="3"/>
      <c r="C1448" s="7"/>
      <c r="D1448" s="7"/>
    </row>
    <row r="1449" spans="1:4" x14ac:dyDescent="0.2">
      <c r="A1449" s="3"/>
      <c r="B1449" s="3"/>
      <c r="C1449" s="7"/>
      <c r="D1449" s="7"/>
    </row>
    <row r="1450" spans="1:4" x14ac:dyDescent="0.2">
      <c r="A1450" s="3"/>
      <c r="B1450" s="3"/>
      <c r="C1450" s="7"/>
      <c r="D1450" s="7"/>
    </row>
    <row r="1451" spans="1:4" x14ac:dyDescent="0.2">
      <c r="A1451" s="3"/>
      <c r="B1451" s="3"/>
      <c r="C1451" s="7"/>
      <c r="D1451" s="7"/>
    </row>
    <row r="1452" spans="1:4" x14ac:dyDescent="0.2">
      <c r="A1452" s="3"/>
      <c r="B1452" s="3"/>
      <c r="C1452" s="7"/>
      <c r="D1452" s="7"/>
    </row>
    <row r="1453" spans="1:4" x14ac:dyDescent="0.2">
      <c r="A1453" s="3"/>
      <c r="B1453" s="3"/>
      <c r="C1453" s="7"/>
      <c r="D1453" s="7"/>
    </row>
    <row r="1454" spans="1:4" x14ac:dyDescent="0.2">
      <c r="A1454" s="3"/>
      <c r="B1454" s="3"/>
      <c r="C1454" s="7"/>
      <c r="D1454" s="7"/>
    </row>
    <row r="1455" spans="1:4" x14ac:dyDescent="0.2">
      <c r="A1455" s="3"/>
      <c r="B1455" s="3"/>
      <c r="C1455" s="7"/>
      <c r="D1455" s="7"/>
    </row>
    <row r="1456" spans="1:4" x14ac:dyDescent="0.2">
      <c r="A1456" s="3"/>
      <c r="B1456" s="3"/>
      <c r="C1456" s="7"/>
      <c r="D1456" s="7"/>
    </row>
    <row r="1457" spans="1:4" x14ac:dyDescent="0.2">
      <c r="A1457" s="3"/>
      <c r="B1457" s="3"/>
      <c r="C1457" s="7"/>
      <c r="D1457" s="7"/>
    </row>
    <row r="1458" spans="1:4" x14ac:dyDescent="0.2">
      <c r="A1458" s="3"/>
      <c r="B1458" s="3"/>
      <c r="C1458" s="7"/>
      <c r="D1458" s="7"/>
    </row>
    <row r="1459" spans="1:4" x14ac:dyDescent="0.2">
      <c r="A1459" s="3"/>
      <c r="B1459" s="3"/>
      <c r="C1459" s="7"/>
      <c r="D1459" s="7"/>
    </row>
    <row r="1460" spans="1:4" x14ac:dyDescent="0.2">
      <c r="A1460" s="3"/>
      <c r="B1460" s="3"/>
      <c r="C1460" s="7"/>
      <c r="D1460" s="7"/>
    </row>
    <row r="1461" spans="1:4" x14ac:dyDescent="0.2">
      <c r="A1461" s="3"/>
      <c r="B1461" s="3"/>
      <c r="C1461" s="7"/>
      <c r="D1461" s="7"/>
    </row>
    <row r="1462" spans="1:4" x14ac:dyDescent="0.2">
      <c r="A1462" s="3"/>
      <c r="B1462" s="3"/>
      <c r="C1462" s="7"/>
      <c r="D1462" s="7"/>
    </row>
    <row r="1463" spans="1:4" x14ac:dyDescent="0.2">
      <c r="A1463" s="3"/>
      <c r="B1463" s="3"/>
      <c r="C1463" s="7"/>
      <c r="D1463" s="7"/>
    </row>
    <row r="1464" spans="1:4" x14ac:dyDescent="0.2">
      <c r="A1464" s="3"/>
      <c r="B1464" s="3"/>
      <c r="C1464" s="7"/>
      <c r="D1464" s="7"/>
    </row>
    <row r="1465" spans="1:4" x14ac:dyDescent="0.2">
      <c r="A1465" s="3"/>
      <c r="B1465" s="3"/>
      <c r="C1465" s="7"/>
      <c r="D1465" s="7"/>
    </row>
    <row r="1466" spans="1:4" x14ac:dyDescent="0.2">
      <c r="A1466" s="3"/>
      <c r="B1466" s="3"/>
      <c r="C1466" s="7"/>
      <c r="D1466" s="7"/>
    </row>
    <row r="1467" spans="1:4" x14ac:dyDescent="0.2">
      <c r="A1467" s="3"/>
      <c r="B1467" s="3"/>
      <c r="C1467" s="7"/>
      <c r="D1467" s="7"/>
    </row>
    <row r="1468" spans="1:4" x14ac:dyDescent="0.2">
      <c r="A1468" s="3"/>
      <c r="B1468" s="3"/>
      <c r="C1468" s="7"/>
      <c r="D1468" s="7"/>
    </row>
    <row r="1469" spans="1:4" x14ac:dyDescent="0.2">
      <c r="A1469" s="3"/>
      <c r="B1469" s="3"/>
      <c r="C1469" s="7"/>
      <c r="D1469" s="7"/>
    </row>
    <row r="1470" spans="1:4" x14ac:dyDescent="0.2">
      <c r="A1470" s="3"/>
      <c r="B1470" s="3"/>
      <c r="C1470" s="7"/>
      <c r="D1470" s="7"/>
    </row>
    <row r="1471" spans="1:4" x14ac:dyDescent="0.2">
      <c r="A1471" s="3"/>
      <c r="B1471" s="3"/>
      <c r="C1471" s="7"/>
      <c r="D1471" s="7"/>
    </row>
    <row r="1472" spans="1:4" x14ac:dyDescent="0.2">
      <c r="A1472" s="3"/>
      <c r="B1472" s="3"/>
      <c r="C1472" s="7"/>
      <c r="D1472" s="7"/>
    </row>
    <row r="1473" spans="1:4" x14ac:dyDescent="0.2">
      <c r="A1473" s="3"/>
      <c r="B1473" s="3"/>
      <c r="C1473" s="7"/>
      <c r="D1473" s="7"/>
    </row>
    <row r="1474" spans="1:4" x14ac:dyDescent="0.2">
      <c r="A1474" s="3"/>
      <c r="B1474" s="3"/>
      <c r="C1474" s="7"/>
      <c r="D1474" s="7"/>
    </row>
    <row r="1475" spans="1:4" x14ac:dyDescent="0.2">
      <c r="A1475" s="3"/>
      <c r="B1475" s="3"/>
      <c r="C1475" s="7"/>
      <c r="D1475" s="7"/>
    </row>
    <row r="1476" spans="1:4" x14ac:dyDescent="0.2">
      <c r="A1476" s="3"/>
      <c r="B1476" s="3"/>
      <c r="C1476" s="7"/>
      <c r="D1476" s="7"/>
    </row>
    <row r="1477" spans="1:4" x14ac:dyDescent="0.2">
      <c r="A1477" s="3"/>
      <c r="B1477" s="3"/>
      <c r="C1477" s="7"/>
      <c r="D1477" s="7"/>
    </row>
    <row r="1478" spans="1:4" x14ac:dyDescent="0.2">
      <c r="A1478" s="3"/>
      <c r="B1478" s="3"/>
      <c r="C1478" s="7"/>
      <c r="D1478" s="7"/>
    </row>
    <row r="1479" spans="1:4" x14ac:dyDescent="0.2">
      <c r="A1479" s="3"/>
      <c r="B1479" s="3"/>
      <c r="C1479" s="7"/>
      <c r="D1479" s="7"/>
    </row>
    <row r="1480" spans="1:4" x14ac:dyDescent="0.2">
      <c r="A1480" s="3"/>
      <c r="B1480" s="3"/>
      <c r="C1480" s="7"/>
      <c r="D1480" s="7"/>
    </row>
    <row r="1481" spans="1:4" x14ac:dyDescent="0.2">
      <c r="A1481" s="3"/>
      <c r="B1481" s="3"/>
      <c r="C1481" s="7"/>
      <c r="D1481" s="7"/>
    </row>
    <row r="1482" spans="1:4" x14ac:dyDescent="0.2">
      <c r="A1482" s="3"/>
      <c r="B1482" s="3"/>
      <c r="C1482" s="7"/>
      <c r="D1482" s="7"/>
    </row>
    <row r="1483" spans="1:4" x14ac:dyDescent="0.2">
      <c r="A1483" s="3"/>
      <c r="B1483" s="3"/>
      <c r="C1483" s="7"/>
      <c r="D1483" s="7"/>
    </row>
    <row r="1484" spans="1:4" x14ac:dyDescent="0.2">
      <c r="A1484" s="3"/>
      <c r="B1484" s="3"/>
      <c r="C1484" s="7"/>
      <c r="D1484" s="7"/>
    </row>
    <row r="1485" spans="1:4" x14ac:dyDescent="0.2">
      <c r="A1485" s="3"/>
      <c r="B1485" s="3"/>
      <c r="C1485" s="7"/>
      <c r="D1485" s="7"/>
    </row>
    <row r="1486" spans="1:4" x14ac:dyDescent="0.2">
      <c r="A1486" s="3"/>
      <c r="B1486" s="3"/>
      <c r="C1486" s="7"/>
      <c r="D1486" s="7"/>
    </row>
    <row r="1487" spans="1:4" x14ac:dyDescent="0.2">
      <c r="A1487" s="3"/>
      <c r="B1487" s="3"/>
      <c r="C1487" s="7"/>
      <c r="D1487" s="7"/>
    </row>
    <row r="1488" spans="1:4" x14ac:dyDescent="0.2">
      <c r="A1488" s="3"/>
      <c r="B1488" s="3"/>
      <c r="C1488" s="7"/>
      <c r="D1488" s="7"/>
    </row>
    <row r="1489" spans="1:4" x14ac:dyDescent="0.2">
      <c r="A1489" s="3"/>
      <c r="B1489" s="3"/>
      <c r="C1489" s="7"/>
      <c r="D1489" s="7"/>
    </row>
    <row r="1490" spans="1:4" x14ac:dyDescent="0.2">
      <c r="A1490" s="3"/>
      <c r="B1490" s="3"/>
      <c r="C1490" s="7"/>
      <c r="D1490" s="7"/>
    </row>
    <row r="1491" spans="1:4" x14ac:dyDescent="0.2">
      <c r="A1491" s="3"/>
      <c r="B1491" s="3"/>
      <c r="C1491" s="7"/>
      <c r="D1491" s="7"/>
    </row>
    <row r="1492" spans="1:4" x14ac:dyDescent="0.2">
      <c r="A1492" s="3"/>
      <c r="B1492" s="3"/>
      <c r="C1492" s="7"/>
      <c r="D1492" s="7"/>
    </row>
    <row r="1493" spans="1:4" x14ac:dyDescent="0.2">
      <c r="A1493" s="3"/>
      <c r="B1493" s="3"/>
      <c r="C1493" s="7"/>
      <c r="D1493" s="7"/>
    </row>
    <row r="1494" spans="1:4" x14ac:dyDescent="0.2">
      <c r="A1494" s="3"/>
      <c r="B1494" s="3"/>
      <c r="C1494" s="7"/>
      <c r="D1494" s="7"/>
    </row>
    <row r="1495" spans="1:4" x14ac:dyDescent="0.2">
      <c r="A1495" s="3"/>
      <c r="B1495" s="3"/>
      <c r="C1495" s="7"/>
      <c r="D1495" s="7"/>
    </row>
    <row r="1496" spans="1:4" x14ac:dyDescent="0.2">
      <c r="A1496" s="3"/>
      <c r="B1496" s="3"/>
      <c r="C1496" s="7"/>
      <c r="D1496" s="7"/>
    </row>
    <row r="1497" spans="1:4" x14ac:dyDescent="0.2">
      <c r="A1497" s="3"/>
      <c r="B1497" s="3"/>
      <c r="C1497" s="7"/>
      <c r="D1497" s="7"/>
    </row>
    <row r="1498" spans="1:4" x14ac:dyDescent="0.2">
      <c r="A1498" s="3"/>
      <c r="B1498" s="3"/>
      <c r="C1498" s="7"/>
      <c r="D1498" s="7"/>
    </row>
    <row r="1499" spans="1:4" x14ac:dyDescent="0.2">
      <c r="A1499" s="3"/>
      <c r="B1499" s="3"/>
      <c r="C1499" s="7"/>
      <c r="D1499" s="7"/>
    </row>
    <row r="1500" spans="1:4" x14ac:dyDescent="0.2">
      <c r="A1500" s="3"/>
      <c r="B1500" s="3"/>
      <c r="C1500" s="7"/>
      <c r="D1500" s="7"/>
    </row>
    <row r="1501" spans="1:4" x14ac:dyDescent="0.2">
      <c r="A1501" s="3"/>
      <c r="B1501" s="3"/>
      <c r="C1501" s="7"/>
      <c r="D1501" s="7"/>
    </row>
    <row r="1502" spans="1:4" x14ac:dyDescent="0.2">
      <c r="A1502" s="3"/>
      <c r="B1502" s="3"/>
      <c r="C1502" s="7"/>
      <c r="D1502" s="7"/>
    </row>
    <row r="1503" spans="1:4" x14ac:dyDescent="0.2">
      <c r="A1503" s="3"/>
      <c r="B1503" s="3"/>
      <c r="C1503" s="7"/>
      <c r="D1503" s="7"/>
    </row>
    <row r="1504" spans="1:4" x14ac:dyDescent="0.2">
      <c r="A1504" s="3"/>
      <c r="B1504" s="3"/>
      <c r="C1504" s="7"/>
      <c r="D1504" s="7"/>
    </row>
    <row r="1505" spans="1:4" x14ac:dyDescent="0.2">
      <c r="A1505" s="3"/>
      <c r="B1505" s="3"/>
      <c r="C1505" s="7"/>
      <c r="D1505" s="7"/>
    </row>
    <row r="1506" spans="1:4" x14ac:dyDescent="0.2">
      <c r="A1506" s="3"/>
      <c r="B1506" s="3"/>
      <c r="C1506" s="7"/>
      <c r="D1506" s="7"/>
    </row>
    <row r="1507" spans="1:4" x14ac:dyDescent="0.2">
      <c r="A1507" s="3"/>
      <c r="B1507" s="3"/>
      <c r="C1507" s="7"/>
      <c r="D1507" s="7"/>
    </row>
    <row r="1508" spans="1:4" x14ac:dyDescent="0.2">
      <c r="A1508" s="3"/>
      <c r="B1508" s="3"/>
      <c r="C1508" s="7"/>
      <c r="D1508" s="7"/>
    </row>
    <row r="1509" spans="1:4" x14ac:dyDescent="0.2">
      <c r="A1509" s="3"/>
      <c r="B1509" s="3"/>
      <c r="C1509" s="7"/>
      <c r="D1509" s="7"/>
    </row>
    <row r="1510" spans="1:4" x14ac:dyDescent="0.2">
      <c r="A1510" s="3"/>
      <c r="B1510" s="3"/>
      <c r="C1510" s="7"/>
      <c r="D1510" s="7"/>
    </row>
    <row r="1511" spans="1:4" x14ac:dyDescent="0.2">
      <c r="A1511" s="3"/>
      <c r="B1511" s="3"/>
      <c r="C1511" s="7"/>
      <c r="D1511" s="7"/>
    </row>
    <row r="1512" spans="1:4" x14ac:dyDescent="0.2">
      <c r="A1512" s="3"/>
      <c r="B1512" s="3"/>
      <c r="C1512" s="7"/>
      <c r="D1512" s="7"/>
    </row>
    <row r="1513" spans="1:4" x14ac:dyDescent="0.2">
      <c r="A1513" s="3"/>
      <c r="B1513" s="3"/>
      <c r="C1513" s="7"/>
      <c r="D1513" s="7"/>
    </row>
    <row r="1514" spans="1:4" x14ac:dyDescent="0.2">
      <c r="A1514" s="3"/>
      <c r="B1514" s="3"/>
      <c r="C1514" s="7"/>
      <c r="D1514" s="7"/>
    </row>
    <row r="1515" spans="1:4" x14ac:dyDescent="0.2">
      <c r="A1515" s="3"/>
      <c r="B1515" s="3"/>
      <c r="C1515" s="7"/>
      <c r="D1515" s="7"/>
    </row>
    <row r="1516" spans="1:4" x14ac:dyDescent="0.2">
      <c r="A1516" s="3"/>
      <c r="B1516" s="3"/>
      <c r="C1516" s="7"/>
      <c r="D1516" s="7"/>
    </row>
    <row r="1517" spans="1:4" x14ac:dyDescent="0.2">
      <c r="A1517" s="3"/>
      <c r="B1517" s="3"/>
      <c r="C1517" s="7"/>
      <c r="D1517" s="7"/>
    </row>
    <row r="1518" spans="1:4" x14ac:dyDescent="0.2">
      <c r="A1518" s="3"/>
      <c r="B1518" s="3"/>
      <c r="C1518" s="7"/>
      <c r="D1518" s="7"/>
    </row>
    <row r="1519" spans="1:4" x14ac:dyDescent="0.2">
      <c r="A1519" s="3"/>
      <c r="B1519" s="3"/>
      <c r="C1519" s="7"/>
      <c r="D1519" s="7"/>
    </row>
    <row r="1520" spans="1:4" x14ac:dyDescent="0.2">
      <c r="A1520" s="3"/>
      <c r="B1520" s="3"/>
      <c r="C1520" s="7"/>
      <c r="D1520" s="7"/>
    </row>
    <row r="1521" spans="1:4" x14ac:dyDescent="0.2">
      <c r="A1521" s="3"/>
      <c r="B1521" s="3"/>
      <c r="C1521" s="7"/>
      <c r="D1521" s="7"/>
    </row>
    <row r="1522" spans="1:4" x14ac:dyDescent="0.2">
      <c r="A1522" s="3"/>
      <c r="B1522" s="3"/>
      <c r="C1522" s="7"/>
      <c r="D1522" s="7"/>
    </row>
    <row r="1523" spans="1:4" x14ac:dyDescent="0.2">
      <c r="A1523" s="3"/>
      <c r="B1523" s="3"/>
      <c r="C1523" s="7"/>
      <c r="D1523" s="7"/>
    </row>
    <row r="1524" spans="1:4" x14ac:dyDescent="0.2">
      <c r="A1524" s="3"/>
      <c r="B1524" s="3"/>
      <c r="C1524" s="7"/>
      <c r="D1524" s="7"/>
    </row>
    <row r="1525" spans="1:4" x14ac:dyDescent="0.2">
      <c r="A1525" s="3"/>
      <c r="B1525" s="3"/>
      <c r="C1525" s="7"/>
      <c r="D1525" s="7"/>
    </row>
    <row r="1526" spans="1:4" x14ac:dyDescent="0.2">
      <c r="A1526" s="3"/>
      <c r="B1526" s="3"/>
      <c r="C1526" s="7"/>
      <c r="D1526" s="7"/>
    </row>
    <row r="1527" spans="1:4" x14ac:dyDescent="0.2">
      <c r="A1527" s="3"/>
      <c r="B1527" s="3"/>
      <c r="C1527" s="7"/>
      <c r="D1527" s="7"/>
    </row>
    <row r="1528" spans="1:4" x14ac:dyDescent="0.2">
      <c r="A1528" s="3"/>
      <c r="B1528" s="3"/>
      <c r="C1528" s="7"/>
      <c r="D1528" s="7"/>
    </row>
    <row r="1529" spans="1:4" x14ac:dyDescent="0.2">
      <c r="A1529" s="3"/>
      <c r="B1529" s="3"/>
      <c r="C1529" s="7"/>
      <c r="D1529" s="7"/>
    </row>
    <row r="1530" spans="1:4" x14ac:dyDescent="0.2">
      <c r="A1530" s="3"/>
      <c r="B1530" s="3"/>
      <c r="C1530" s="7"/>
      <c r="D1530" s="7"/>
    </row>
    <row r="1531" spans="1:4" x14ac:dyDescent="0.2">
      <c r="A1531" s="3"/>
      <c r="B1531" s="3"/>
      <c r="C1531" s="7"/>
      <c r="D1531" s="7"/>
    </row>
    <row r="1532" spans="1:4" x14ac:dyDescent="0.2">
      <c r="A1532" s="3"/>
      <c r="B1532" s="3"/>
      <c r="C1532" s="7"/>
      <c r="D1532" s="7"/>
    </row>
    <row r="1533" spans="1:4" x14ac:dyDescent="0.2">
      <c r="A1533" s="3"/>
      <c r="B1533" s="3"/>
      <c r="C1533" s="7"/>
      <c r="D1533" s="7"/>
    </row>
    <row r="1534" spans="1:4" x14ac:dyDescent="0.2">
      <c r="A1534" s="3"/>
      <c r="B1534" s="3"/>
      <c r="C1534" s="7"/>
      <c r="D1534" s="7"/>
    </row>
    <row r="1535" spans="1:4" x14ac:dyDescent="0.2">
      <c r="A1535" s="3"/>
      <c r="B1535" s="3"/>
      <c r="C1535" s="7"/>
      <c r="D1535" s="7"/>
    </row>
    <row r="1536" spans="1:4" x14ac:dyDescent="0.2">
      <c r="A1536" s="3"/>
      <c r="B1536" s="3"/>
      <c r="C1536" s="7"/>
      <c r="D1536" s="7"/>
    </row>
    <row r="1537" spans="1:4" x14ac:dyDescent="0.2">
      <c r="A1537" s="3"/>
      <c r="B1537" s="3"/>
      <c r="C1537" s="7"/>
      <c r="D1537" s="7"/>
    </row>
    <row r="1538" spans="1:4" x14ac:dyDescent="0.2">
      <c r="A1538" s="3"/>
      <c r="B1538" s="3"/>
      <c r="C1538" s="7"/>
      <c r="D1538" s="7"/>
    </row>
    <row r="1539" spans="1:4" x14ac:dyDescent="0.2">
      <c r="A1539" s="3"/>
      <c r="B1539" s="3"/>
      <c r="C1539" s="7"/>
      <c r="D1539" s="7"/>
    </row>
    <row r="1540" spans="1:4" x14ac:dyDescent="0.2">
      <c r="A1540" s="3"/>
      <c r="B1540" s="3"/>
      <c r="C1540" s="7"/>
      <c r="D1540" s="7"/>
    </row>
    <row r="1541" spans="1:4" x14ac:dyDescent="0.2">
      <c r="A1541" s="3"/>
      <c r="B1541" s="3"/>
      <c r="C1541" s="7"/>
      <c r="D1541" s="7"/>
    </row>
    <row r="1542" spans="1:4" x14ac:dyDescent="0.2">
      <c r="A1542" s="3"/>
      <c r="B1542" s="3"/>
      <c r="C1542" s="7"/>
      <c r="D1542" s="7"/>
    </row>
    <row r="1543" spans="1:4" x14ac:dyDescent="0.2">
      <c r="A1543" s="3"/>
      <c r="B1543" s="3"/>
      <c r="C1543" s="7"/>
      <c r="D1543" s="7"/>
    </row>
    <row r="1544" spans="1:4" x14ac:dyDescent="0.2">
      <c r="A1544" s="3"/>
      <c r="B1544" s="3"/>
      <c r="C1544" s="7"/>
      <c r="D1544" s="7"/>
    </row>
    <row r="1545" spans="1:4" x14ac:dyDescent="0.2">
      <c r="A1545" s="3"/>
      <c r="B1545" s="3"/>
      <c r="C1545" s="7"/>
      <c r="D1545" s="7"/>
    </row>
    <row r="1546" spans="1:4" x14ac:dyDescent="0.2">
      <c r="A1546" s="3"/>
      <c r="B1546" s="3"/>
      <c r="C1546" s="7"/>
      <c r="D1546" s="7"/>
    </row>
    <row r="1547" spans="1:4" x14ac:dyDescent="0.2">
      <c r="A1547" s="3"/>
      <c r="B1547" s="3"/>
      <c r="C1547" s="7"/>
      <c r="D1547" s="7"/>
    </row>
    <row r="1548" spans="1:4" x14ac:dyDescent="0.2">
      <c r="A1548" s="3"/>
      <c r="B1548" s="3"/>
      <c r="C1548" s="7"/>
      <c r="D1548" s="7"/>
    </row>
    <row r="1549" spans="1:4" x14ac:dyDescent="0.2">
      <c r="A1549" s="3"/>
      <c r="B1549" s="3"/>
      <c r="C1549" s="7"/>
      <c r="D1549" s="7"/>
    </row>
    <row r="1550" spans="1:4" x14ac:dyDescent="0.2">
      <c r="A1550" s="3"/>
      <c r="B1550" s="3"/>
      <c r="C1550" s="7"/>
      <c r="D1550" s="7"/>
    </row>
    <row r="1551" spans="1:4" x14ac:dyDescent="0.2">
      <c r="A1551" s="3"/>
      <c r="B1551" s="3"/>
      <c r="C1551" s="7"/>
      <c r="D1551" s="7"/>
    </row>
    <row r="1552" spans="1:4" x14ac:dyDescent="0.2">
      <c r="A1552" s="3"/>
      <c r="B1552" s="3"/>
      <c r="C1552" s="7"/>
      <c r="D1552" s="7"/>
    </row>
    <row r="1553" spans="1:4" x14ac:dyDescent="0.2">
      <c r="A1553" s="3"/>
      <c r="B1553" s="3"/>
      <c r="C1553" s="7"/>
      <c r="D1553" s="7"/>
    </row>
    <row r="1554" spans="1:4" x14ac:dyDescent="0.2">
      <c r="A1554" s="3"/>
      <c r="B1554" s="3"/>
      <c r="C1554" s="7"/>
      <c r="D1554" s="7"/>
    </row>
    <row r="1555" spans="1:4" x14ac:dyDescent="0.2">
      <c r="A1555" s="3"/>
      <c r="B1555" s="3"/>
      <c r="C1555" s="7"/>
      <c r="D1555" s="7"/>
    </row>
    <row r="1556" spans="1:4" x14ac:dyDescent="0.2">
      <c r="A1556" s="3"/>
      <c r="B1556" s="3"/>
      <c r="C1556" s="7"/>
      <c r="D1556" s="7"/>
    </row>
    <row r="1557" spans="1:4" x14ac:dyDescent="0.2">
      <c r="A1557" s="3"/>
      <c r="B1557" s="3"/>
      <c r="C1557" s="7"/>
      <c r="D1557" s="7"/>
    </row>
    <row r="1558" spans="1:4" x14ac:dyDescent="0.2">
      <c r="A1558" s="3"/>
      <c r="B1558" s="3"/>
      <c r="C1558" s="7"/>
      <c r="D1558" s="7"/>
    </row>
    <row r="1559" spans="1:4" x14ac:dyDescent="0.2">
      <c r="A1559" s="3"/>
      <c r="B1559" s="3"/>
      <c r="C1559" s="7"/>
      <c r="D1559" s="7"/>
    </row>
    <row r="1560" spans="1:4" x14ac:dyDescent="0.2">
      <c r="A1560" s="3"/>
      <c r="B1560" s="3"/>
      <c r="C1560" s="7"/>
      <c r="D1560" s="7"/>
    </row>
    <row r="1561" spans="1:4" x14ac:dyDescent="0.2">
      <c r="A1561" s="3"/>
      <c r="B1561" s="3"/>
      <c r="C1561" s="7"/>
      <c r="D1561" s="7"/>
    </row>
    <row r="1562" spans="1:4" x14ac:dyDescent="0.2">
      <c r="A1562" s="3"/>
      <c r="B1562" s="3"/>
      <c r="C1562" s="7"/>
      <c r="D1562" s="7"/>
    </row>
    <row r="1563" spans="1:4" x14ac:dyDescent="0.2">
      <c r="A1563" s="3"/>
      <c r="B1563" s="3"/>
      <c r="C1563" s="7"/>
      <c r="D1563" s="7"/>
    </row>
    <row r="1564" spans="1:4" x14ac:dyDescent="0.2">
      <c r="A1564" s="3"/>
      <c r="B1564" s="3"/>
      <c r="C1564" s="7"/>
      <c r="D1564" s="7"/>
    </row>
    <row r="1565" spans="1:4" x14ac:dyDescent="0.2">
      <c r="A1565" s="3"/>
      <c r="B1565" s="3"/>
      <c r="C1565" s="7"/>
      <c r="D1565" s="7"/>
    </row>
    <row r="1566" spans="1:4" x14ac:dyDescent="0.2">
      <c r="A1566" s="3"/>
      <c r="B1566" s="3"/>
      <c r="C1566" s="7"/>
      <c r="D1566" s="7"/>
    </row>
    <row r="1567" spans="1:4" x14ac:dyDescent="0.2">
      <c r="A1567" s="3"/>
      <c r="B1567" s="3"/>
      <c r="C1567" s="7"/>
      <c r="D1567" s="7"/>
    </row>
    <row r="1568" spans="1:4" x14ac:dyDescent="0.2">
      <c r="A1568" s="3"/>
      <c r="B1568" s="3"/>
      <c r="C1568" s="7"/>
      <c r="D1568" s="7"/>
    </row>
    <row r="1569" spans="1:4" x14ac:dyDescent="0.2">
      <c r="A1569" s="3"/>
      <c r="B1569" s="3"/>
      <c r="C1569" s="7"/>
      <c r="D1569" s="7"/>
    </row>
    <row r="1570" spans="1:4" x14ac:dyDescent="0.2">
      <c r="A1570" s="3"/>
      <c r="B1570" s="3"/>
      <c r="C1570" s="7"/>
      <c r="D1570" s="7"/>
    </row>
    <row r="1571" spans="1:4" x14ac:dyDescent="0.2">
      <c r="A1571" s="3"/>
      <c r="B1571" s="3"/>
      <c r="C1571" s="7"/>
      <c r="D1571" s="7"/>
    </row>
    <row r="1572" spans="1:4" x14ac:dyDescent="0.2">
      <c r="A1572" s="3"/>
      <c r="B1572" s="3"/>
      <c r="C1572" s="7"/>
      <c r="D1572" s="7"/>
    </row>
    <row r="1573" spans="1:4" x14ac:dyDescent="0.2">
      <c r="A1573" s="3"/>
      <c r="B1573" s="3"/>
      <c r="C1573" s="7"/>
      <c r="D1573" s="7"/>
    </row>
    <row r="1574" spans="1:4" x14ac:dyDescent="0.2">
      <c r="A1574" s="3"/>
      <c r="B1574" s="3"/>
      <c r="C1574" s="7"/>
      <c r="D1574" s="7"/>
    </row>
    <row r="1575" spans="1:4" x14ac:dyDescent="0.2">
      <c r="A1575" s="3"/>
      <c r="B1575" s="3"/>
      <c r="C1575" s="7"/>
      <c r="D1575" s="7"/>
    </row>
    <row r="1576" spans="1:4" x14ac:dyDescent="0.2">
      <c r="A1576" s="3"/>
      <c r="B1576" s="3"/>
      <c r="C1576" s="7"/>
      <c r="D1576" s="7"/>
    </row>
    <row r="1577" spans="1:4" x14ac:dyDescent="0.2">
      <c r="A1577" s="3"/>
      <c r="B1577" s="3"/>
      <c r="C1577" s="7"/>
      <c r="D1577" s="7"/>
    </row>
    <row r="1578" spans="1:4" x14ac:dyDescent="0.2">
      <c r="A1578" s="3"/>
      <c r="B1578" s="3"/>
      <c r="C1578" s="7"/>
      <c r="D1578" s="7"/>
    </row>
    <row r="1579" spans="1:4" x14ac:dyDescent="0.2">
      <c r="A1579" s="3"/>
      <c r="B1579" s="3"/>
      <c r="C1579" s="7"/>
      <c r="D1579" s="7"/>
    </row>
    <row r="1580" spans="1:4" x14ac:dyDescent="0.2">
      <c r="A1580" s="3"/>
      <c r="B1580" s="3"/>
      <c r="C1580" s="7"/>
      <c r="D1580" s="7"/>
    </row>
    <row r="1581" spans="1:4" x14ac:dyDescent="0.2">
      <c r="A1581" s="3"/>
      <c r="B1581" s="3"/>
      <c r="C1581" s="7"/>
      <c r="D1581" s="7"/>
    </row>
    <row r="1582" spans="1:4" x14ac:dyDescent="0.2">
      <c r="A1582" s="3"/>
      <c r="B1582" s="3"/>
      <c r="C1582" s="7"/>
      <c r="D1582" s="7"/>
    </row>
    <row r="1583" spans="1:4" x14ac:dyDescent="0.2">
      <c r="A1583" s="3"/>
      <c r="B1583" s="3"/>
      <c r="C1583" s="7"/>
      <c r="D1583" s="7"/>
    </row>
    <row r="1584" spans="1:4" x14ac:dyDescent="0.2">
      <c r="A1584" s="3"/>
      <c r="B1584" s="3"/>
      <c r="C1584" s="7"/>
      <c r="D1584" s="7"/>
    </row>
    <row r="1585" spans="1:4" x14ac:dyDescent="0.2">
      <c r="A1585" s="3"/>
      <c r="B1585" s="3"/>
      <c r="C1585" s="7"/>
      <c r="D1585" s="7"/>
    </row>
    <row r="1586" spans="1:4" x14ac:dyDescent="0.2">
      <c r="A1586" s="3"/>
      <c r="B1586" s="3"/>
      <c r="C1586" s="7"/>
      <c r="D1586" s="7"/>
    </row>
    <row r="1587" spans="1:4" x14ac:dyDescent="0.2">
      <c r="A1587" s="3"/>
      <c r="B1587" s="3"/>
      <c r="C1587" s="7"/>
      <c r="D1587" s="7"/>
    </row>
    <row r="1588" spans="1:4" x14ac:dyDescent="0.2">
      <c r="A1588" s="3"/>
      <c r="B1588" s="3"/>
      <c r="C1588" s="7"/>
      <c r="D1588" s="7"/>
    </row>
    <row r="1589" spans="1:4" x14ac:dyDescent="0.2">
      <c r="A1589" s="3"/>
      <c r="B1589" s="3"/>
      <c r="C1589" s="7"/>
      <c r="D1589" s="7"/>
    </row>
    <row r="1590" spans="1:4" x14ac:dyDescent="0.2">
      <c r="A1590" s="3"/>
      <c r="B1590" s="3"/>
      <c r="C1590" s="7"/>
      <c r="D1590" s="7"/>
    </row>
    <row r="1591" spans="1:4" x14ac:dyDescent="0.2">
      <c r="A1591" s="3"/>
      <c r="B1591" s="3"/>
      <c r="C1591" s="7"/>
      <c r="D1591" s="7"/>
    </row>
    <row r="1592" spans="1:4" x14ac:dyDescent="0.2">
      <c r="A1592" s="3"/>
      <c r="B1592" s="3"/>
      <c r="C1592" s="7"/>
      <c r="D1592" s="7"/>
    </row>
    <row r="1593" spans="1:4" x14ac:dyDescent="0.2">
      <c r="A1593" s="3"/>
      <c r="B1593" s="3"/>
      <c r="C1593" s="7"/>
      <c r="D1593" s="7"/>
    </row>
    <row r="1594" spans="1:4" x14ac:dyDescent="0.2">
      <c r="A1594" s="3"/>
      <c r="B1594" s="3"/>
      <c r="C1594" s="7"/>
      <c r="D1594" s="7"/>
    </row>
    <row r="1595" spans="1:4" x14ac:dyDescent="0.2">
      <c r="A1595" s="3"/>
      <c r="B1595" s="3"/>
      <c r="C1595" s="7"/>
      <c r="D1595" s="7"/>
    </row>
    <row r="1596" spans="1:4" x14ac:dyDescent="0.2">
      <c r="A1596" s="3"/>
      <c r="B1596" s="3"/>
      <c r="C1596" s="7"/>
      <c r="D1596" s="7"/>
    </row>
    <row r="1597" spans="1:4" x14ac:dyDescent="0.2">
      <c r="A1597" s="3"/>
      <c r="B1597" s="3"/>
      <c r="C1597" s="7"/>
      <c r="D1597" s="7"/>
    </row>
    <row r="1598" spans="1:4" x14ac:dyDescent="0.2">
      <c r="A1598" s="3"/>
      <c r="B1598" s="3"/>
      <c r="C1598" s="7"/>
      <c r="D1598" s="7"/>
    </row>
    <row r="1599" spans="1:4" x14ac:dyDescent="0.2">
      <c r="A1599" s="3"/>
      <c r="B1599" s="3"/>
      <c r="C1599" s="7"/>
      <c r="D1599" s="7"/>
    </row>
    <row r="1600" spans="1:4" x14ac:dyDescent="0.2">
      <c r="A1600" s="3"/>
      <c r="B1600" s="3"/>
      <c r="C1600" s="7"/>
      <c r="D1600" s="7"/>
    </row>
    <row r="1601" spans="1:4" x14ac:dyDescent="0.2">
      <c r="A1601" s="3"/>
      <c r="B1601" s="3"/>
      <c r="C1601" s="7"/>
      <c r="D1601" s="7"/>
    </row>
    <row r="1602" spans="1:4" x14ac:dyDescent="0.2">
      <c r="A1602" s="3"/>
      <c r="B1602" s="3"/>
      <c r="C1602" s="7"/>
      <c r="D1602" s="7"/>
    </row>
    <row r="1603" spans="1:4" x14ac:dyDescent="0.2">
      <c r="A1603" s="3"/>
      <c r="B1603" s="3"/>
      <c r="C1603" s="7"/>
      <c r="D1603" s="7"/>
    </row>
    <row r="1604" spans="1:4" x14ac:dyDescent="0.2">
      <c r="A1604" s="3"/>
      <c r="B1604" s="3"/>
      <c r="C1604" s="7"/>
      <c r="D1604" s="7"/>
    </row>
    <row r="1605" spans="1:4" x14ac:dyDescent="0.2">
      <c r="A1605" s="3"/>
      <c r="B1605" s="3"/>
      <c r="C1605" s="7"/>
      <c r="D1605" s="7"/>
    </row>
    <row r="1606" spans="1:4" x14ac:dyDescent="0.2">
      <c r="A1606" s="3"/>
      <c r="B1606" s="3"/>
      <c r="C1606" s="7"/>
      <c r="D1606" s="7"/>
    </row>
    <row r="1607" spans="1:4" x14ac:dyDescent="0.2">
      <c r="A1607" s="3"/>
      <c r="B1607" s="3"/>
      <c r="C1607" s="7"/>
      <c r="D1607" s="7"/>
    </row>
    <row r="1608" spans="1:4" x14ac:dyDescent="0.2">
      <c r="A1608" s="3"/>
      <c r="B1608" s="3"/>
      <c r="C1608" s="7"/>
      <c r="D1608" s="7"/>
    </row>
    <row r="1609" spans="1:4" x14ac:dyDescent="0.2">
      <c r="A1609" s="3"/>
      <c r="B1609" s="3"/>
      <c r="C1609" s="7"/>
      <c r="D1609" s="7"/>
    </row>
    <row r="1610" spans="1:4" x14ac:dyDescent="0.2">
      <c r="A1610" s="3"/>
      <c r="B1610" s="3"/>
      <c r="C1610" s="7"/>
      <c r="D1610" s="7"/>
    </row>
    <row r="1611" spans="1:4" x14ac:dyDescent="0.2">
      <c r="A1611" s="3"/>
      <c r="B1611" s="3"/>
      <c r="C1611" s="7"/>
      <c r="D1611" s="7"/>
    </row>
    <row r="1612" spans="1:4" x14ac:dyDescent="0.2">
      <c r="A1612" s="3"/>
      <c r="B1612" s="3"/>
      <c r="C1612" s="7"/>
      <c r="D1612" s="7"/>
    </row>
    <row r="1613" spans="1:4" x14ac:dyDescent="0.2">
      <c r="A1613" s="3"/>
      <c r="B1613" s="3"/>
      <c r="C1613" s="7"/>
      <c r="D1613" s="7"/>
    </row>
    <row r="1614" spans="1:4" x14ac:dyDescent="0.2">
      <c r="A1614" s="3"/>
      <c r="B1614" s="3"/>
      <c r="C1614" s="7"/>
      <c r="D1614" s="7"/>
    </row>
    <row r="1615" spans="1:4" x14ac:dyDescent="0.2">
      <c r="A1615" s="3"/>
      <c r="B1615" s="3"/>
      <c r="C1615" s="7"/>
      <c r="D1615" s="7"/>
    </row>
    <row r="1616" spans="1:4" x14ac:dyDescent="0.2">
      <c r="A1616" s="3"/>
      <c r="B1616" s="3"/>
      <c r="C1616" s="7"/>
      <c r="D1616" s="7"/>
    </row>
    <row r="1617" spans="1:4" x14ac:dyDescent="0.2">
      <c r="A1617" s="3"/>
      <c r="B1617" s="3"/>
      <c r="C1617" s="7"/>
      <c r="D1617" s="7"/>
    </row>
    <row r="1618" spans="1:4" x14ac:dyDescent="0.2">
      <c r="A1618" s="3"/>
      <c r="B1618" s="3"/>
      <c r="C1618" s="7"/>
      <c r="D1618" s="7"/>
    </row>
    <row r="1619" spans="1:4" x14ac:dyDescent="0.2">
      <c r="A1619" s="3"/>
      <c r="B1619" s="3"/>
      <c r="C1619" s="7"/>
      <c r="D1619" s="7"/>
    </row>
    <row r="1620" spans="1:4" x14ac:dyDescent="0.2">
      <c r="A1620" s="3"/>
      <c r="B1620" s="3"/>
      <c r="C1620" s="7"/>
      <c r="D1620" s="7"/>
    </row>
    <row r="1621" spans="1:4" x14ac:dyDescent="0.2">
      <c r="A1621" s="3"/>
      <c r="B1621" s="3"/>
      <c r="C1621" s="7"/>
      <c r="D1621" s="7"/>
    </row>
    <row r="1622" spans="1:4" x14ac:dyDescent="0.2">
      <c r="A1622" s="3"/>
      <c r="B1622" s="3"/>
      <c r="C1622" s="7"/>
      <c r="D1622" s="7"/>
    </row>
    <row r="1623" spans="1:4" x14ac:dyDescent="0.2">
      <c r="A1623" s="3"/>
      <c r="B1623" s="3"/>
      <c r="C1623" s="7"/>
      <c r="D1623" s="7"/>
    </row>
    <row r="1624" spans="1:4" x14ac:dyDescent="0.2">
      <c r="A1624" s="3"/>
      <c r="B1624" s="3"/>
      <c r="C1624" s="7"/>
      <c r="D1624" s="7"/>
    </row>
    <row r="1625" spans="1:4" x14ac:dyDescent="0.2">
      <c r="A1625" s="3"/>
      <c r="B1625" s="3"/>
      <c r="C1625" s="7"/>
      <c r="D1625" s="7"/>
    </row>
    <row r="1626" spans="1:4" x14ac:dyDescent="0.2">
      <c r="A1626" s="3"/>
      <c r="B1626" s="3"/>
      <c r="C1626" s="7"/>
      <c r="D1626" s="7"/>
    </row>
    <row r="1627" spans="1:4" x14ac:dyDescent="0.2">
      <c r="A1627" s="3"/>
      <c r="B1627" s="3"/>
      <c r="C1627" s="7"/>
      <c r="D1627" s="7"/>
    </row>
    <row r="1628" spans="1:4" x14ac:dyDescent="0.2">
      <c r="A1628" s="3"/>
      <c r="B1628" s="3"/>
      <c r="C1628" s="7"/>
      <c r="D1628" s="7"/>
    </row>
    <row r="1629" spans="1:4" x14ac:dyDescent="0.2">
      <c r="A1629" s="3"/>
      <c r="B1629" s="3"/>
      <c r="C1629" s="7"/>
      <c r="D1629" s="7"/>
    </row>
    <row r="1630" spans="1:4" x14ac:dyDescent="0.2">
      <c r="A1630" s="3"/>
      <c r="B1630" s="3"/>
      <c r="C1630" s="7"/>
      <c r="D1630" s="7"/>
    </row>
    <row r="1631" spans="1:4" x14ac:dyDescent="0.2">
      <c r="A1631" s="3"/>
      <c r="B1631" s="3"/>
      <c r="C1631" s="7"/>
      <c r="D1631" s="7"/>
    </row>
    <row r="1632" spans="1:4" x14ac:dyDescent="0.2">
      <c r="A1632" s="3"/>
      <c r="B1632" s="3"/>
      <c r="C1632" s="7"/>
      <c r="D1632" s="7"/>
    </row>
    <row r="1633" spans="1:4" x14ac:dyDescent="0.2">
      <c r="A1633" s="3"/>
      <c r="B1633" s="3"/>
      <c r="C1633" s="7"/>
      <c r="D1633" s="7"/>
    </row>
    <row r="1634" spans="1:4" x14ac:dyDescent="0.2">
      <c r="A1634" s="3"/>
      <c r="B1634" s="3"/>
      <c r="C1634" s="7"/>
      <c r="D1634" s="7"/>
    </row>
    <row r="1635" spans="1:4" x14ac:dyDescent="0.2">
      <c r="A1635" s="3"/>
      <c r="B1635" s="3"/>
      <c r="C1635" s="7"/>
      <c r="D1635" s="7"/>
    </row>
    <row r="1636" spans="1:4" x14ac:dyDescent="0.2">
      <c r="A1636" s="3"/>
      <c r="B1636" s="3"/>
      <c r="C1636" s="7"/>
      <c r="D1636" s="7"/>
    </row>
    <row r="1637" spans="1:4" x14ac:dyDescent="0.2">
      <c r="A1637" s="3"/>
      <c r="B1637" s="3"/>
      <c r="C1637" s="7"/>
      <c r="D1637" s="7"/>
    </row>
    <row r="1638" spans="1:4" x14ac:dyDescent="0.2">
      <c r="A1638" s="3"/>
      <c r="B1638" s="3"/>
      <c r="C1638" s="7"/>
      <c r="D1638" s="7"/>
    </row>
    <row r="1639" spans="1:4" x14ac:dyDescent="0.2">
      <c r="A1639" s="3"/>
      <c r="B1639" s="3"/>
      <c r="C1639" s="7"/>
      <c r="D1639" s="7"/>
    </row>
    <row r="1640" spans="1:4" x14ac:dyDescent="0.2">
      <c r="A1640" s="3"/>
      <c r="B1640" s="3"/>
      <c r="C1640" s="7"/>
      <c r="D1640" s="7"/>
    </row>
    <row r="1641" spans="1:4" x14ac:dyDescent="0.2">
      <c r="A1641" s="3"/>
      <c r="B1641" s="3"/>
      <c r="C1641" s="7"/>
      <c r="D1641" s="7"/>
    </row>
    <row r="1642" spans="1:4" x14ac:dyDescent="0.2">
      <c r="A1642" s="3"/>
      <c r="B1642" s="3"/>
      <c r="C1642" s="7"/>
      <c r="D1642" s="7"/>
    </row>
    <row r="1643" spans="1:4" x14ac:dyDescent="0.2">
      <c r="A1643" s="3"/>
      <c r="B1643" s="3"/>
      <c r="C1643" s="7"/>
      <c r="D1643" s="7"/>
    </row>
    <row r="1644" spans="1:4" x14ac:dyDescent="0.2">
      <c r="A1644" s="3"/>
      <c r="B1644" s="3"/>
      <c r="C1644" s="7"/>
      <c r="D1644" s="7"/>
    </row>
    <row r="1645" spans="1:4" x14ac:dyDescent="0.2">
      <c r="A1645" s="3"/>
      <c r="B1645" s="3"/>
      <c r="C1645" s="7"/>
      <c r="D1645" s="7"/>
    </row>
    <row r="1646" spans="1:4" x14ac:dyDescent="0.2">
      <c r="A1646" s="3"/>
      <c r="B1646" s="3"/>
      <c r="C1646" s="7"/>
      <c r="D1646" s="7"/>
    </row>
    <row r="1647" spans="1:4" x14ac:dyDescent="0.2">
      <c r="A1647" s="3"/>
      <c r="B1647" s="3"/>
      <c r="C1647" s="7"/>
      <c r="D1647" s="7"/>
    </row>
    <row r="1648" spans="1:4" x14ac:dyDescent="0.2">
      <c r="A1648" s="3"/>
      <c r="B1648" s="3"/>
      <c r="C1648" s="7"/>
      <c r="D1648" s="7"/>
    </row>
    <row r="1649" spans="1:4" x14ac:dyDescent="0.2">
      <c r="A1649" s="3"/>
      <c r="B1649" s="3"/>
      <c r="C1649" s="7"/>
      <c r="D1649" s="7"/>
    </row>
    <row r="1650" spans="1:4" x14ac:dyDescent="0.2">
      <c r="A1650" s="3"/>
      <c r="B1650" s="3"/>
      <c r="C1650" s="7"/>
      <c r="D1650" s="7"/>
    </row>
    <row r="1651" spans="1:4" x14ac:dyDescent="0.2">
      <c r="A1651" s="3"/>
      <c r="B1651" s="3"/>
      <c r="C1651" s="7"/>
      <c r="D1651" s="7"/>
    </row>
    <row r="1652" spans="1:4" x14ac:dyDescent="0.2">
      <c r="A1652" s="3"/>
      <c r="B1652" s="3"/>
      <c r="C1652" s="7"/>
      <c r="D1652" s="7"/>
    </row>
    <row r="1653" spans="1:4" x14ac:dyDescent="0.2">
      <c r="A1653" s="3"/>
      <c r="B1653" s="3"/>
      <c r="C1653" s="7"/>
      <c r="D1653" s="7"/>
    </row>
    <row r="1654" spans="1:4" x14ac:dyDescent="0.2">
      <c r="A1654" s="3"/>
      <c r="B1654" s="3"/>
      <c r="C1654" s="7"/>
      <c r="D1654" s="7"/>
    </row>
    <row r="1655" spans="1:4" x14ac:dyDescent="0.2">
      <c r="A1655" s="3"/>
      <c r="B1655" s="3"/>
      <c r="C1655" s="7"/>
      <c r="D1655" s="7"/>
    </row>
    <row r="1656" spans="1:4" x14ac:dyDescent="0.2">
      <c r="A1656" s="3"/>
      <c r="B1656" s="3"/>
      <c r="C1656" s="7"/>
      <c r="D1656" s="7"/>
    </row>
    <row r="1657" spans="1:4" x14ac:dyDescent="0.2">
      <c r="A1657" s="3"/>
      <c r="B1657" s="3"/>
      <c r="C1657" s="7"/>
      <c r="D1657" s="7"/>
    </row>
    <row r="1658" spans="1:4" x14ac:dyDescent="0.2">
      <c r="A1658" s="3"/>
      <c r="B1658" s="3"/>
      <c r="C1658" s="7"/>
      <c r="D1658" s="7"/>
    </row>
    <row r="1659" spans="1:4" x14ac:dyDescent="0.2">
      <c r="A1659" s="3"/>
      <c r="B1659" s="3"/>
      <c r="C1659" s="7"/>
      <c r="D1659" s="7"/>
    </row>
    <row r="1660" spans="1:4" x14ac:dyDescent="0.2">
      <c r="A1660" s="3"/>
      <c r="B1660" s="3"/>
      <c r="C1660" s="7"/>
      <c r="D1660" s="7"/>
    </row>
    <row r="1661" spans="1:4" x14ac:dyDescent="0.2">
      <c r="A1661" s="3"/>
      <c r="B1661" s="3"/>
      <c r="C1661" s="7"/>
      <c r="D1661" s="7"/>
    </row>
    <row r="1662" spans="1:4" x14ac:dyDescent="0.2">
      <c r="A1662" s="3"/>
      <c r="B1662" s="3"/>
      <c r="C1662" s="7"/>
      <c r="D1662" s="7"/>
    </row>
    <row r="1663" spans="1:4" x14ac:dyDescent="0.2">
      <c r="A1663" s="3"/>
      <c r="B1663" s="3"/>
      <c r="C1663" s="7"/>
      <c r="D1663" s="7"/>
    </row>
    <row r="1664" spans="1:4" x14ac:dyDescent="0.2">
      <c r="A1664" s="3"/>
      <c r="B1664" s="3"/>
      <c r="C1664" s="7"/>
      <c r="D1664" s="7"/>
    </row>
    <row r="1665" spans="1:4" x14ac:dyDescent="0.2">
      <c r="A1665" s="3"/>
      <c r="B1665" s="3"/>
      <c r="C1665" s="7"/>
      <c r="D1665" s="7"/>
    </row>
    <row r="1666" spans="1:4" x14ac:dyDescent="0.2">
      <c r="A1666" s="3"/>
      <c r="B1666" s="3"/>
      <c r="C1666" s="7"/>
      <c r="D1666" s="7"/>
    </row>
    <row r="1667" spans="1:4" x14ac:dyDescent="0.2">
      <c r="A1667" s="3"/>
      <c r="B1667" s="3"/>
      <c r="C1667" s="7"/>
      <c r="D1667" s="7"/>
    </row>
    <row r="1668" spans="1:4" x14ac:dyDescent="0.2">
      <c r="A1668" s="3"/>
      <c r="B1668" s="3"/>
      <c r="C1668" s="7"/>
      <c r="D1668" s="7"/>
    </row>
    <row r="1669" spans="1:4" x14ac:dyDescent="0.2">
      <c r="A1669" s="3"/>
      <c r="B1669" s="3"/>
      <c r="C1669" s="7"/>
      <c r="D1669" s="7"/>
    </row>
    <row r="1670" spans="1:4" x14ac:dyDescent="0.2">
      <c r="A1670" s="3"/>
      <c r="B1670" s="3"/>
      <c r="C1670" s="7"/>
      <c r="D1670" s="7"/>
    </row>
    <row r="1671" spans="1:4" x14ac:dyDescent="0.2">
      <c r="A1671" s="3"/>
      <c r="B1671" s="3"/>
      <c r="C1671" s="7"/>
      <c r="D1671" s="7"/>
    </row>
    <row r="1672" spans="1:4" x14ac:dyDescent="0.2">
      <c r="A1672" s="3"/>
      <c r="B1672" s="3"/>
      <c r="C1672" s="7"/>
      <c r="D1672" s="7"/>
    </row>
    <row r="1673" spans="1:4" x14ac:dyDescent="0.2">
      <c r="A1673" s="3"/>
      <c r="B1673" s="3"/>
      <c r="C1673" s="7"/>
      <c r="D1673" s="7"/>
    </row>
    <row r="1674" spans="1:4" x14ac:dyDescent="0.2">
      <c r="A1674" s="3"/>
      <c r="B1674" s="3"/>
      <c r="C1674" s="7"/>
      <c r="D1674" s="7"/>
    </row>
    <row r="1675" spans="1:4" x14ac:dyDescent="0.2">
      <c r="A1675" s="3"/>
      <c r="B1675" s="3"/>
      <c r="C1675" s="7"/>
      <c r="D1675" s="7"/>
    </row>
    <row r="1676" spans="1:4" x14ac:dyDescent="0.2">
      <c r="A1676" s="3"/>
      <c r="B1676" s="3"/>
      <c r="C1676" s="7"/>
      <c r="D1676" s="7"/>
    </row>
    <row r="1677" spans="1:4" x14ac:dyDescent="0.2">
      <c r="A1677" s="3"/>
      <c r="B1677" s="3"/>
      <c r="C1677" s="7"/>
      <c r="D1677" s="7"/>
    </row>
    <row r="1678" spans="1:4" x14ac:dyDescent="0.2">
      <c r="A1678" s="3"/>
      <c r="B1678" s="3"/>
      <c r="C1678" s="7"/>
      <c r="D1678" s="7"/>
    </row>
    <row r="1679" spans="1:4" x14ac:dyDescent="0.2">
      <c r="A1679" s="3"/>
      <c r="B1679" s="3"/>
      <c r="C1679" s="7"/>
      <c r="D1679" s="7"/>
    </row>
    <row r="1680" spans="1:4" x14ac:dyDescent="0.2">
      <c r="A1680" s="3"/>
      <c r="B1680" s="3"/>
      <c r="C1680" s="7"/>
      <c r="D1680" s="7"/>
    </row>
    <row r="1681" spans="1:4" x14ac:dyDescent="0.2">
      <c r="A1681" s="3"/>
      <c r="B1681" s="3"/>
      <c r="C1681" s="7"/>
      <c r="D1681" s="7"/>
    </row>
    <row r="1682" spans="1:4" x14ac:dyDescent="0.2">
      <c r="A1682" s="3"/>
      <c r="B1682" s="3"/>
      <c r="C1682" s="7"/>
      <c r="D1682" s="7"/>
    </row>
    <row r="1683" spans="1:4" x14ac:dyDescent="0.2">
      <c r="A1683" s="3"/>
      <c r="B1683" s="3"/>
      <c r="C1683" s="7"/>
      <c r="D1683" s="7"/>
    </row>
    <row r="1684" spans="1:4" x14ac:dyDescent="0.2">
      <c r="A1684" s="3"/>
      <c r="B1684" s="3"/>
      <c r="C1684" s="7"/>
      <c r="D1684" s="7"/>
    </row>
    <row r="1685" spans="1:4" x14ac:dyDescent="0.2">
      <c r="A1685" s="3"/>
      <c r="B1685" s="3"/>
      <c r="C1685" s="7"/>
      <c r="D1685" s="7"/>
    </row>
    <row r="1686" spans="1:4" x14ac:dyDescent="0.2">
      <c r="A1686" s="3"/>
      <c r="B1686" s="3"/>
      <c r="C1686" s="7"/>
      <c r="D1686" s="7"/>
    </row>
    <row r="1687" spans="1:4" x14ac:dyDescent="0.2">
      <c r="A1687" s="3"/>
      <c r="B1687" s="3"/>
      <c r="C1687" s="7"/>
      <c r="D1687" s="7"/>
    </row>
    <row r="1688" spans="1:4" x14ac:dyDescent="0.2">
      <c r="A1688" s="3"/>
      <c r="B1688" s="3"/>
      <c r="C1688" s="7"/>
      <c r="D1688" s="7"/>
    </row>
    <row r="1689" spans="1:4" x14ac:dyDescent="0.2">
      <c r="A1689" s="3"/>
      <c r="B1689" s="3"/>
      <c r="C1689" s="7"/>
      <c r="D1689" s="7"/>
    </row>
    <row r="1690" spans="1:4" x14ac:dyDescent="0.2">
      <c r="A1690" s="3"/>
      <c r="B1690" s="3"/>
      <c r="C1690" s="7"/>
      <c r="D1690" s="7"/>
    </row>
    <row r="1691" spans="1:4" x14ac:dyDescent="0.2">
      <c r="A1691" s="3"/>
      <c r="B1691" s="3"/>
      <c r="C1691" s="7"/>
      <c r="D1691" s="7"/>
    </row>
    <row r="1692" spans="1:4" x14ac:dyDescent="0.2">
      <c r="A1692" s="3"/>
      <c r="B1692" s="3"/>
      <c r="C1692" s="7"/>
      <c r="D1692" s="7"/>
    </row>
    <row r="1693" spans="1:4" x14ac:dyDescent="0.2">
      <c r="A1693" s="3"/>
      <c r="B1693" s="3"/>
      <c r="C1693" s="7"/>
      <c r="D1693" s="7"/>
    </row>
    <row r="1694" spans="1:4" x14ac:dyDescent="0.2">
      <c r="A1694" s="3"/>
      <c r="B1694" s="3"/>
      <c r="C1694" s="7"/>
      <c r="D1694" s="7"/>
    </row>
    <row r="1695" spans="1:4" x14ac:dyDescent="0.2">
      <c r="A1695" s="3"/>
      <c r="B1695" s="3"/>
      <c r="C1695" s="7"/>
      <c r="D1695" s="7"/>
    </row>
    <row r="1696" spans="1:4" x14ac:dyDescent="0.2">
      <c r="A1696" s="3"/>
      <c r="B1696" s="3"/>
      <c r="C1696" s="7"/>
      <c r="D1696" s="7"/>
    </row>
    <row r="1697" spans="1:4" x14ac:dyDescent="0.2">
      <c r="A1697" s="3"/>
      <c r="B1697" s="3"/>
      <c r="C1697" s="7"/>
      <c r="D1697" s="7"/>
    </row>
    <row r="1698" spans="1:4" x14ac:dyDescent="0.2">
      <c r="A1698" s="3"/>
      <c r="B1698" s="3"/>
      <c r="C1698" s="7"/>
      <c r="D1698" s="7"/>
    </row>
    <row r="1699" spans="1:4" x14ac:dyDescent="0.2">
      <c r="A1699" s="3"/>
      <c r="B1699" s="3"/>
      <c r="C1699" s="7"/>
      <c r="D1699" s="7"/>
    </row>
    <row r="1700" spans="1:4" x14ac:dyDescent="0.2">
      <c r="A1700" s="3"/>
      <c r="B1700" s="3"/>
      <c r="C1700" s="7"/>
      <c r="D1700" s="7"/>
    </row>
    <row r="1701" spans="1:4" x14ac:dyDescent="0.2">
      <c r="A1701" s="3"/>
      <c r="B1701" s="3"/>
      <c r="C1701" s="7"/>
      <c r="D1701" s="7"/>
    </row>
    <row r="1702" spans="1:4" x14ac:dyDescent="0.2">
      <c r="A1702" s="3"/>
      <c r="B1702" s="3"/>
      <c r="C1702" s="7"/>
      <c r="D1702" s="7"/>
    </row>
    <row r="1703" spans="1:4" x14ac:dyDescent="0.2">
      <c r="A1703" s="3"/>
      <c r="B1703" s="3"/>
      <c r="C1703" s="7"/>
      <c r="D1703" s="7"/>
    </row>
    <row r="1704" spans="1:4" x14ac:dyDescent="0.2">
      <c r="A1704" s="3"/>
      <c r="B1704" s="3"/>
      <c r="C1704" s="7"/>
      <c r="D1704" s="7"/>
    </row>
    <row r="1705" spans="1:4" x14ac:dyDescent="0.2">
      <c r="A1705" s="3"/>
      <c r="B1705" s="3"/>
      <c r="C1705" s="7"/>
      <c r="D1705" s="7"/>
    </row>
    <row r="1706" spans="1:4" x14ac:dyDescent="0.2">
      <c r="A1706" s="3"/>
      <c r="B1706" s="3"/>
      <c r="C1706" s="7"/>
      <c r="D1706" s="7"/>
    </row>
    <row r="1707" spans="1:4" x14ac:dyDescent="0.2">
      <c r="A1707" s="3"/>
      <c r="B1707" s="3"/>
      <c r="C1707" s="7"/>
      <c r="D1707" s="7"/>
    </row>
    <row r="1708" spans="1:4" x14ac:dyDescent="0.2">
      <c r="A1708" s="3"/>
      <c r="B1708" s="3"/>
      <c r="C1708" s="7"/>
      <c r="D1708" s="7"/>
    </row>
    <row r="1709" spans="1:4" x14ac:dyDescent="0.2">
      <c r="A1709" s="3"/>
      <c r="B1709" s="3"/>
      <c r="C1709" s="7"/>
      <c r="D1709" s="7"/>
    </row>
    <row r="1710" spans="1:4" x14ac:dyDescent="0.2">
      <c r="A1710" s="3"/>
      <c r="B1710" s="3"/>
      <c r="C1710" s="7"/>
      <c r="D1710" s="7"/>
    </row>
    <row r="1711" spans="1:4" x14ac:dyDescent="0.2">
      <c r="A1711" s="3"/>
      <c r="B1711" s="3"/>
      <c r="C1711" s="7"/>
      <c r="D1711" s="7"/>
    </row>
    <row r="1712" spans="1:4" x14ac:dyDescent="0.2">
      <c r="A1712" s="3"/>
      <c r="B1712" s="3"/>
      <c r="C1712" s="7"/>
      <c r="D1712" s="7"/>
    </row>
    <row r="1713" spans="1:4" x14ac:dyDescent="0.2">
      <c r="A1713" s="3"/>
      <c r="B1713" s="3"/>
      <c r="C1713" s="7"/>
      <c r="D1713" s="7"/>
    </row>
    <row r="1714" spans="1:4" x14ac:dyDescent="0.2">
      <c r="A1714" s="3"/>
      <c r="B1714" s="3"/>
      <c r="C1714" s="7"/>
      <c r="D1714" s="7"/>
    </row>
    <row r="1715" spans="1:4" x14ac:dyDescent="0.2">
      <c r="A1715" s="3"/>
      <c r="B1715" s="3"/>
      <c r="C1715" s="7"/>
      <c r="D1715" s="7"/>
    </row>
    <row r="1716" spans="1:4" x14ac:dyDescent="0.2">
      <c r="A1716" s="3"/>
      <c r="B1716" s="3"/>
      <c r="C1716" s="7"/>
      <c r="D1716" s="7"/>
    </row>
    <row r="1717" spans="1:4" x14ac:dyDescent="0.2">
      <c r="A1717" s="3"/>
      <c r="B1717" s="3"/>
      <c r="C1717" s="7"/>
      <c r="D1717" s="7"/>
    </row>
    <row r="1718" spans="1:4" x14ac:dyDescent="0.2">
      <c r="A1718" s="3"/>
      <c r="B1718" s="3"/>
      <c r="C1718" s="7"/>
      <c r="D1718" s="7"/>
    </row>
    <row r="1719" spans="1:4" x14ac:dyDescent="0.2">
      <c r="A1719" s="3"/>
      <c r="B1719" s="3"/>
      <c r="C1719" s="7"/>
      <c r="D1719" s="7"/>
    </row>
    <row r="1720" spans="1:4" x14ac:dyDescent="0.2">
      <c r="A1720" s="3"/>
      <c r="B1720" s="3"/>
      <c r="C1720" s="7"/>
      <c r="D1720" s="7"/>
    </row>
    <row r="1721" spans="1:4" x14ac:dyDescent="0.2">
      <c r="A1721" s="3"/>
      <c r="B1721" s="3"/>
      <c r="C1721" s="7"/>
      <c r="D1721" s="7"/>
    </row>
    <row r="1722" spans="1:4" x14ac:dyDescent="0.2">
      <c r="A1722" s="3"/>
      <c r="B1722" s="3"/>
      <c r="C1722" s="7"/>
      <c r="D1722" s="7"/>
    </row>
    <row r="1723" spans="1:4" x14ac:dyDescent="0.2">
      <c r="A1723" s="3"/>
      <c r="B1723" s="3"/>
      <c r="C1723" s="7"/>
      <c r="D1723" s="7"/>
    </row>
    <row r="1724" spans="1:4" x14ac:dyDescent="0.2">
      <c r="A1724" s="3"/>
      <c r="B1724" s="3"/>
      <c r="C1724" s="7"/>
      <c r="D1724" s="7"/>
    </row>
    <row r="1725" spans="1:4" x14ac:dyDescent="0.2">
      <c r="A1725" s="3"/>
      <c r="B1725" s="3"/>
      <c r="C1725" s="7"/>
      <c r="D1725" s="7"/>
    </row>
    <row r="1726" spans="1:4" x14ac:dyDescent="0.2">
      <c r="A1726" s="3"/>
      <c r="B1726" s="3"/>
      <c r="C1726" s="7"/>
      <c r="D1726" s="7"/>
    </row>
    <row r="1727" spans="1:4" x14ac:dyDescent="0.2">
      <c r="A1727" s="3"/>
      <c r="B1727" s="3"/>
      <c r="C1727" s="7"/>
      <c r="D1727" s="7"/>
    </row>
    <row r="1728" spans="1:4" x14ac:dyDescent="0.2">
      <c r="A1728" s="3"/>
      <c r="B1728" s="3"/>
      <c r="C1728" s="7"/>
      <c r="D1728" s="7"/>
    </row>
    <row r="1729" spans="1:4" x14ac:dyDescent="0.2">
      <c r="A1729" s="3"/>
      <c r="B1729" s="3"/>
      <c r="C1729" s="7"/>
      <c r="D1729" s="7"/>
    </row>
    <row r="1730" spans="1:4" x14ac:dyDescent="0.2">
      <c r="A1730" s="3"/>
      <c r="B1730" s="3"/>
      <c r="C1730" s="7"/>
      <c r="D1730" s="7"/>
    </row>
    <row r="1731" spans="1:4" x14ac:dyDescent="0.2">
      <c r="A1731" s="3"/>
      <c r="B1731" s="3"/>
      <c r="C1731" s="7"/>
      <c r="D1731" s="7"/>
    </row>
    <row r="1732" spans="1:4" x14ac:dyDescent="0.2">
      <c r="A1732" s="3"/>
      <c r="B1732" s="3"/>
      <c r="C1732" s="7"/>
      <c r="D1732" s="7"/>
    </row>
    <row r="1733" spans="1:4" x14ac:dyDescent="0.2">
      <c r="A1733" s="3"/>
      <c r="B1733" s="3"/>
      <c r="C1733" s="7"/>
      <c r="D1733" s="7"/>
    </row>
    <row r="1734" spans="1:4" x14ac:dyDescent="0.2">
      <c r="A1734" s="3"/>
      <c r="B1734" s="3"/>
      <c r="C1734" s="7"/>
      <c r="D1734" s="7"/>
    </row>
    <row r="1735" spans="1:4" x14ac:dyDescent="0.2">
      <c r="A1735" s="3"/>
      <c r="B1735" s="3"/>
      <c r="C1735" s="7"/>
      <c r="D1735" s="7"/>
    </row>
    <row r="1736" spans="1:4" x14ac:dyDescent="0.2">
      <c r="A1736" s="3"/>
      <c r="B1736" s="3"/>
      <c r="C1736" s="7"/>
      <c r="D1736" s="7"/>
    </row>
    <row r="1737" spans="1:4" x14ac:dyDescent="0.2">
      <c r="A1737" s="3"/>
      <c r="B1737" s="3"/>
      <c r="C1737" s="7"/>
      <c r="D1737" s="7"/>
    </row>
    <row r="1738" spans="1:4" x14ac:dyDescent="0.2">
      <c r="A1738" s="3"/>
      <c r="B1738" s="3"/>
      <c r="C1738" s="7"/>
      <c r="D1738" s="7"/>
    </row>
    <row r="1739" spans="1:4" x14ac:dyDescent="0.2">
      <c r="A1739" s="3"/>
      <c r="B1739" s="3"/>
      <c r="C1739" s="7"/>
      <c r="D1739" s="7"/>
    </row>
    <row r="1740" spans="1:4" x14ac:dyDescent="0.2">
      <c r="A1740" s="3"/>
      <c r="B1740" s="3"/>
      <c r="C1740" s="7"/>
      <c r="D1740" s="7"/>
    </row>
    <row r="1741" spans="1:4" x14ac:dyDescent="0.2">
      <c r="A1741" s="3"/>
      <c r="B1741" s="3"/>
      <c r="C1741" s="7"/>
      <c r="D1741" s="7"/>
    </row>
    <row r="1742" spans="1:4" x14ac:dyDescent="0.2">
      <c r="A1742" s="3"/>
      <c r="B1742" s="3"/>
      <c r="C1742" s="7"/>
      <c r="D1742" s="7"/>
    </row>
    <row r="1743" spans="1:4" x14ac:dyDescent="0.2">
      <c r="A1743" s="3"/>
      <c r="B1743" s="3"/>
      <c r="C1743" s="7"/>
      <c r="D1743" s="7"/>
    </row>
    <row r="1744" spans="1:4" x14ac:dyDescent="0.2">
      <c r="A1744" s="3"/>
      <c r="B1744" s="3"/>
      <c r="C1744" s="7"/>
      <c r="D1744" s="7"/>
    </row>
    <row r="1745" spans="1:4" x14ac:dyDescent="0.2">
      <c r="A1745" s="3"/>
      <c r="B1745" s="3"/>
      <c r="C1745" s="7"/>
      <c r="D1745" s="7"/>
    </row>
    <row r="1746" spans="1:4" x14ac:dyDescent="0.2">
      <c r="A1746" s="3"/>
      <c r="B1746" s="3"/>
      <c r="C1746" s="7"/>
      <c r="D1746" s="7"/>
    </row>
    <row r="1747" spans="1:4" x14ac:dyDescent="0.2">
      <c r="A1747" s="3"/>
      <c r="B1747" s="3"/>
      <c r="C1747" s="7"/>
      <c r="D1747" s="7"/>
    </row>
    <row r="1748" spans="1:4" x14ac:dyDescent="0.2">
      <c r="A1748" s="3"/>
      <c r="B1748" s="3"/>
      <c r="C1748" s="7"/>
      <c r="D1748" s="7"/>
    </row>
    <row r="1749" spans="1:4" x14ac:dyDescent="0.2">
      <c r="A1749" s="3"/>
      <c r="B1749" s="3"/>
      <c r="C1749" s="7"/>
      <c r="D1749" s="7"/>
    </row>
    <row r="1750" spans="1:4" x14ac:dyDescent="0.2">
      <c r="A1750" s="3"/>
      <c r="B1750" s="3"/>
      <c r="C1750" s="7"/>
      <c r="D1750" s="7"/>
    </row>
    <row r="1751" spans="1:4" x14ac:dyDescent="0.2">
      <c r="A1751" s="3"/>
      <c r="B1751" s="3"/>
      <c r="C1751" s="7"/>
      <c r="D1751" s="7"/>
    </row>
    <row r="1752" spans="1:4" x14ac:dyDescent="0.2">
      <c r="A1752" s="3"/>
      <c r="B1752" s="3"/>
      <c r="C1752" s="7"/>
      <c r="D1752" s="7"/>
    </row>
    <row r="1753" spans="1:4" x14ac:dyDescent="0.2">
      <c r="A1753" s="3"/>
      <c r="B1753" s="3"/>
      <c r="C1753" s="7"/>
      <c r="D1753" s="7"/>
    </row>
    <row r="1754" spans="1:4" x14ac:dyDescent="0.2">
      <c r="A1754" s="3"/>
      <c r="B1754" s="3"/>
      <c r="C1754" s="7"/>
      <c r="D1754" s="7"/>
    </row>
    <row r="1755" spans="1:4" x14ac:dyDescent="0.2">
      <c r="A1755" s="3"/>
      <c r="B1755" s="3"/>
      <c r="C1755" s="7"/>
      <c r="D1755" s="7"/>
    </row>
    <row r="1756" spans="1:4" x14ac:dyDescent="0.2">
      <c r="A1756" s="3"/>
      <c r="B1756" s="3"/>
      <c r="C1756" s="7"/>
      <c r="D1756" s="7"/>
    </row>
    <row r="1757" spans="1:4" x14ac:dyDescent="0.2">
      <c r="A1757" s="3"/>
      <c r="B1757" s="3"/>
      <c r="C1757" s="7"/>
      <c r="D1757" s="7"/>
    </row>
    <row r="1758" spans="1:4" x14ac:dyDescent="0.2">
      <c r="A1758" s="3"/>
      <c r="B1758" s="3"/>
      <c r="C1758" s="7"/>
      <c r="D1758" s="7"/>
    </row>
    <row r="1759" spans="1:4" x14ac:dyDescent="0.2">
      <c r="A1759" s="3"/>
      <c r="B1759" s="3"/>
      <c r="C1759" s="7"/>
      <c r="D1759" s="7"/>
    </row>
    <row r="1760" spans="1:4" x14ac:dyDescent="0.2">
      <c r="A1760" s="3"/>
      <c r="B1760" s="3"/>
      <c r="C1760" s="7"/>
      <c r="D1760" s="7"/>
    </row>
    <row r="1761" spans="1:4" x14ac:dyDescent="0.2">
      <c r="A1761" s="3"/>
      <c r="B1761" s="3"/>
      <c r="C1761" s="7"/>
      <c r="D1761" s="7"/>
    </row>
    <row r="1762" spans="1:4" x14ac:dyDescent="0.2">
      <c r="A1762" s="3"/>
      <c r="B1762" s="3"/>
      <c r="C1762" s="7"/>
      <c r="D1762" s="7"/>
    </row>
    <row r="1763" spans="1:4" x14ac:dyDescent="0.2">
      <c r="A1763" s="3"/>
      <c r="B1763" s="3"/>
      <c r="C1763" s="7"/>
      <c r="D1763" s="7"/>
    </row>
    <row r="1764" spans="1:4" x14ac:dyDescent="0.2">
      <c r="A1764" s="3"/>
      <c r="B1764" s="3"/>
      <c r="C1764" s="7"/>
      <c r="D1764" s="7"/>
    </row>
    <row r="1765" spans="1:4" x14ac:dyDescent="0.2">
      <c r="A1765" s="3"/>
      <c r="B1765" s="3"/>
      <c r="C1765" s="7"/>
      <c r="D1765" s="7"/>
    </row>
    <row r="1766" spans="1:4" x14ac:dyDescent="0.2">
      <c r="A1766" s="3"/>
      <c r="B1766" s="3"/>
      <c r="C1766" s="7"/>
      <c r="D1766" s="7"/>
    </row>
    <row r="1767" spans="1:4" x14ac:dyDescent="0.2">
      <c r="A1767" s="3"/>
      <c r="B1767" s="3"/>
      <c r="C1767" s="7"/>
      <c r="D1767" s="7"/>
    </row>
    <row r="1768" spans="1:4" x14ac:dyDescent="0.2">
      <c r="A1768" s="3"/>
      <c r="B1768" s="3"/>
      <c r="C1768" s="7"/>
      <c r="D1768" s="7"/>
    </row>
    <row r="1769" spans="1:4" x14ac:dyDescent="0.2">
      <c r="A1769" s="3"/>
      <c r="B1769" s="3"/>
      <c r="C1769" s="7"/>
      <c r="D1769" s="7"/>
    </row>
    <row r="1770" spans="1:4" x14ac:dyDescent="0.2">
      <c r="A1770" s="3"/>
      <c r="B1770" s="3"/>
      <c r="C1770" s="7"/>
      <c r="D1770" s="7"/>
    </row>
    <row r="1771" spans="1:4" x14ac:dyDescent="0.2">
      <c r="A1771" s="3"/>
      <c r="B1771" s="3"/>
      <c r="C1771" s="7"/>
      <c r="D1771" s="7"/>
    </row>
    <row r="1772" spans="1:4" x14ac:dyDescent="0.2">
      <c r="A1772" s="3"/>
      <c r="B1772" s="3"/>
      <c r="C1772" s="7"/>
      <c r="D1772" s="7"/>
    </row>
    <row r="1773" spans="1:4" x14ac:dyDescent="0.2">
      <c r="A1773" s="3"/>
      <c r="B1773" s="3"/>
      <c r="C1773" s="7"/>
      <c r="D1773" s="7"/>
    </row>
    <row r="1774" spans="1:4" x14ac:dyDescent="0.2">
      <c r="A1774" s="3"/>
      <c r="B1774" s="3"/>
      <c r="C1774" s="7"/>
      <c r="D1774" s="7"/>
    </row>
    <row r="1775" spans="1:4" x14ac:dyDescent="0.2">
      <c r="A1775" s="3"/>
      <c r="B1775" s="3"/>
      <c r="C1775" s="7"/>
      <c r="D1775" s="7"/>
    </row>
    <row r="1776" spans="1:4" x14ac:dyDescent="0.2">
      <c r="A1776" s="3"/>
      <c r="B1776" s="3"/>
      <c r="C1776" s="7"/>
      <c r="D1776" s="7"/>
    </row>
    <row r="1777" spans="1:4" x14ac:dyDescent="0.2">
      <c r="A1777" s="3"/>
      <c r="B1777" s="3"/>
      <c r="C1777" s="7"/>
      <c r="D1777" s="7"/>
    </row>
    <row r="1778" spans="1:4" x14ac:dyDescent="0.2">
      <c r="A1778" s="3"/>
      <c r="B1778" s="3"/>
      <c r="C1778" s="7"/>
      <c r="D1778" s="7"/>
    </row>
    <row r="1779" spans="1:4" x14ac:dyDescent="0.2">
      <c r="A1779" s="3"/>
      <c r="B1779" s="3"/>
      <c r="C1779" s="7"/>
      <c r="D1779" s="7"/>
    </row>
    <row r="1780" spans="1:4" x14ac:dyDescent="0.2">
      <c r="A1780" s="3"/>
      <c r="B1780" s="3"/>
      <c r="C1780" s="7"/>
      <c r="D1780" s="7"/>
    </row>
    <row r="1781" spans="1:4" x14ac:dyDescent="0.2">
      <c r="A1781" s="3"/>
      <c r="B1781" s="3"/>
      <c r="C1781" s="7"/>
      <c r="D1781" s="7"/>
    </row>
    <row r="1782" spans="1:4" x14ac:dyDescent="0.2">
      <c r="A1782" s="3"/>
      <c r="B1782" s="3"/>
      <c r="C1782" s="7"/>
      <c r="D1782" s="7"/>
    </row>
    <row r="1783" spans="1:4" x14ac:dyDescent="0.2">
      <c r="A1783" s="3"/>
      <c r="B1783" s="3"/>
      <c r="C1783" s="7"/>
      <c r="D1783" s="7"/>
    </row>
    <row r="1784" spans="1:4" x14ac:dyDescent="0.2">
      <c r="A1784" s="3"/>
      <c r="B1784" s="3"/>
      <c r="C1784" s="7"/>
      <c r="D1784" s="7"/>
    </row>
    <row r="1785" spans="1:4" x14ac:dyDescent="0.2">
      <c r="A1785" s="3"/>
      <c r="B1785" s="3"/>
      <c r="C1785" s="7"/>
      <c r="D1785" s="7"/>
    </row>
    <row r="1786" spans="1:4" x14ac:dyDescent="0.2">
      <c r="A1786" s="3"/>
      <c r="B1786" s="3"/>
      <c r="C1786" s="7"/>
      <c r="D1786" s="7"/>
    </row>
    <row r="1787" spans="1:4" x14ac:dyDescent="0.2">
      <c r="A1787" s="3"/>
      <c r="B1787" s="3"/>
      <c r="C1787" s="7"/>
      <c r="D1787" s="7"/>
    </row>
    <row r="1788" spans="1:4" x14ac:dyDescent="0.2">
      <c r="A1788" s="3"/>
      <c r="B1788" s="3"/>
      <c r="C1788" s="7"/>
      <c r="D1788" s="7"/>
    </row>
    <row r="1789" spans="1:4" x14ac:dyDescent="0.2">
      <c r="A1789" s="3"/>
      <c r="B1789" s="3"/>
      <c r="C1789" s="7"/>
      <c r="D1789" s="7"/>
    </row>
    <row r="1790" spans="1:4" x14ac:dyDescent="0.2">
      <c r="A1790" s="3"/>
      <c r="B1790" s="3"/>
      <c r="C1790" s="7"/>
      <c r="D1790" s="7"/>
    </row>
    <row r="1791" spans="1:4" x14ac:dyDescent="0.2">
      <c r="A1791" s="3"/>
      <c r="B1791" s="3"/>
      <c r="C1791" s="7"/>
      <c r="D1791" s="7"/>
    </row>
    <row r="1792" spans="1:4" x14ac:dyDescent="0.2">
      <c r="A1792" s="3"/>
      <c r="B1792" s="3"/>
      <c r="C1792" s="7"/>
      <c r="D1792" s="7"/>
    </row>
    <row r="1793" spans="1:4" x14ac:dyDescent="0.2">
      <c r="A1793" s="3"/>
      <c r="B1793" s="3"/>
      <c r="C1793" s="7"/>
      <c r="D1793" s="7"/>
    </row>
    <row r="1794" spans="1:4" x14ac:dyDescent="0.2">
      <c r="A1794" s="3"/>
      <c r="B1794" s="3"/>
      <c r="C1794" s="7"/>
      <c r="D1794" s="7"/>
    </row>
    <row r="1795" spans="1:4" x14ac:dyDescent="0.2">
      <c r="A1795" s="3"/>
      <c r="B1795" s="3"/>
      <c r="C1795" s="7"/>
      <c r="D1795" s="7"/>
    </row>
    <row r="1796" spans="1:4" x14ac:dyDescent="0.2">
      <c r="A1796" s="3"/>
      <c r="B1796" s="3"/>
      <c r="C1796" s="7"/>
      <c r="D1796" s="7"/>
    </row>
    <row r="1797" spans="1:4" x14ac:dyDescent="0.2">
      <c r="A1797" s="3"/>
      <c r="B1797" s="3"/>
      <c r="C1797" s="7"/>
      <c r="D1797" s="7"/>
    </row>
    <row r="1798" spans="1:4" x14ac:dyDescent="0.2">
      <c r="A1798" s="3"/>
      <c r="B1798" s="3"/>
      <c r="C1798" s="7"/>
      <c r="D1798" s="7"/>
    </row>
    <row r="1799" spans="1:4" x14ac:dyDescent="0.2">
      <c r="A1799" s="3"/>
      <c r="B1799" s="3"/>
      <c r="C1799" s="7"/>
      <c r="D1799" s="7"/>
    </row>
    <row r="1800" spans="1:4" x14ac:dyDescent="0.2">
      <c r="A1800" s="3"/>
      <c r="B1800" s="3"/>
      <c r="C1800" s="7"/>
      <c r="D1800" s="7"/>
    </row>
    <row r="1801" spans="1:4" x14ac:dyDescent="0.2">
      <c r="A1801" s="3"/>
      <c r="B1801" s="3"/>
      <c r="C1801" s="7"/>
      <c r="D1801" s="7"/>
    </row>
    <row r="1802" spans="1:4" x14ac:dyDescent="0.2">
      <c r="A1802" s="3"/>
      <c r="B1802" s="3"/>
      <c r="C1802" s="7"/>
      <c r="D1802" s="7"/>
    </row>
    <row r="1803" spans="1:4" x14ac:dyDescent="0.2">
      <c r="A1803" s="3"/>
      <c r="B1803" s="3"/>
      <c r="C1803" s="7"/>
      <c r="D1803" s="7"/>
    </row>
    <row r="1804" spans="1:4" x14ac:dyDescent="0.2">
      <c r="A1804" s="3"/>
      <c r="B1804" s="3"/>
      <c r="C1804" s="7"/>
      <c r="D1804" s="7"/>
    </row>
    <row r="1805" spans="1:4" x14ac:dyDescent="0.2">
      <c r="A1805" s="3"/>
      <c r="B1805" s="3"/>
      <c r="C1805" s="7"/>
      <c r="D1805" s="7"/>
    </row>
    <row r="1806" spans="1:4" x14ac:dyDescent="0.2">
      <c r="A1806" s="3"/>
      <c r="B1806" s="3"/>
      <c r="C1806" s="7"/>
      <c r="D1806" s="7"/>
    </row>
    <row r="1807" spans="1:4" x14ac:dyDescent="0.2">
      <c r="A1807" s="3"/>
      <c r="B1807" s="3"/>
      <c r="C1807" s="7"/>
      <c r="D1807" s="7"/>
    </row>
    <row r="1808" spans="1:4" x14ac:dyDescent="0.2">
      <c r="A1808" s="3"/>
      <c r="B1808" s="3"/>
      <c r="C1808" s="7"/>
      <c r="D1808" s="7"/>
    </row>
    <row r="1809" spans="1:4" x14ac:dyDescent="0.2">
      <c r="A1809" s="3"/>
      <c r="B1809" s="3"/>
      <c r="C1809" s="7"/>
      <c r="D1809" s="7"/>
    </row>
    <row r="1810" spans="1:4" x14ac:dyDescent="0.2">
      <c r="A1810" s="3"/>
      <c r="B1810" s="3"/>
      <c r="C1810" s="7"/>
      <c r="D1810" s="7"/>
    </row>
    <row r="1811" spans="1:4" x14ac:dyDescent="0.2">
      <c r="A1811" s="3"/>
      <c r="B1811" s="3"/>
      <c r="C1811" s="7"/>
      <c r="D1811" s="7"/>
    </row>
    <row r="1812" spans="1:4" x14ac:dyDescent="0.2">
      <c r="A1812" s="3"/>
      <c r="B1812" s="3"/>
      <c r="C1812" s="7"/>
      <c r="D1812" s="7"/>
    </row>
    <row r="1813" spans="1:4" x14ac:dyDescent="0.2">
      <c r="A1813" s="3"/>
      <c r="B1813" s="3"/>
      <c r="C1813" s="7"/>
      <c r="D1813" s="7"/>
    </row>
    <row r="1814" spans="1:4" x14ac:dyDescent="0.2">
      <c r="A1814" s="3"/>
      <c r="B1814" s="3"/>
      <c r="C1814" s="7"/>
      <c r="D1814" s="7"/>
    </row>
    <row r="1815" spans="1:4" x14ac:dyDescent="0.2">
      <c r="A1815" s="3"/>
      <c r="B1815" s="3"/>
      <c r="C1815" s="7"/>
      <c r="D1815" s="7"/>
    </row>
    <row r="1816" spans="1:4" x14ac:dyDescent="0.2">
      <c r="A1816" s="3"/>
      <c r="B1816" s="3"/>
      <c r="C1816" s="7"/>
      <c r="D1816" s="7"/>
    </row>
    <row r="1817" spans="1:4" x14ac:dyDescent="0.2">
      <c r="A1817" s="3"/>
      <c r="B1817" s="3"/>
      <c r="C1817" s="7"/>
      <c r="D1817" s="7"/>
    </row>
    <row r="1818" spans="1:4" x14ac:dyDescent="0.2">
      <c r="A1818" s="3"/>
      <c r="B1818" s="3"/>
      <c r="C1818" s="7"/>
      <c r="D1818" s="7"/>
    </row>
    <row r="1819" spans="1:4" x14ac:dyDescent="0.2">
      <c r="A1819" s="3"/>
      <c r="B1819" s="3"/>
      <c r="C1819" s="7"/>
      <c r="D1819" s="7"/>
    </row>
    <row r="1820" spans="1:4" x14ac:dyDescent="0.2">
      <c r="A1820" s="3"/>
      <c r="B1820" s="3"/>
      <c r="C1820" s="7"/>
      <c r="D1820" s="7"/>
    </row>
    <row r="1821" spans="1:4" x14ac:dyDescent="0.2">
      <c r="A1821" s="3"/>
      <c r="B1821" s="3"/>
      <c r="C1821" s="7"/>
      <c r="D1821" s="7"/>
    </row>
    <row r="1822" spans="1:4" x14ac:dyDescent="0.2">
      <c r="A1822" s="3"/>
      <c r="B1822" s="3"/>
      <c r="C1822" s="7"/>
      <c r="D1822" s="7"/>
    </row>
    <row r="1823" spans="1:4" x14ac:dyDescent="0.2">
      <c r="A1823" s="3"/>
      <c r="B1823" s="3"/>
      <c r="C1823" s="7"/>
      <c r="D1823" s="7"/>
    </row>
    <row r="1824" spans="1:4" x14ac:dyDescent="0.2">
      <c r="A1824" s="3"/>
      <c r="B1824" s="3"/>
      <c r="C1824" s="7"/>
      <c r="D1824" s="7"/>
    </row>
    <row r="1825" spans="1:4" x14ac:dyDescent="0.2">
      <c r="A1825" s="3"/>
      <c r="B1825" s="3"/>
      <c r="C1825" s="7"/>
      <c r="D1825" s="7"/>
    </row>
    <row r="1826" spans="1:4" x14ac:dyDescent="0.2">
      <c r="A1826" s="3"/>
      <c r="B1826" s="3"/>
      <c r="C1826" s="7"/>
      <c r="D1826" s="7"/>
    </row>
    <row r="1827" spans="1:4" x14ac:dyDescent="0.2">
      <c r="A1827" s="3"/>
      <c r="B1827" s="3"/>
      <c r="C1827" s="7"/>
      <c r="D1827" s="7"/>
    </row>
    <row r="1828" spans="1:4" x14ac:dyDescent="0.2">
      <c r="A1828" s="3"/>
      <c r="B1828" s="3"/>
      <c r="C1828" s="7"/>
      <c r="D1828" s="7"/>
    </row>
    <row r="1829" spans="1:4" x14ac:dyDescent="0.2">
      <c r="A1829" s="3"/>
      <c r="B1829" s="3"/>
      <c r="C1829" s="7"/>
      <c r="D1829" s="7"/>
    </row>
    <row r="1830" spans="1:4" x14ac:dyDescent="0.2">
      <c r="A1830" s="3"/>
      <c r="B1830" s="3"/>
      <c r="C1830" s="7"/>
      <c r="D1830" s="7"/>
    </row>
    <row r="1831" spans="1:4" x14ac:dyDescent="0.2">
      <c r="A1831" s="3"/>
      <c r="B1831" s="3"/>
      <c r="C1831" s="7"/>
      <c r="D1831" s="7"/>
    </row>
    <row r="1832" spans="1:4" x14ac:dyDescent="0.2">
      <c r="A1832" s="3"/>
      <c r="B1832" s="3"/>
      <c r="C1832" s="7"/>
      <c r="D1832" s="7"/>
    </row>
    <row r="1833" spans="1:4" x14ac:dyDescent="0.2">
      <c r="A1833" s="3"/>
      <c r="B1833" s="3"/>
      <c r="C1833" s="7"/>
      <c r="D1833" s="7"/>
    </row>
    <row r="1834" spans="1:4" x14ac:dyDescent="0.2">
      <c r="A1834" s="3"/>
      <c r="B1834" s="3"/>
      <c r="C1834" s="7"/>
      <c r="D1834" s="7"/>
    </row>
    <row r="1835" spans="1:4" x14ac:dyDescent="0.2">
      <c r="A1835" s="3"/>
      <c r="B1835" s="3"/>
      <c r="C1835" s="7"/>
      <c r="D1835" s="7"/>
    </row>
    <row r="1836" spans="1:4" x14ac:dyDescent="0.2">
      <c r="A1836" s="3"/>
      <c r="B1836" s="3"/>
      <c r="C1836" s="7"/>
      <c r="D1836" s="7"/>
    </row>
    <row r="1837" spans="1:4" x14ac:dyDescent="0.2">
      <c r="A1837" s="3"/>
      <c r="B1837" s="3"/>
      <c r="C1837" s="7"/>
      <c r="D1837" s="7"/>
    </row>
    <row r="1838" spans="1:4" x14ac:dyDescent="0.2">
      <c r="A1838" s="3"/>
      <c r="B1838" s="3"/>
      <c r="C1838" s="7"/>
      <c r="D1838" s="7"/>
    </row>
    <row r="1839" spans="1:4" x14ac:dyDescent="0.2">
      <c r="A1839" s="3"/>
      <c r="B1839" s="3"/>
      <c r="C1839" s="7"/>
      <c r="D1839" s="7"/>
    </row>
    <row r="1840" spans="1:4" x14ac:dyDescent="0.2">
      <c r="A1840" s="3"/>
      <c r="B1840" s="3"/>
      <c r="C1840" s="7"/>
      <c r="D1840" s="7"/>
    </row>
    <row r="1841" spans="1:4" x14ac:dyDescent="0.2">
      <c r="A1841" s="3"/>
      <c r="B1841" s="3"/>
      <c r="C1841" s="7"/>
      <c r="D1841" s="7"/>
    </row>
    <row r="1842" spans="1:4" x14ac:dyDescent="0.2">
      <c r="A1842" s="3"/>
      <c r="B1842" s="3"/>
      <c r="C1842" s="7"/>
      <c r="D1842" s="7"/>
    </row>
    <row r="1843" spans="1:4" x14ac:dyDescent="0.2">
      <c r="A1843" s="3"/>
      <c r="B1843" s="3"/>
      <c r="C1843" s="7"/>
      <c r="D1843" s="7"/>
    </row>
    <row r="1844" spans="1:4" x14ac:dyDescent="0.2">
      <c r="A1844" s="3"/>
      <c r="B1844" s="3"/>
      <c r="C1844" s="7"/>
      <c r="D1844" s="7"/>
    </row>
    <row r="1845" spans="1:4" x14ac:dyDescent="0.2">
      <c r="A1845" s="3"/>
      <c r="B1845" s="3"/>
      <c r="C1845" s="7"/>
      <c r="D1845" s="7"/>
    </row>
    <row r="1846" spans="1:4" x14ac:dyDescent="0.2">
      <c r="A1846" s="3"/>
      <c r="B1846" s="3"/>
      <c r="C1846" s="7"/>
      <c r="D1846" s="7"/>
    </row>
    <row r="1847" spans="1:4" x14ac:dyDescent="0.2">
      <c r="A1847" s="3"/>
      <c r="B1847" s="3"/>
      <c r="C1847" s="7"/>
      <c r="D1847" s="7"/>
    </row>
    <row r="1848" spans="1:4" x14ac:dyDescent="0.2">
      <c r="A1848" s="3"/>
      <c r="B1848" s="3"/>
      <c r="C1848" s="7"/>
      <c r="D1848" s="7"/>
    </row>
    <row r="1849" spans="1:4" x14ac:dyDescent="0.2">
      <c r="A1849" s="3"/>
      <c r="B1849" s="3"/>
      <c r="C1849" s="7"/>
      <c r="D1849" s="7"/>
    </row>
    <row r="1850" spans="1:4" x14ac:dyDescent="0.2">
      <c r="A1850" s="3"/>
      <c r="B1850" s="3"/>
      <c r="C1850" s="7"/>
      <c r="D1850" s="7"/>
    </row>
    <row r="1851" spans="1:4" x14ac:dyDescent="0.2">
      <c r="A1851" s="3"/>
      <c r="B1851" s="3"/>
      <c r="C1851" s="7"/>
      <c r="D1851" s="7"/>
    </row>
    <row r="1852" spans="1:4" x14ac:dyDescent="0.2">
      <c r="A1852" s="3"/>
      <c r="B1852" s="3"/>
      <c r="C1852" s="7"/>
      <c r="D1852" s="7"/>
    </row>
    <row r="1853" spans="1:4" x14ac:dyDescent="0.2">
      <c r="A1853" s="3"/>
      <c r="B1853" s="3"/>
      <c r="C1853" s="7"/>
      <c r="D1853" s="7"/>
    </row>
    <row r="1854" spans="1:4" x14ac:dyDescent="0.2">
      <c r="A1854" s="3"/>
      <c r="B1854" s="3"/>
      <c r="C1854" s="7"/>
      <c r="D1854" s="7"/>
    </row>
    <row r="1855" spans="1:4" x14ac:dyDescent="0.2">
      <c r="A1855" s="3"/>
      <c r="B1855" s="3"/>
      <c r="C1855" s="7"/>
      <c r="D1855" s="7"/>
    </row>
    <row r="1856" spans="1:4" x14ac:dyDescent="0.2">
      <c r="A1856" s="3"/>
      <c r="B1856" s="3"/>
      <c r="C1856" s="7"/>
      <c r="D1856" s="7"/>
    </row>
    <row r="1857" spans="1:4" x14ac:dyDescent="0.2">
      <c r="A1857" s="3"/>
      <c r="B1857" s="3"/>
      <c r="C1857" s="7"/>
      <c r="D1857" s="7"/>
    </row>
    <row r="1858" spans="1:4" x14ac:dyDescent="0.2">
      <c r="A1858" s="3"/>
      <c r="B1858" s="3"/>
      <c r="C1858" s="7"/>
      <c r="D1858" s="7"/>
    </row>
    <row r="1859" spans="1:4" x14ac:dyDescent="0.2">
      <c r="A1859" s="3"/>
      <c r="B1859" s="3"/>
      <c r="C1859" s="7"/>
      <c r="D1859" s="7"/>
    </row>
    <row r="1860" spans="1:4" x14ac:dyDescent="0.2">
      <c r="A1860" s="3"/>
      <c r="B1860" s="3"/>
      <c r="C1860" s="7"/>
      <c r="D1860" s="7"/>
    </row>
    <row r="1861" spans="1:4" x14ac:dyDescent="0.2">
      <c r="A1861" s="3"/>
      <c r="B1861" s="3"/>
      <c r="C1861" s="7"/>
      <c r="D1861" s="7"/>
    </row>
    <row r="1862" spans="1:4" x14ac:dyDescent="0.2">
      <c r="A1862" s="3"/>
      <c r="B1862" s="3"/>
      <c r="C1862" s="7"/>
      <c r="D1862" s="7"/>
    </row>
    <row r="1863" spans="1:4" x14ac:dyDescent="0.2">
      <c r="A1863" s="3"/>
      <c r="B1863" s="3"/>
      <c r="C1863" s="7"/>
      <c r="D1863" s="7"/>
    </row>
    <row r="1864" spans="1:4" x14ac:dyDescent="0.2">
      <c r="A1864" s="3"/>
      <c r="B1864" s="3"/>
      <c r="C1864" s="7"/>
      <c r="D1864" s="7"/>
    </row>
    <row r="1865" spans="1:4" x14ac:dyDescent="0.2">
      <c r="A1865" s="3"/>
      <c r="B1865" s="3"/>
      <c r="C1865" s="7"/>
      <c r="D1865" s="7"/>
    </row>
    <row r="1866" spans="1:4" x14ac:dyDescent="0.2">
      <c r="A1866" s="3"/>
      <c r="B1866" s="3"/>
      <c r="C1866" s="7"/>
      <c r="D1866" s="7"/>
    </row>
    <row r="1867" spans="1:4" x14ac:dyDescent="0.2">
      <c r="A1867" s="3"/>
      <c r="B1867" s="3"/>
      <c r="C1867" s="7"/>
      <c r="D1867" s="7"/>
    </row>
    <row r="1868" spans="1:4" x14ac:dyDescent="0.2">
      <c r="A1868" s="3"/>
      <c r="B1868" s="3"/>
      <c r="C1868" s="7"/>
      <c r="D1868" s="7"/>
    </row>
    <row r="1869" spans="1:4" x14ac:dyDescent="0.2">
      <c r="A1869" s="3"/>
      <c r="B1869" s="3"/>
      <c r="C1869" s="7"/>
      <c r="D1869" s="7"/>
    </row>
    <row r="1870" spans="1:4" x14ac:dyDescent="0.2">
      <c r="A1870" s="3"/>
      <c r="B1870" s="3"/>
      <c r="C1870" s="7"/>
      <c r="D1870" s="7"/>
    </row>
    <row r="1871" spans="1:4" x14ac:dyDescent="0.2">
      <c r="A1871" s="3"/>
      <c r="B1871" s="3"/>
      <c r="C1871" s="7"/>
      <c r="D1871" s="7"/>
    </row>
    <row r="1872" spans="1:4" x14ac:dyDescent="0.2">
      <c r="A1872" s="3"/>
      <c r="B1872" s="3"/>
      <c r="C1872" s="7"/>
      <c r="D1872" s="7"/>
    </row>
    <row r="1873" spans="1:4" x14ac:dyDescent="0.2">
      <c r="A1873" s="3"/>
      <c r="B1873" s="3"/>
      <c r="C1873" s="7"/>
      <c r="D1873" s="7"/>
    </row>
    <row r="1874" spans="1:4" x14ac:dyDescent="0.2">
      <c r="A1874" s="3"/>
      <c r="B1874" s="3"/>
      <c r="C1874" s="7"/>
      <c r="D1874" s="7"/>
    </row>
    <row r="1875" spans="1:4" x14ac:dyDescent="0.2">
      <c r="A1875" s="3"/>
      <c r="B1875" s="3"/>
      <c r="C1875" s="7"/>
      <c r="D1875" s="7"/>
    </row>
    <row r="1876" spans="1:4" x14ac:dyDescent="0.2">
      <c r="A1876" s="3"/>
      <c r="B1876" s="3"/>
      <c r="C1876" s="7"/>
      <c r="D1876" s="7"/>
    </row>
    <row r="1877" spans="1:4" x14ac:dyDescent="0.2">
      <c r="A1877" s="3"/>
      <c r="B1877" s="3"/>
      <c r="C1877" s="7"/>
      <c r="D1877" s="7"/>
    </row>
    <row r="1878" spans="1:4" x14ac:dyDescent="0.2">
      <c r="A1878" s="3"/>
      <c r="B1878" s="3"/>
      <c r="C1878" s="7"/>
      <c r="D1878" s="7"/>
    </row>
    <row r="1879" spans="1:4" x14ac:dyDescent="0.2">
      <c r="A1879" s="3"/>
      <c r="B1879" s="3"/>
      <c r="C1879" s="7"/>
      <c r="D1879" s="7"/>
    </row>
    <row r="1880" spans="1:4" x14ac:dyDescent="0.2">
      <c r="A1880" s="3"/>
      <c r="B1880" s="3"/>
      <c r="C1880" s="7"/>
      <c r="D1880" s="7"/>
    </row>
    <row r="1881" spans="1:4" x14ac:dyDescent="0.2">
      <c r="A1881" s="3"/>
      <c r="B1881" s="3"/>
      <c r="C1881" s="7"/>
      <c r="D1881" s="7"/>
    </row>
    <row r="1882" spans="1:4" x14ac:dyDescent="0.2">
      <c r="A1882" s="3"/>
      <c r="B1882" s="3"/>
      <c r="C1882" s="7"/>
      <c r="D1882" s="7"/>
    </row>
    <row r="1883" spans="1:4" x14ac:dyDescent="0.2">
      <c r="A1883" s="3"/>
      <c r="B1883" s="3"/>
      <c r="C1883" s="7"/>
      <c r="D1883" s="7"/>
    </row>
    <row r="1884" spans="1:4" x14ac:dyDescent="0.2">
      <c r="A1884" s="3"/>
      <c r="B1884" s="3"/>
      <c r="C1884" s="7"/>
      <c r="D1884" s="7"/>
    </row>
    <row r="1885" spans="1:4" x14ac:dyDescent="0.2">
      <c r="A1885" s="3"/>
      <c r="B1885" s="3"/>
      <c r="C1885" s="7"/>
      <c r="D1885" s="7"/>
    </row>
    <row r="1886" spans="1:4" x14ac:dyDescent="0.2">
      <c r="A1886" s="3"/>
      <c r="B1886" s="3"/>
      <c r="C1886" s="7"/>
      <c r="D1886" s="7"/>
    </row>
    <row r="1887" spans="1:4" x14ac:dyDescent="0.2">
      <c r="A1887" s="3"/>
      <c r="B1887" s="3"/>
      <c r="C1887" s="7"/>
      <c r="D1887" s="7"/>
    </row>
    <row r="1888" spans="1:4" x14ac:dyDescent="0.2">
      <c r="A1888" s="3"/>
      <c r="B1888" s="3"/>
      <c r="C1888" s="7"/>
      <c r="D1888" s="7"/>
    </row>
    <row r="1889" spans="1:4" x14ac:dyDescent="0.2">
      <c r="A1889" s="3"/>
      <c r="B1889" s="3"/>
      <c r="C1889" s="7"/>
      <c r="D1889" s="7"/>
    </row>
    <row r="1890" spans="1:4" x14ac:dyDescent="0.2">
      <c r="A1890" s="3"/>
      <c r="B1890" s="3"/>
      <c r="C1890" s="7"/>
      <c r="D1890" s="7"/>
    </row>
    <row r="1891" spans="1:4" x14ac:dyDescent="0.2">
      <c r="A1891" s="3"/>
      <c r="B1891" s="3"/>
      <c r="C1891" s="7"/>
      <c r="D1891" s="7"/>
    </row>
    <row r="1892" spans="1:4" x14ac:dyDescent="0.2">
      <c r="A1892" s="3"/>
      <c r="B1892" s="3"/>
      <c r="C1892" s="7"/>
      <c r="D1892" s="7"/>
    </row>
    <row r="1893" spans="1:4" x14ac:dyDescent="0.2">
      <c r="A1893" s="3"/>
      <c r="B1893" s="3"/>
      <c r="C1893" s="7"/>
      <c r="D1893" s="7"/>
    </row>
    <row r="1894" spans="1:4" x14ac:dyDescent="0.2">
      <c r="A1894" s="3"/>
      <c r="B1894" s="3"/>
      <c r="C1894" s="7"/>
      <c r="D1894" s="7"/>
    </row>
    <row r="1895" spans="1:4" x14ac:dyDescent="0.2">
      <c r="A1895" s="3"/>
      <c r="B1895" s="3"/>
      <c r="C1895" s="7"/>
      <c r="D1895" s="7"/>
    </row>
    <row r="1896" spans="1:4" x14ac:dyDescent="0.2">
      <c r="A1896" s="3"/>
      <c r="B1896" s="3"/>
      <c r="C1896" s="7"/>
      <c r="D1896" s="7"/>
    </row>
    <row r="1897" spans="1:4" x14ac:dyDescent="0.2">
      <c r="A1897" s="3"/>
      <c r="B1897" s="3"/>
      <c r="C1897" s="7"/>
      <c r="D1897" s="7"/>
    </row>
    <row r="1898" spans="1:4" x14ac:dyDescent="0.2">
      <c r="A1898" s="3"/>
      <c r="B1898" s="3"/>
      <c r="C1898" s="7"/>
      <c r="D1898" s="7"/>
    </row>
    <row r="1899" spans="1:4" x14ac:dyDescent="0.2">
      <c r="A1899" s="3"/>
      <c r="B1899" s="3"/>
      <c r="C1899" s="7"/>
      <c r="D1899" s="7"/>
    </row>
    <row r="1900" spans="1:4" x14ac:dyDescent="0.2">
      <c r="A1900" s="3"/>
      <c r="B1900" s="3"/>
      <c r="C1900" s="7"/>
      <c r="D1900" s="7"/>
    </row>
    <row r="1901" spans="1:4" x14ac:dyDescent="0.2">
      <c r="A1901" s="3"/>
      <c r="B1901" s="3"/>
      <c r="C1901" s="7"/>
      <c r="D1901" s="7"/>
    </row>
    <row r="1902" spans="1:4" x14ac:dyDescent="0.2">
      <c r="A1902" s="3"/>
      <c r="B1902" s="3"/>
      <c r="C1902" s="7"/>
      <c r="D1902" s="7"/>
    </row>
    <row r="1903" spans="1:4" x14ac:dyDescent="0.2">
      <c r="A1903" s="3"/>
      <c r="B1903" s="3"/>
      <c r="C1903" s="7"/>
      <c r="D1903" s="7"/>
    </row>
    <row r="1904" spans="1:4" x14ac:dyDescent="0.2">
      <c r="A1904" s="3"/>
      <c r="B1904" s="3"/>
      <c r="C1904" s="7"/>
      <c r="D1904" s="7"/>
    </row>
    <row r="1905" spans="1:4" x14ac:dyDescent="0.2">
      <c r="A1905" s="3"/>
      <c r="B1905" s="3"/>
      <c r="C1905" s="7"/>
      <c r="D1905" s="7"/>
    </row>
    <row r="1906" spans="1:4" x14ac:dyDescent="0.2">
      <c r="A1906" s="3"/>
      <c r="B1906" s="3"/>
      <c r="C1906" s="7"/>
      <c r="D1906" s="7"/>
    </row>
    <row r="1907" spans="1:4" x14ac:dyDescent="0.2">
      <c r="A1907" s="3"/>
      <c r="B1907" s="3"/>
      <c r="C1907" s="7"/>
      <c r="D1907" s="7"/>
    </row>
    <row r="1908" spans="1:4" x14ac:dyDescent="0.2">
      <c r="A1908" s="3"/>
      <c r="B1908" s="3"/>
      <c r="C1908" s="7"/>
      <c r="D1908" s="7"/>
    </row>
    <row r="1909" spans="1:4" x14ac:dyDescent="0.2">
      <c r="A1909" s="3"/>
      <c r="B1909" s="3"/>
      <c r="C1909" s="7"/>
      <c r="D1909" s="7"/>
    </row>
    <row r="1910" spans="1:4" x14ac:dyDescent="0.2">
      <c r="A1910" s="3"/>
      <c r="B1910" s="3"/>
      <c r="C1910" s="7"/>
      <c r="D1910" s="7"/>
    </row>
    <row r="1911" spans="1:4" x14ac:dyDescent="0.2">
      <c r="A1911" s="3"/>
      <c r="B1911" s="3"/>
      <c r="C1911" s="7"/>
      <c r="D1911" s="7"/>
    </row>
    <row r="1912" spans="1:4" x14ac:dyDescent="0.2">
      <c r="A1912" s="3"/>
      <c r="B1912" s="3"/>
      <c r="C1912" s="7"/>
      <c r="D1912" s="7"/>
    </row>
    <row r="1913" spans="1:4" x14ac:dyDescent="0.2">
      <c r="A1913" s="3"/>
      <c r="B1913" s="3"/>
      <c r="C1913" s="7"/>
      <c r="D1913" s="7"/>
    </row>
    <row r="1914" spans="1:4" x14ac:dyDescent="0.2">
      <c r="A1914" s="3"/>
      <c r="B1914" s="3"/>
      <c r="C1914" s="7"/>
      <c r="D1914" s="7"/>
    </row>
    <row r="1915" spans="1:4" x14ac:dyDescent="0.2">
      <c r="A1915" s="3"/>
      <c r="B1915" s="3"/>
      <c r="C1915" s="7"/>
      <c r="D1915" s="7"/>
    </row>
    <row r="1916" spans="1:4" x14ac:dyDescent="0.2">
      <c r="A1916" s="3"/>
      <c r="B1916" s="3"/>
      <c r="C1916" s="7"/>
      <c r="D1916" s="7"/>
    </row>
    <row r="1917" spans="1:4" x14ac:dyDescent="0.2">
      <c r="A1917" s="3"/>
      <c r="B1917" s="3"/>
      <c r="C1917" s="7"/>
      <c r="D1917" s="7"/>
    </row>
    <row r="1918" spans="1:4" x14ac:dyDescent="0.2">
      <c r="A1918" s="3"/>
      <c r="B1918" s="3"/>
      <c r="C1918" s="7"/>
      <c r="D1918" s="7"/>
    </row>
    <row r="1919" spans="1:4" x14ac:dyDescent="0.2">
      <c r="A1919" s="3"/>
      <c r="B1919" s="3"/>
      <c r="C1919" s="7"/>
      <c r="D1919" s="7"/>
    </row>
    <row r="1920" spans="1:4" x14ac:dyDescent="0.2">
      <c r="A1920" s="3"/>
      <c r="B1920" s="3"/>
      <c r="C1920" s="7"/>
      <c r="D1920" s="7"/>
    </row>
    <row r="1921" spans="1:4" x14ac:dyDescent="0.2">
      <c r="A1921" s="3"/>
      <c r="B1921" s="3"/>
      <c r="C1921" s="7"/>
      <c r="D1921" s="7"/>
    </row>
    <row r="1922" spans="1:4" x14ac:dyDescent="0.2">
      <c r="A1922" s="3"/>
      <c r="B1922" s="3"/>
      <c r="C1922" s="7"/>
      <c r="D1922" s="7"/>
    </row>
    <row r="1923" spans="1:4" x14ac:dyDescent="0.2">
      <c r="A1923" s="3"/>
      <c r="B1923" s="3"/>
      <c r="C1923" s="7"/>
      <c r="D1923" s="7"/>
    </row>
    <row r="1924" spans="1:4" x14ac:dyDescent="0.2">
      <c r="A1924" s="3"/>
      <c r="B1924" s="3"/>
      <c r="C1924" s="7"/>
      <c r="D1924" s="7"/>
    </row>
    <row r="1925" spans="1:4" x14ac:dyDescent="0.2">
      <c r="A1925" s="3"/>
      <c r="B1925" s="3"/>
      <c r="C1925" s="7"/>
      <c r="D1925" s="7"/>
    </row>
    <row r="1926" spans="1:4" x14ac:dyDescent="0.2">
      <c r="A1926" s="3"/>
      <c r="B1926" s="3"/>
      <c r="C1926" s="7"/>
      <c r="D1926" s="7"/>
    </row>
    <row r="1927" spans="1:4" x14ac:dyDescent="0.2">
      <c r="A1927" s="3"/>
      <c r="B1927" s="3"/>
      <c r="C1927" s="7"/>
      <c r="D1927" s="7"/>
    </row>
    <row r="1928" spans="1:4" x14ac:dyDescent="0.2">
      <c r="A1928" s="3"/>
      <c r="B1928" s="3"/>
      <c r="C1928" s="7"/>
      <c r="D1928" s="7"/>
    </row>
    <row r="1929" spans="1:4" x14ac:dyDescent="0.2">
      <c r="A1929" s="3"/>
      <c r="B1929" s="3"/>
      <c r="C1929" s="7"/>
      <c r="D1929" s="7"/>
    </row>
    <row r="1930" spans="1:4" x14ac:dyDescent="0.2">
      <c r="A1930" s="3"/>
      <c r="B1930" s="3"/>
      <c r="C1930" s="7"/>
      <c r="D1930" s="7"/>
    </row>
    <row r="1931" spans="1:4" x14ac:dyDescent="0.2">
      <c r="A1931" s="3"/>
      <c r="B1931" s="3"/>
      <c r="C1931" s="7"/>
      <c r="D1931" s="7"/>
    </row>
    <row r="1932" spans="1:4" x14ac:dyDescent="0.2">
      <c r="A1932" s="3"/>
      <c r="B1932" s="3"/>
      <c r="C1932" s="7"/>
      <c r="D1932" s="7"/>
    </row>
    <row r="1933" spans="1:4" x14ac:dyDescent="0.2">
      <c r="A1933" s="3"/>
      <c r="B1933" s="3"/>
      <c r="C1933" s="7"/>
      <c r="D1933" s="7"/>
    </row>
    <row r="1934" spans="1:4" x14ac:dyDescent="0.2">
      <c r="A1934" s="3"/>
      <c r="B1934" s="3"/>
      <c r="C1934" s="7"/>
      <c r="D1934" s="7"/>
    </row>
    <row r="1935" spans="1:4" x14ac:dyDescent="0.2">
      <c r="A1935" s="3"/>
      <c r="B1935" s="3"/>
      <c r="C1935" s="7"/>
      <c r="D1935" s="7"/>
    </row>
    <row r="1936" spans="1:4" x14ac:dyDescent="0.2">
      <c r="A1936" s="3"/>
      <c r="B1936" s="3"/>
      <c r="C1936" s="7"/>
      <c r="D1936" s="7"/>
    </row>
    <row r="1937" spans="1:4" x14ac:dyDescent="0.2">
      <c r="A1937" s="3"/>
      <c r="B1937" s="3"/>
      <c r="C1937" s="7"/>
      <c r="D1937" s="7"/>
    </row>
    <row r="1938" spans="1:4" x14ac:dyDescent="0.2">
      <c r="A1938" s="3"/>
      <c r="B1938" s="3"/>
      <c r="C1938" s="7"/>
      <c r="D1938" s="7"/>
    </row>
    <row r="1939" spans="1:4" x14ac:dyDescent="0.2">
      <c r="A1939" s="3"/>
      <c r="B1939" s="3"/>
      <c r="C1939" s="7"/>
      <c r="D1939" s="7"/>
    </row>
    <row r="1940" spans="1:4" x14ac:dyDescent="0.2">
      <c r="A1940" s="3"/>
      <c r="B1940" s="3"/>
      <c r="C1940" s="7"/>
      <c r="D1940" s="7"/>
    </row>
    <row r="1941" spans="1:4" x14ac:dyDescent="0.2">
      <c r="A1941" s="3"/>
      <c r="B1941" s="3"/>
      <c r="C1941" s="7"/>
      <c r="D1941" s="7"/>
    </row>
    <row r="1942" spans="1:4" x14ac:dyDescent="0.2">
      <c r="A1942" s="3"/>
      <c r="B1942" s="3"/>
      <c r="C1942" s="7"/>
      <c r="D1942" s="7"/>
    </row>
    <row r="1943" spans="1:4" x14ac:dyDescent="0.2">
      <c r="A1943" s="3"/>
      <c r="B1943" s="3"/>
      <c r="C1943" s="7"/>
      <c r="D1943" s="7"/>
    </row>
    <row r="1944" spans="1:4" x14ac:dyDescent="0.2">
      <c r="A1944" s="3"/>
      <c r="B1944" s="3"/>
      <c r="C1944" s="7"/>
      <c r="D1944" s="7"/>
    </row>
    <row r="1945" spans="1:4" x14ac:dyDescent="0.2">
      <c r="A1945" s="3"/>
      <c r="B1945" s="3"/>
      <c r="C1945" s="7"/>
      <c r="D1945" s="7"/>
    </row>
    <row r="1946" spans="1:4" x14ac:dyDescent="0.2">
      <c r="A1946" s="3"/>
      <c r="B1946" s="3"/>
      <c r="C1946" s="7"/>
      <c r="D1946" s="7"/>
    </row>
    <row r="1947" spans="1:4" x14ac:dyDescent="0.2">
      <c r="A1947" s="3"/>
      <c r="B1947" s="3"/>
      <c r="C1947" s="7"/>
      <c r="D1947" s="7"/>
    </row>
    <row r="1948" spans="1:4" x14ac:dyDescent="0.2">
      <c r="A1948" s="3"/>
      <c r="B1948" s="3"/>
      <c r="C1948" s="7"/>
      <c r="D1948" s="7"/>
    </row>
    <row r="1949" spans="1:4" x14ac:dyDescent="0.2">
      <c r="A1949" s="3"/>
      <c r="B1949" s="3"/>
      <c r="C1949" s="7"/>
      <c r="D1949" s="7"/>
    </row>
    <row r="1950" spans="1:4" x14ac:dyDescent="0.2">
      <c r="A1950" s="3"/>
      <c r="B1950" s="3"/>
      <c r="C1950" s="7"/>
      <c r="D1950" s="7"/>
    </row>
    <row r="1951" spans="1:4" x14ac:dyDescent="0.2">
      <c r="A1951" s="3"/>
      <c r="B1951" s="3"/>
      <c r="C1951" s="7"/>
      <c r="D1951" s="7"/>
    </row>
    <row r="1952" spans="1:4" x14ac:dyDescent="0.2">
      <c r="A1952" s="3"/>
      <c r="B1952" s="3"/>
      <c r="C1952" s="7"/>
      <c r="D1952" s="7"/>
    </row>
    <row r="1953" spans="1:4" x14ac:dyDescent="0.2">
      <c r="A1953" s="3"/>
      <c r="B1953" s="3"/>
      <c r="C1953" s="7"/>
      <c r="D1953" s="7"/>
    </row>
    <row r="1954" spans="1:4" x14ac:dyDescent="0.2">
      <c r="A1954" s="3"/>
      <c r="B1954" s="3"/>
      <c r="C1954" s="7"/>
      <c r="D1954" s="7"/>
    </row>
    <row r="1955" spans="1:4" x14ac:dyDescent="0.2">
      <c r="A1955" s="3"/>
      <c r="B1955" s="3"/>
      <c r="C1955" s="7"/>
      <c r="D1955" s="7"/>
    </row>
    <row r="1956" spans="1:4" x14ac:dyDescent="0.2">
      <c r="A1956" s="3"/>
      <c r="B1956" s="3"/>
      <c r="C1956" s="7"/>
      <c r="D1956" s="7"/>
    </row>
    <row r="1957" spans="1:4" x14ac:dyDescent="0.2">
      <c r="A1957" s="3"/>
      <c r="B1957" s="3"/>
      <c r="C1957" s="7"/>
      <c r="D1957" s="7"/>
    </row>
    <row r="1958" spans="1:4" x14ac:dyDescent="0.2">
      <c r="A1958" s="3"/>
      <c r="B1958" s="3"/>
      <c r="C1958" s="7"/>
      <c r="D1958" s="7"/>
    </row>
    <row r="1959" spans="1:4" x14ac:dyDescent="0.2">
      <c r="A1959" s="3"/>
      <c r="B1959" s="3"/>
      <c r="C1959" s="7"/>
      <c r="D1959" s="7"/>
    </row>
    <row r="1960" spans="1:4" x14ac:dyDescent="0.2">
      <c r="A1960" s="3"/>
      <c r="B1960" s="3"/>
      <c r="C1960" s="7"/>
      <c r="D1960" s="7"/>
    </row>
    <row r="1961" spans="1:4" x14ac:dyDescent="0.2">
      <c r="A1961" s="3"/>
      <c r="B1961" s="3"/>
      <c r="C1961" s="7"/>
      <c r="D1961" s="7"/>
    </row>
    <row r="1962" spans="1:4" x14ac:dyDescent="0.2">
      <c r="A1962" s="3"/>
      <c r="B1962" s="3"/>
      <c r="C1962" s="7"/>
      <c r="D1962" s="7"/>
    </row>
    <row r="1963" spans="1:4" x14ac:dyDescent="0.2">
      <c r="A1963" s="3"/>
      <c r="B1963" s="3"/>
      <c r="C1963" s="7"/>
      <c r="D1963" s="7"/>
    </row>
    <row r="1964" spans="1:4" x14ac:dyDescent="0.2">
      <c r="A1964" s="3"/>
      <c r="B1964" s="3"/>
      <c r="C1964" s="7"/>
      <c r="D1964" s="7"/>
    </row>
    <row r="1965" spans="1:4" x14ac:dyDescent="0.2">
      <c r="A1965" s="3"/>
      <c r="B1965" s="3"/>
      <c r="C1965" s="7"/>
      <c r="D1965" s="7"/>
    </row>
    <row r="1966" spans="1:4" x14ac:dyDescent="0.2">
      <c r="A1966" s="3"/>
      <c r="B1966" s="3"/>
      <c r="C1966" s="7"/>
      <c r="D1966" s="7"/>
    </row>
    <row r="1967" spans="1:4" x14ac:dyDescent="0.2">
      <c r="A1967" s="3"/>
      <c r="B1967" s="3"/>
      <c r="C1967" s="7"/>
      <c r="D1967" s="7"/>
    </row>
    <row r="1968" spans="1:4" x14ac:dyDescent="0.2">
      <c r="A1968" s="3"/>
      <c r="B1968" s="3"/>
      <c r="C1968" s="7"/>
      <c r="D1968" s="7"/>
    </row>
    <row r="1969" spans="1:4" x14ac:dyDescent="0.2">
      <c r="A1969" s="3"/>
      <c r="B1969" s="3"/>
      <c r="C1969" s="7"/>
      <c r="D1969" s="7"/>
    </row>
    <row r="1970" spans="1:4" x14ac:dyDescent="0.2">
      <c r="A1970" s="3"/>
      <c r="B1970" s="3"/>
      <c r="C1970" s="7"/>
      <c r="D1970" s="7"/>
    </row>
    <row r="1971" spans="1:4" x14ac:dyDescent="0.2">
      <c r="A1971" s="3"/>
      <c r="B1971" s="3"/>
      <c r="C1971" s="7"/>
      <c r="D1971" s="7"/>
    </row>
    <row r="1972" spans="1:4" x14ac:dyDescent="0.2">
      <c r="A1972" s="3"/>
      <c r="B1972" s="3"/>
      <c r="C1972" s="7"/>
      <c r="D1972" s="7"/>
    </row>
    <row r="1973" spans="1:4" x14ac:dyDescent="0.2">
      <c r="A1973" s="3"/>
      <c r="B1973" s="3"/>
      <c r="C1973" s="7"/>
      <c r="D1973" s="7"/>
    </row>
    <row r="1974" spans="1:4" x14ac:dyDescent="0.2">
      <c r="A1974" s="3"/>
      <c r="B1974" s="3"/>
      <c r="C1974" s="7"/>
      <c r="D1974" s="7"/>
    </row>
    <row r="1975" spans="1:4" x14ac:dyDescent="0.2">
      <c r="A1975" s="3"/>
      <c r="B1975" s="3"/>
      <c r="C1975" s="7"/>
      <c r="D1975" s="7"/>
    </row>
    <row r="1976" spans="1:4" x14ac:dyDescent="0.2">
      <c r="A1976" s="3"/>
      <c r="B1976" s="3"/>
      <c r="C1976" s="7"/>
      <c r="D1976" s="7"/>
    </row>
    <row r="1977" spans="1:4" x14ac:dyDescent="0.2">
      <c r="A1977" s="3"/>
      <c r="B1977" s="3"/>
      <c r="C1977" s="7"/>
      <c r="D1977" s="7"/>
    </row>
    <row r="1978" spans="1:4" x14ac:dyDescent="0.2">
      <c r="A1978" s="3"/>
      <c r="B1978" s="3"/>
      <c r="C1978" s="7"/>
      <c r="D1978" s="7"/>
    </row>
    <row r="1979" spans="1:4" x14ac:dyDescent="0.2">
      <c r="A1979" s="3"/>
      <c r="B1979" s="3"/>
      <c r="C1979" s="7"/>
      <c r="D1979" s="7"/>
    </row>
    <row r="1980" spans="1:4" x14ac:dyDescent="0.2">
      <c r="A1980" s="3"/>
      <c r="B1980" s="3"/>
      <c r="C1980" s="7"/>
      <c r="D1980" s="7"/>
    </row>
    <row r="1981" spans="1:4" x14ac:dyDescent="0.2">
      <c r="A1981" s="3"/>
      <c r="B1981" s="3"/>
      <c r="C1981" s="7"/>
      <c r="D1981" s="7"/>
    </row>
    <row r="1982" spans="1:4" x14ac:dyDescent="0.2">
      <c r="A1982" s="3"/>
      <c r="B1982" s="3"/>
      <c r="C1982" s="7"/>
      <c r="D1982" s="7"/>
    </row>
    <row r="1983" spans="1:4" x14ac:dyDescent="0.2">
      <c r="A1983" s="3"/>
      <c r="B1983" s="3"/>
      <c r="C1983" s="7"/>
      <c r="D1983" s="7"/>
    </row>
    <row r="1984" spans="1:4" x14ac:dyDescent="0.2">
      <c r="A1984" s="3"/>
      <c r="B1984" s="3"/>
      <c r="C1984" s="7"/>
      <c r="D1984" s="7"/>
    </row>
    <row r="1985" spans="1:4" x14ac:dyDescent="0.2">
      <c r="A1985" s="3"/>
      <c r="B1985" s="3"/>
      <c r="C1985" s="7"/>
      <c r="D1985" s="7"/>
    </row>
    <row r="1986" spans="1:4" x14ac:dyDescent="0.2">
      <c r="A1986" s="3"/>
      <c r="B1986" s="3"/>
      <c r="C1986" s="7"/>
      <c r="D1986" s="7"/>
    </row>
    <row r="1987" spans="1:4" x14ac:dyDescent="0.2">
      <c r="A1987" s="3"/>
      <c r="B1987" s="3"/>
      <c r="C1987" s="7"/>
      <c r="D1987" s="7"/>
    </row>
    <row r="1988" spans="1:4" x14ac:dyDescent="0.2">
      <c r="A1988" s="3"/>
      <c r="B1988" s="3"/>
      <c r="C1988" s="7"/>
      <c r="D1988" s="7"/>
    </row>
    <row r="1989" spans="1:4" x14ac:dyDescent="0.2">
      <c r="A1989" s="3"/>
      <c r="B1989" s="3"/>
      <c r="C1989" s="7"/>
      <c r="D1989" s="7"/>
    </row>
    <row r="1990" spans="1:4" x14ac:dyDescent="0.2">
      <c r="A1990" s="3"/>
      <c r="B1990" s="3"/>
      <c r="C1990" s="7"/>
      <c r="D1990" s="7"/>
    </row>
    <row r="1991" spans="1:4" x14ac:dyDescent="0.2">
      <c r="A1991" s="3"/>
      <c r="B1991" s="3"/>
      <c r="C1991" s="7"/>
      <c r="D1991" s="7"/>
    </row>
    <row r="1992" spans="1:4" x14ac:dyDescent="0.2">
      <c r="A1992" s="3"/>
      <c r="B1992" s="3"/>
      <c r="C1992" s="7"/>
      <c r="D1992" s="7"/>
    </row>
    <row r="1993" spans="1:4" x14ac:dyDescent="0.2">
      <c r="A1993" s="3"/>
      <c r="B1993" s="3"/>
      <c r="C1993" s="7"/>
      <c r="D1993" s="7"/>
    </row>
    <row r="1994" spans="1:4" x14ac:dyDescent="0.2">
      <c r="A1994" s="3"/>
      <c r="B1994" s="3"/>
      <c r="C1994" s="7"/>
      <c r="D1994" s="7"/>
    </row>
    <row r="1995" spans="1:4" x14ac:dyDescent="0.2">
      <c r="A1995" s="3"/>
      <c r="B1995" s="3"/>
      <c r="C1995" s="7"/>
      <c r="D1995" s="7"/>
    </row>
    <row r="1996" spans="1:4" x14ac:dyDescent="0.2">
      <c r="A1996" s="3"/>
      <c r="B1996" s="3"/>
      <c r="C1996" s="7"/>
      <c r="D1996" s="7"/>
    </row>
    <row r="1997" spans="1:4" x14ac:dyDescent="0.2">
      <c r="A1997" s="3"/>
      <c r="B1997" s="3"/>
      <c r="C1997" s="7"/>
      <c r="D1997" s="7"/>
    </row>
    <row r="1998" spans="1:4" x14ac:dyDescent="0.2">
      <c r="A1998" s="3"/>
      <c r="B1998" s="3"/>
      <c r="C1998" s="7"/>
      <c r="D1998" s="7"/>
    </row>
    <row r="1999" spans="1:4" x14ac:dyDescent="0.2">
      <c r="A1999" s="3"/>
      <c r="B1999" s="3"/>
      <c r="C1999" s="7"/>
      <c r="D1999" s="7"/>
    </row>
    <row r="2000" spans="1:4" x14ac:dyDescent="0.2">
      <c r="A2000" s="3"/>
      <c r="B2000" s="3"/>
      <c r="C2000" s="7"/>
      <c r="D2000" s="7"/>
    </row>
    <row r="2001" spans="1:4" x14ac:dyDescent="0.2">
      <c r="A2001" s="3"/>
      <c r="B2001" s="3"/>
      <c r="C2001" s="7"/>
      <c r="D2001" s="7"/>
    </row>
    <row r="2002" spans="1:4" x14ac:dyDescent="0.2">
      <c r="D2002" s="1"/>
    </row>
    <row r="2003" spans="1:4" x14ac:dyDescent="0.2">
      <c r="D2003" s="1"/>
    </row>
  </sheetData>
  <autoFilter ref="A1:A7" xr:uid="{B40FC541-2D48-47EA-8532-C9905611ADB3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003"/>
  <sheetViews>
    <sheetView tabSelected="1" topLeftCell="D1" workbookViewId="0">
      <selection activeCell="C1" sqref="C1:O1"/>
    </sheetView>
  </sheetViews>
  <sheetFormatPr defaultColWidth="12.5703125" defaultRowHeight="15.75" customHeight="1" x14ac:dyDescent="0.2"/>
  <cols>
    <col min="1" max="1" width="24.42578125" customWidth="1"/>
    <col min="2" max="2" width="17.42578125" bestFit="1" customWidth="1"/>
    <col min="3" max="3" width="31.7109375" bestFit="1" customWidth="1"/>
    <col min="4" max="4" width="18" customWidth="1"/>
    <col min="5" max="5" width="18.85546875" customWidth="1"/>
    <col min="6" max="6" width="21.140625" customWidth="1"/>
    <col min="7" max="7" width="24.85546875" customWidth="1"/>
    <col min="8" max="8" width="12.5703125" style="8"/>
    <col min="9" max="9" width="21" style="8" customWidth="1"/>
    <col min="12" max="12" width="23.85546875" customWidth="1"/>
    <col min="13" max="14" width="28.140625" customWidth="1"/>
    <col min="15" max="15" width="25.140625" customWidth="1"/>
  </cols>
  <sheetData>
    <row r="1" spans="1: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564</v>
      </c>
      <c r="I1" s="4" t="s">
        <v>566</v>
      </c>
      <c r="J1" s="4" t="s">
        <v>563</v>
      </c>
      <c r="K1" s="4" t="s">
        <v>562</v>
      </c>
      <c r="L1" s="4" t="s">
        <v>565</v>
      </c>
      <c r="M1" s="4" t="s">
        <v>567</v>
      </c>
      <c r="N1" s="4" t="s">
        <v>568</v>
      </c>
      <c r="O1" s="4" t="s">
        <v>569</v>
      </c>
    </row>
    <row r="2" spans="1:15" x14ac:dyDescent="0.2">
      <c r="A2" s="3">
        <v>30</v>
      </c>
      <c r="B2" s="3" t="s">
        <v>7</v>
      </c>
      <c r="C2" s="3" t="s">
        <v>8</v>
      </c>
      <c r="D2" s="3" t="s">
        <v>9</v>
      </c>
      <c r="E2" s="14" t="s">
        <v>10</v>
      </c>
      <c r="F2" s="7">
        <v>10.3</v>
      </c>
      <c r="G2" s="6" t="s">
        <v>11</v>
      </c>
      <c r="H2" s="21">
        <f>DAY(G2)</f>
        <v>1</v>
      </c>
      <c r="I2" s="21" t="str">
        <f>TEXT(G2,"mmmm")</f>
        <v>janeiro</v>
      </c>
      <c r="J2" s="20">
        <f>MONTH(G2)</f>
        <v>1</v>
      </c>
      <c r="K2" s="20">
        <f>YEAR(G2)</f>
        <v>2023</v>
      </c>
      <c r="L2" s="12">
        <f>(F2 - MIN(F:F)) / (MAX(F:F) - MIN(F:F))</f>
        <v>0.11395289946821979</v>
      </c>
      <c r="M2">
        <f>(COUNTIF(mercado_acoes!D:D, "Compra") + COUNTIF(mercado_acoes!D:D, "Venda"))</f>
        <v>2000</v>
      </c>
      <c r="N2" s="19">
        <f>F2*100</f>
        <v>1030</v>
      </c>
      <c r="O2" s="19">
        <f>K2 - L2</f>
        <v>2022.8860471005319</v>
      </c>
    </row>
    <row r="3" spans="1:15" x14ac:dyDescent="0.2">
      <c r="A3" s="3">
        <v>78</v>
      </c>
      <c r="B3" s="3" t="s">
        <v>12</v>
      </c>
      <c r="C3" s="3" t="s">
        <v>13</v>
      </c>
      <c r="D3" s="3" t="s">
        <v>14</v>
      </c>
      <c r="E3" s="3" t="s">
        <v>15</v>
      </c>
      <c r="F3" s="7">
        <v>53.3</v>
      </c>
      <c r="G3" s="6" t="s">
        <v>11</v>
      </c>
      <c r="H3" s="21">
        <f t="shared" ref="H3:H66" si="0">DAY(G3)</f>
        <v>1</v>
      </c>
      <c r="I3" s="21" t="str">
        <f>TEXT(G3,"mmmm")</f>
        <v>janeiro</v>
      </c>
      <c r="J3" s="20">
        <f t="shared" ref="J3:J66" si="1">MONTH(G3)</f>
        <v>1</v>
      </c>
      <c r="K3" s="20">
        <f t="shared" ref="K3:K66" si="2">YEAR(G3)</f>
        <v>2023</v>
      </c>
      <c r="L3" s="12">
        <f t="shared" ref="L3:L66" si="3">(F3 - MIN(F:F)) / (MAX(F:F) - MIN(F:F))</f>
        <v>0.65839453026082551</v>
      </c>
      <c r="M3">
        <f>(COUNTIF(mercado_acoes!D:D, "Compra") + COUNTIF(mercado_acoes!D:D, "Venda"))</f>
        <v>2000</v>
      </c>
      <c r="N3" s="19">
        <f t="shared" ref="N3:N66" si="4">F3*100</f>
        <v>5330</v>
      </c>
      <c r="O3" s="19">
        <f t="shared" ref="O3:O66" si="5">K3 - L3</f>
        <v>2022.3416054697391</v>
      </c>
    </row>
    <row r="4" spans="1:15" x14ac:dyDescent="0.2">
      <c r="A4" s="3">
        <v>50</v>
      </c>
      <c r="B4" s="3" t="s">
        <v>16</v>
      </c>
      <c r="C4" s="3" t="s">
        <v>17</v>
      </c>
      <c r="D4" s="3" t="s">
        <v>9</v>
      </c>
      <c r="E4" s="3" t="s">
        <v>18</v>
      </c>
      <c r="F4" s="7">
        <v>21.69</v>
      </c>
      <c r="G4" s="6" t="s">
        <v>11</v>
      </c>
      <c r="H4" s="21">
        <f t="shared" si="0"/>
        <v>1</v>
      </c>
      <c r="I4" s="21" t="str">
        <f>TEXT(G4,"mmmm")</f>
        <v>janeiro</v>
      </c>
      <c r="J4" s="20">
        <f t="shared" si="1"/>
        <v>1</v>
      </c>
      <c r="K4" s="20">
        <f t="shared" si="2"/>
        <v>2023</v>
      </c>
      <c r="L4" s="12">
        <f t="shared" si="3"/>
        <v>0.25816662446188909</v>
      </c>
      <c r="M4">
        <f>(COUNTIF(mercado_acoes!D:D, "Compra") + COUNTIF(mercado_acoes!D:D, "Venda"))</f>
        <v>2000</v>
      </c>
      <c r="N4" s="19">
        <f t="shared" si="4"/>
        <v>2169</v>
      </c>
      <c r="O4" s="19">
        <f t="shared" si="5"/>
        <v>2022.7418333755381</v>
      </c>
    </row>
    <row r="5" spans="1:15" x14ac:dyDescent="0.2">
      <c r="A5" s="3">
        <v>80</v>
      </c>
      <c r="B5" s="3" t="s">
        <v>19</v>
      </c>
      <c r="C5" s="3" t="s">
        <v>20</v>
      </c>
      <c r="D5" s="3" t="s">
        <v>14</v>
      </c>
      <c r="E5" s="3" t="s">
        <v>21</v>
      </c>
      <c r="F5" s="7">
        <v>39.74</v>
      </c>
      <c r="G5" s="6" t="s">
        <v>22</v>
      </c>
      <c r="H5" s="21">
        <f t="shared" si="0"/>
        <v>2</v>
      </c>
      <c r="I5" s="21" t="str">
        <f t="shared" ref="I5:I68" si="6">TEXT(G5,"mmmm")</f>
        <v>janeiro</v>
      </c>
      <c r="J5" s="20">
        <f t="shared" si="1"/>
        <v>1</v>
      </c>
      <c r="K5" s="20">
        <f t="shared" si="2"/>
        <v>2023</v>
      </c>
      <c r="L5" s="12">
        <f t="shared" si="3"/>
        <v>0.48670549506204108</v>
      </c>
      <c r="M5">
        <f>(COUNTIF(mercado_acoes!D:D, "Compra") + COUNTIF(mercado_acoes!D:D, "Venda"))</f>
        <v>2000</v>
      </c>
      <c r="N5" s="19">
        <f t="shared" si="4"/>
        <v>3974</v>
      </c>
      <c r="O5" s="19">
        <f t="shared" si="5"/>
        <v>2022.5132945049379</v>
      </c>
    </row>
    <row r="6" spans="1:15" x14ac:dyDescent="0.2">
      <c r="A6" s="3">
        <v>68</v>
      </c>
      <c r="B6" s="3" t="s">
        <v>23</v>
      </c>
      <c r="C6" s="3" t="s">
        <v>24</v>
      </c>
      <c r="D6" s="3" t="s">
        <v>9</v>
      </c>
      <c r="E6" s="3" t="s">
        <v>21</v>
      </c>
      <c r="F6" s="7">
        <v>17.96</v>
      </c>
      <c r="G6" s="6" t="s">
        <v>22</v>
      </c>
      <c r="H6" s="21">
        <f t="shared" si="0"/>
        <v>2</v>
      </c>
      <c r="I6" s="21" t="str">
        <f t="shared" si="6"/>
        <v>janeiro</v>
      </c>
      <c r="J6" s="20">
        <f t="shared" si="1"/>
        <v>1</v>
      </c>
      <c r="K6" s="20">
        <f t="shared" si="2"/>
        <v>2023</v>
      </c>
      <c r="L6" s="12">
        <f t="shared" si="3"/>
        <v>0.21093947834894911</v>
      </c>
      <c r="M6">
        <f>(COUNTIF(mercado_acoes!D:D, "Compra") + COUNTIF(mercado_acoes!D:D, "Venda"))</f>
        <v>2000</v>
      </c>
      <c r="N6" s="19">
        <f t="shared" si="4"/>
        <v>1796</v>
      </c>
      <c r="O6" s="19">
        <f t="shared" si="5"/>
        <v>2022.789060521651</v>
      </c>
    </row>
    <row r="7" spans="1:15" x14ac:dyDescent="0.2">
      <c r="A7" s="3">
        <v>48</v>
      </c>
      <c r="B7" s="3" t="s">
        <v>23</v>
      </c>
      <c r="C7" s="3" t="s">
        <v>26</v>
      </c>
      <c r="D7" s="3" t="s">
        <v>14</v>
      </c>
      <c r="E7" s="3" t="s">
        <v>27</v>
      </c>
      <c r="F7" s="7">
        <v>11.95</v>
      </c>
      <c r="G7" s="6" t="s">
        <v>22</v>
      </c>
      <c r="H7" s="21">
        <f t="shared" si="0"/>
        <v>2</v>
      </c>
      <c r="I7" s="21" t="str">
        <f t="shared" si="6"/>
        <v>janeiro</v>
      </c>
      <c r="J7" s="20">
        <f t="shared" si="1"/>
        <v>1</v>
      </c>
      <c r="K7" s="20">
        <f t="shared" si="2"/>
        <v>2023</v>
      </c>
      <c r="L7" s="12">
        <f t="shared" si="3"/>
        <v>0.13484426437072675</v>
      </c>
      <c r="M7">
        <f>(COUNTIF(mercado_acoes!D:D, "Compra") + COUNTIF(mercado_acoes!D:D, "Venda"))</f>
        <v>2000</v>
      </c>
      <c r="N7" s="19">
        <f t="shared" si="4"/>
        <v>1195</v>
      </c>
      <c r="O7" s="19">
        <f t="shared" si="5"/>
        <v>2022.8651557356293</v>
      </c>
    </row>
    <row r="8" spans="1:15" x14ac:dyDescent="0.2">
      <c r="A8" s="3">
        <v>100</v>
      </c>
      <c r="B8" s="3" t="s">
        <v>28</v>
      </c>
      <c r="C8" s="18" t="s">
        <v>29</v>
      </c>
      <c r="D8" s="3" t="s">
        <v>9</v>
      </c>
      <c r="E8" s="3" t="s">
        <v>30</v>
      </c>
      <c r="F8" s="7">
        <v>24.53</v>
      </c>
      <c r="G8" s="6" t="s">
        <v>22</v>
      </c>
      <c r="H8" s="21">
        <f t="shared" si="0"/>
        <v>2</v>
      </c>
      <c r="I8" s="21" t="str">
        <f t="shared" si="6"/>
        <v>janeiro</v>
      </c>
      <c r="J8" s="20">
        <f t="shared" si="1"/>
        <v>1</v>
      </c>
      <c r="K8" s="20">
        <f t="shared" si="2"/>
        <v>2023</v>
      </c>
      <c r="L8" s="12">
        <f t="shared" si="3"/>
        <v>0.29412509496074957</v>
      </c>
      <c r="M8">
        <f>(COUNTIF(mercado_acoes!D:D, "Compra") + COUNTIF(mercado_acoes!D:D, "Venda"))</f>
        <v>2000</v>
      </c>
      <c r="N8" s="19">
        <f t="shared" si="4"/>
        <v>2453</v>
      </c>
      <c r="O8" s="19">
        <f t="shared" si="5"/>
        <v>2022.7058749050393</v>
      </c>
    </row>
    <row r="9" spans="1:15" x14ac:dyDescent="0.2">
      <c r="A9" s="3">
        <v>30</v>
      </c>
      <c r="B9" s="3" t="s">
        <v>7</v>
      </c>
      <c r="C9" s="3" t="s">
        <v>8</v>
      </c>
      <c r="D9" s="3" t="s">
        <v>9</v>
      </c>
      <c r="E9" s="3" t="s">
        <v>31</v>
      </c>
      <c r="F9" s="7">
        <v>46.74</v>
      </c>
      <c r="G9" s="6" t="s">
        <v>22</v>
      </c>
      <c r="H9" s="21">
        <f t="shared" si="0"/>
        <v>2</v>
      </c>
      <c r="I9" s="21" t="str">
        <f t="shared" si="6"/>
        <v>janeiro</v>
      </c>
      <c r="J9" s="20">
        <f t="shared" si="1"/>
        <v>1</v>
      </c>
      <c r="K9" s="20">
        <f t="shared" si="2"/>
        <v>2023</v>
      </c>
      <c r="L9" s="12">
        <f t="shared" si="3"/>
        <v>0.57533552798176757</v>
      </c>
      <c r="M9">
        <f>(COUNTIF(mercado_acoes!D:D, "Compra") + COUNTIF(mercado_acoes!D:D, "Venda"))</f>
        <v>2000</v>
      </c>
      <c r="N9" s="19">
        <f t="shared" si="4"/>
        <v>4674</v>
      </c>
      <c r="O9" s="19">
        <f t="shared" si="5"/>
        <v>2022.4246644720183</v>
      </c>
    </row>
    <row r="10" spans="1:15" x14ac:dyDescent="0.2">
      <c r="A10" s="3">
        <v>81</v>
      </c>
      <c r="B10" s="3" t="s">
        <v>32</v>
      </c>
      <c r="C10" s="3" t="s">
        <v>33</v>
      </c>
      <c r="D10" s="3" t="s">
        <v>14</v>
      </c>
      <c r="E10" s="3" t="s">
        <v>34</v>
      </c>
      <c r="F10" s="7">
        <v>65.39</v>
      </c>
      <c r="G10" s="6" t="s">
        <v>22</v>
      </c>
      <c r="H10" s="21">
        <f t="shared" si="0"/>
        <v>2</v>
      </c>
      <c r="I10" s="21" t="str">
        <f t="shared" si="6"/>
        <v>janeiro</v>
      </c>
      <c r="J10" s="20">
        <f t="shared" si="1"/>
        <v>1</v>
      </c>
      <c r="K10" s="20">
        <f t="shared" si="2"/>
        <v>2023</v>
      </c>
      <c r="L10" s="12">
        <f t="shared" si="3"/>
        <v>0.81147125854646751</v>
      </c>
      <c r="M10">
        <f>(COUNTIF(mercado_acoes!D:D, "Compra") + COUNTIF(mercado_acoes!D:D, "Venda"))</f>
        <v>2000</v>
      </c>
      <c r="N10" s="19">
        <f t="shared" si="4"/>
        <v>6539</v>
      </c>
      <c r="O10" s="19">
        <f t="shared" si="5"/>
        <v>2022.1885287414536</v>
      </c>
    </row>
    <row r="11" spans="1:15" x14ac:dyDescent="0.2">
      <c r="A11" s="3">
        <v>15</v>
      </c>
      <c r="B11" s="3" t="s">
        <v>35</v>
      </c>
      <c r="C11" s="3" t="s">
        <v>36</v>
      </c>
      <c r="D11" s="3" t="s">
        <v>14</v>
      </c>
      <c r="E11" s="3" t="s">
        <v>37</v>
      </c>
      <c r="F11" s="7">
        <v>56.68</v>
      </c>
      <c r="G11" s="6" t="s">
        <v>38</v>
      </c>
      <c r="H11" s="21">
        <f t="shared" si="0"/>
        <v>3</v>
      </c>
      <c r="I11" s="21" t="str">
        <f t="shared" si="6"/>
        <v>janeiro</v>
      </c>
      <c r="J11" s="20">
        <f t="shared" si="1"/>
        <v>1</v>
      </c>
      <c r="K11" s="20">
        <f t="shared" si="2"/>
        <v>2023</v>
      </c>
      <c r="L11" s="12">
        <f t="shared" si="3"/>
        <v>0.70119017472777923</v>
      </c>
      <c r="M11">
        <f>(COUNTIF(mercado_acoes!D:D, "Compra") + COUNTIF(mercado_acoes!D:D, "Venda"))</f>
        <v>2000</v>
      </c>
      <c r="N11" s="19">
        <f t="shared" si="4"/>
        <v>5668</v>
      </c>
      <c r="O11" s="19">
        <f t="shared" si="5"/>
        <v>2022.2988098252722</v>
      </c>
    </row>
    <row r="12" spans="1:15" x14ac:dyDescent="0.2">
      <c r="A12" s="3">
        <v>86</v>
      </c>
      <c r="B12" s="3" t="s">
        <v>39</v>
      </c>
      <c r="C12" s="3" t="s">
        <v>40</v>
      </c>
      <c r="D12" s="3" t="s">
        <v>14</v>
      </c>
      <c r="E12" s="3" t="s">
        <v>21</v>
      </c>
      <c r="F12" s="7">
        <v>26.99</v>
      </c>
      <c r="G12" s="6" t="s">
        <v>38</v>
      </c>
      <c r="H12" s="21">
        <f t="shared" si="0"/>
        <v>3</v>
      </c>
      <c r="I12" s="21" t="str">
        <f t="shared" si="6"/>
        <v>janeiro</v>
      </c>
      <c r="J12" s="20">
        <f t="shared" si="1"/>
        <v>1</v>
      </c>
      <c r="K12" s="20">
        <f t="shared" si="2"/>
        <v>2023</v>
      </c>
      <c r="L12" s="12">
        <f t="shared" si="3"/>
        <v>0.32527222081539625</v>
      </c>
      <c r="M12">
        <f>(COUNTIF(mercado_acoes!D:D, "Compra") + COUNTIF(mercado_acoes!D:D, "Venda"))</f>
        <v>2000</v>
      </c>
      <c r="N12" s="19">
        <f t="shared" si="4"/>
        <v>2699</v>
      </c>
      <c r="O12" s="19">
        <f t="shared" si="5"/>
        <v>2022.6747277791846</v>
      </c>
    </row>
    <row r="13" spans="1:15" x14ac:dyDescent="0.2">
      <c r="A13" s="3">
        <v>60</v>
      </c>
      <c r="B13" s="3" t="s">
        <v>41</v>
      </c>
      <c r="C13" s="3" t="s">
        <v>42</v>
      </c>
      <c r="D13" s="3" t="s">
        <v>14</v>
      </c>
      <c r="E13" s="3" t="s">
        <v>34</v>
      </c>
      <c r="F13" s="7">
        <v>78.94</v>
      </c>
      <c r="G13" s="6" t="s">
        <v>38</v>
      </c>
      <c r="H13" s="21">
        <f t="shared" si="0"/>
        <v>3</v>
      </c>
      <c r="I13" s="21" t="str">
        <f t="shared" si="6"/>
        <v>janeiro</v>
      </c>
      <c r="J13" s="20">
        <f t="shared" si="1"/>
        <v>1</v>
      </c>
      <c r="K13" s="20">
        <f t="shared" si="2"/>
        <v>2023</v>
      </c>
      <c r="L13" s="12">
        <f t="shared" si="3"/>
        <v>0.98303367941250941</v>
      </c>
      <c r="M13">
        <f>(COUNTIF(mercado_acoes!D:D, "Compra") + COUNTIF(mercado_acoes!D:D, "Venda"))</f>
        <v>2000</v>
      </c>
      <c r="N13" s="19">
        <f t="shared" si="4"/>
        <v>7894</v>
      </c>
      <c r="O13" s="19">
        <f t="shared" si="5"/>
        <v>2022.0169663205875</v>
      </c>
    </row>
    <row r="14" spans="1:15" x14ac:dyDescent="0.2">
      <c r="A14" s="3">
        <v>97</v>
      </c>
      <c r="B14" s="3" t="s">
        <v>43</v>
      </c>
      <c r="C14" s="3" t="s">
        <v>44</v>
      </c>
      <c r="D14" s="3" t="s">
        <v>14</v>
      </c>
      <c r="E14" s="3" t="s">
        <v>30</v>
      </c>
      <c r="F14" s="7">
        <v>30.19</v>
      </c>
      <c r="G14" s="6" t="s">
        <v>38</v>
      </c>
      <c r="H14" s="21">
        <f t="shared" si="0"/>
        <v>3</v>
      </c>
      <c r="I14" s="21" t="str">
        <f t="shared" si="6"/>
        <v>janeiro</v>
      </c>
      <c r="J14" s="20">
        <f t="shared" si="1"/>
        <v>1</v>
      </c>
      <c r="K14" s="20">
        <f t="shared" si="2"/>
        <v>2023</v>
      </c>
      <c r="L14" s="12">
        <f t="shared" si="3"/>
        <v>0.36578880729298557</v>
      </c>
      <c r="M14">
        <f>(COUNTIF(mercado_acoes!D:D, "Compra") + COUNTIF(mercado_acoes!D:D, "Venda"))</f>
        <v>2000</v>
      </c>
      <c r="N14" s="19">
        <f t="shared" si="4"/>
        <v>3019</v>
      </c>
      <c r="O14" s="19">
        <f t="shared" si="5"/>
        <v>2022.634211192707</v>
      </c>
    </row>
    <row r="15" spans="1:15" x14ac:dyDescent="0.2">
      <c r="A15" s="3">
        <v>99</v>
      </c>
      <c r="B15" s="3" t="s">
        <v>45</v>
      </c>
      <c r="C15" s="3" t="s">
        <v>46</v>
      </c>
      <c r="D15" s="3" t="s">
        <v>14</v>
      </c>
      <c r="E15" s="3" t="s">
        <v>47</v>
      </c>
      <c r="F15" s="7">
        <v>10.91</v>
      </c>
      <c r="G15" s="6" t="s">
        <v>48</v>
      </c>
      <c r="H15" s="21">
        <f t="shared" si="0"/>
        <v>4</v>
      </c>
      <c r="I15" s="21" t="str">
        <f t="shared" si="6"/>
        <v>janeiro</v>
      </c>
      <c r="J15" s="20">
        <f t="shared" si="1"/>
        <v>1</v>
      </c>
      <c r="K15" s="20">
        <f t="shared" si="2"/>
        <v>2023</v>
      </c>
      <c r="L15" s="12">
        <f t="shared" si="3"/>
        <v>0.12167637376551024</v>
      </c>
      <c r="M15">
        <f>(COUNTIF(mercado_acoes!D:D, "Compra") + COUNTIF(mercado_acoes!D:D, "Venda"))</f>
        <v>2000</v>
      </c>
      <c r="N15" s="19">
        <f t="shared" si="4"/>
        <v>1091</v>
      </c>
      <c r="O15" s="19">
        <f t="shared" si="5"/>
        <v>2022.8783236262345</v>
      </c>
    </row>
    <row r="16" spans="1:15" x14ac:dyDescent="0.2">
      <c r="A16" s="3">
        <v>28</v>
      </c>
      <c r="B16" s="3" t="s">
        <v>49</v>
      </c>
      <c r="C16" s="3" t="s">
        <v>50</v>
      </c>
      <c r="D16" s="3" t="s">
        <v>9</v>
      </c>
      <c r="E16" s="3" t="s">
        <v>30</v>
      </c>
      <c r="F16" s="7">
        <v>23.03</v>
      </c>
      <c r="G16" s="6" t="s">
        <v>48</v>
      </c>
      <c r="H16" s="21">
        <f t="shared" si="0"/>
        <v>4</v>
      </c>
      <c r="I16" s="21" t="str">
        <f t="shared" si="6"/>
        <v>janeiro</v>
      </c>
      <c r="J16" s="20">
        <f t="shared" si="1"/>
        <v>1</v>
      </c>
      <c r="K16" s="20">
        <f t="shared" si="2"/>
        <v>2023</v>
      </c>
      <c r="L16" s="12">
        <f t="shared" si="3"/>
        <v>0.27513294504937957</v>
      </c>
      <c r="M16">
        <f>(COUNTIF(mercado_acoes!D:D, "Compra") + COUNTIF(mercado_acoes!D:D, "Venda"))</f>
        <v>2000</v>
      </c>
      <c r="N16" s="19">
        <f>F2 * 100</f>
        <v>1030</v>
      </c>
      <c r="O16" s="19">
        <f t="shared" si="5"/>
        <v>2022.7248670549507</v>
      </c>
    </row>
    <row r="17" spans="1:15" x14ac:dyDescent="0.2">
      <c r="A17" s="3">
        <v>3</v>
      </c>
      <c r="B17" s="3" t="s">
        <v>51</v>
      </c>
      <c r="C17" s="3" t="s">
        <v>52</v>
      </c>
      <c r="D17" s="3" t="s">
        <v>9</v>
      </c>
      <c r="E17" s="3" t="s">
        <v>18</v>
      </c>
      <c r="F17" s="7">
        <v>20.41</v>
      </c>
      <c r="G17" s="6" t="s">
        <v>48</v>
      </c>
      <c r="H17" s="21">
        <f t="shared" si="0"/>
        <v>4</v>
      </c>
      <c r="I17" s="21" t="str">
        <f t="shared" si="6"/>
        <v>janeiro</v>
      </c>
      <c r="J17" s="20">
        <f t="shared" si="1"/>
        <v>1</v>
      </c>
      <c r="K17" s="20">
        <f t="shared" si="2"/>
        <v>2023</v>
      </c>
      <c r="L17" s="12">
        <f t="shared" si="3"/>
        <v>0.24195998987085335</v>
      </c>
      <c r="M17">
        <f>(COUNTIF(mercado_acoes!D:D, "Compra") + COUNTIF(mercado_acoes!D:D, "Venda"))</f>
        <v>2000</v>
      </c>
      <c r="N17" s="19">
        <f t="shared" si="4"/>
        <v>2041</v>
      </c>
      <c r="O17" s="19">
        <f t="shared" si="5"/>
        <v>2022.7580400101292</v>
      </c>
    </row>
    <row r="18" spans="1:15" x14ac:dyDescent="0.2">
      <c r="A18" s="3">
        <v>2</v>
      </c>
      <c r="B18" s="3" t="s">
        <v>53</v>
      </c>
      <c r="C18" s="3" t="s">
        <v>54</v>
      </c>
      <c r="D18" s="3" t="s">
        <v>9</v>
      </c>
      <c r="E18" s="3" t="s">
        <v>34</v>
      </c>
      <c r="F18" s="7">
        <v>69.739999999999995</v>
      </c>
      <c r="G18" s="6" t="s">
        <v>48</v>
      </c>
      <c r="H18" s="21">
        <f t="shared" si="0"/>
        <v>4</v>
      </c>
      <c r="I18" s="21" t="str">
        <f t="shared" si="6"/>
        <v>janeiro</v>
      </c>
      <c r="J18" s="20">
        <f t="shared" si="1"/>
        <v>1</v>
      </c>
      <c r="K18" s="20">
        <f t="shared" si="2"/>
        <v>2023</v>
      </c>
      <c r="L18" s="12">
        <f t="shared" si="3"/>
        <v>0.86654849328944028</v>
      </c>
      <c r="M18">
        <f>(COUNTIF(mercado_acoes!D:D, "Compra") + COUNTIF(mercado_acoes!D:D, "Venda"))</f>
        <v>2000</v>
      </c>
      <c r="N18" s="19">
        <f t="shared" si="4"/>
        <v>6973.9999999999991</v>
      </c>
      <c r="O18" s="19">
        <f t="shared" si="5"/>
        <v>2022.1334515067106</v>
      </c>
    </row>
    <row r="19" spans="1:15" x14ac:dyDescent="0.2">
      <c r="A19" s="3">
        <v>54</v>
      </c>
      <c r="B19" s="3" t="s">
        <v>55</v>
      </c>
      <c r="C19" s="3" t="s">
        <v>56</v>
      </c>
      <c r="D19" s="3" t="s">
        <v>14</v>
      </c>
      <c r="E19" s="3" t="s">
        <v>57</v>
      </c>
      <c r="F19" s="7">
        <v>16.260000000000002</v>
      </c>
      <c r="G19" s="6" t="s">
        <v>48</v>
      </c>
      <c r="H19" s="21">
        <f t="shared" si="0"/>
        <v>4</v>
      </c>
      <c r="I19" s="21" t="str">
        <f t="shared" si="6"/>
        <v>janeiro</v>
      </c>
      <c r="J19" s="20">
        <f t="shared" si="1"/>
        <v>1</v>
      </c>
      <c r="K19" s="20">
        <f t="shared" si="2"/>
        <v>2023</v>
      </c>
      <c r="L19" s="12">
        <f t="shared" si="3"/>
        <v>0.1894150417827298</v>
      </c>
      <c r="M19">
        <f>(COUNTIF(mercado_acoes!D:D, "Compra") + COUNTIF(mercado_acoes!D:D, "Venda"))</f>
        <v>2000</v>
      </c>
      <c r="N19" s="19">
        <f t="shared" si="4"/>
        <v>1626.0000000000002</v>
      </c>
      <c r="O19" s="19">
        <f t="shared" si="5"/>
        <v>2022.8105849582173</v>
      </c>
    </row>
    <row r="20" spans="1:15" x14ac:dyDescent="0.2">
      <c r="A20" s="3">
        <v>39</v>
      </c>
      <c r="B20" s="3" t="s">
        <v>58</v>
      </c>
      <c r="C20" s="3" t="s">
        <v>59</v>
      </c>
      <c r="D20" s="3" t="s">
        <v>14</v>
      </c>
      <c r="E20" s="3" t="s">
        <v>15</v>
      </c>
      <c r="F20" s="7">
        <v>35.96</v>
      </c>
      <c r="G20" s="6" t="s">
        <v>60</v>
      </c>
      <c r="H20" s="21">
        <f t="shared" si="0"/>
        <v>5</v>
      </c>
      <c r="I20" s="21" t="str">
        <f t="shared" si="6"/>
        <v>janeiro</v>
      </c>
      <c r="J20" s="20">
        <f t="shared" si="1"/>
        <v>1</v>
      </c>
      <c r="K20" s="20">
        <f t="shared" si="2"/>
        <v>2023</v>
      </c>
      <c r="L20" s="12">
        <f t="shared" si="3"/>
        <v>0.43884527728538875</v>
      </c>
      <c r="M20">
        <f>(COUNTIF(mercado_acoes!D:D, "Compra") + COUNTIF(mercado_acoes!D:D, "Venda"))</f>
        <v>2000</v>
      </c>
      <c r="N20" s="19">
        <f t="shared" si="4"/>
        <v>3596</v>
      </c>
      <c r="O20" s="19">
        <f t="shared" si="5"/>
        <v>2022.5611547227147</v>
      </c>
    </row>
    <row r="21" spans="1:15" x14ac:dyDescent="0.2">
      <c r="A21" s="3">
        <v>36</v>
      </c>
      <c r="B21" s="3" t="s">
        <v>61</v>
      </c>
      <c r="C21" s="3" t="s">
        <v>62</v>
      </c>
      <c r="D21" s="3" t="s">
        <v>14</v>
      </c>
      <c r="E21" s="3" t="s">
        <v>63</v>
      </c>
      <c r="F21" s="7">
        <v>12.5</v>
      </c>
      <c r="G21" s="6" t="s">
        <v>60</v>
      </c>
      <c r="H21" s="21">
        <f t="shared" si="0"/>
        <v>5</v>
      </c>
      <c r="I21" s="21" t="str">
        <f t="shared" si="6"/>
        <v>janeiro</v>
      </c>
      <c r="J21" s="20">
        <f t="shared" si="1"/>
        <v>1</v>
      </c>
      <c r="K21" s="20">
        <f t="shared" si="2"/>
        <v>2023</v>
      </c>
      <c r="L21" s="12">
        <f t="shared" si="3"/>
        <v>0.14180805267156241</v>
      </c>
      <c r="M21">
        <f>(COUNTIF(mercado_acoes!D:D, "Compra") + COUNTIF(mercado_acoes!D:D, "Venda"))</f>
        <v>2000</v>
      </c>
      <c r="N21" s="19">
        <f t="shared" si="4"/>
        <v>1250</v>
      </c>
      <c r="O21" s="19">
        <f t="shared" si="5"/>
        <v>2022.8581919473284</v>
      </c>
    </row>
    <row r="22" spans="1:15" x14ac:dyDescent="0.2">
      <c r="A22" s="3">
        <v>43</v>
      </c>
      <c r="B22" s="3" t="s">
        <v>64</v>
      </c>
      <c r="C22" s="3" t="s">
        <v>65</v>
      </c>
      <c r="D22" s="3" t="s">
        <v>9</v>
      </c>
      <c r="E22" s="3" t="s">
        <v>66</v>
      </c>
      <c r="F22" s="7">
        <v>38.93</v>
      </c>
      <c r="G22" s="6" t="s">
        <v>60</v>
      </c>
      <c r="H22" s="21">
        <f t="shared" si="0"/>
        <v>5</v>
      </c>
      <c r="I22" s="21" t="str">
        <f t="shared" si="6"/>
        <v>janeiro</v>
      </c>
      <c r="J22" s="20">
        <f t="shared" si="1"/>
        <v>1</v>
      </c>
      <c r="K22" s="20">
        <f t="shared" si="2"/>
        <v>2023</v>
      </c>
      <c r="L22" s="12">
        <f t="shared" si="3"/>
        <v>0.47644973410990127</v>
      </c>
      <c r="M22">
        <f>(COUNTIF(mercado_acoes!D:D, "Compra") + COUNTIF(mercado_acoes!D:D, "Venda"))</f>
        <v>2000</v>
      </c>
      <c r="N22" s="19">
        <f t="shared" si="4"/>
        <v>3893</v>
      </c>
      <c r="O22" s="19">
        <f t="shared" si="5"/>
        <v>2022.5235502658902</v>
      </c>
    </row>
    <row r="23" spans="1:15" x14ac:dyDescent="0.2">
      <c r="A23" s="3">
        <v>83</v>
      </c>
      <c r="B23" s="3" t="s">
        <v>67</v>
      </c>
      <c r="C23" s="3" t="s">
        <v>68</v>
      </c>
      <c r="D23" s="3" t="s">
        <v>14</v>
      </c>
      <c r="E23" s="3" t="s">
        <v>31</v>
      </c>
      <c r="F23" s="7">
        <v>49.41</v>
      </c>
      <c r="G23" s="6" t="s">
        <v>60</v>
      </c>
      <c r="H23" s="21">
        <f t="shared" si="0"/>
        <v>5</v>
      </c>
      <c r="I23" s="21" t="str">
        <f t="shared" si="6"/>
        <v>janeiro</v>
      </c>
      <c r="J23" s="20">
        <f t="shared" si="1"/>
        <v>1</v>
      </c>
      <c r="K23" s="20">
        <f t="shared" si="2"/>
        <v>2023</v>
      </c>
      <c r="L23" s="12">
        <f t="shared" si="3"/>
        <v>0.609141554824006</v>
      </c>
      <c r="M23">
        <f>(COUNTIF(mercado_acoes!D:D, "Compra") + COUNTIF(mercado_acoes!D:D, "Venda"))</f>
        <v>2000</v>
      </c>
      <c r="N23" s="19">
        <f t="shared" si="4"/>
        <v>4941</v>
      </c>
      <c r="O23" s="19">
        <f t="shared" si="5"/>
        <v>2022.390858445176</v>
      </c>
    </row>
    <row r="24" spans="1:15" x14ac:dyDescent="0.2">
      <c r="A24" s="3">
        <v>39</v>
      </c>
      <c r="B24" s="3" t="s">
        <v>58</v>
      </c>
      <c r="C24" s="3" t="s">
        <v>59</v>
      </c>
      <c r="D24" s="3" t="s">
        <v>14</v>
      </c>
      <c r="E24" s="3" t="s">
        <v>30</v>
      </c>
      <c r="F24" s="7">
        <v>32.28</v>
      </c>
      <c r="G24" s="6" t="s">
        <v>60</v>
      </c>
      <c r="H24" s="21">
        <f t="shared" si="0"/>
        <v>5</v>
      </c>
      <c r="I24" s="21" t="str">
        <f t="shared" si="6"/>
        <v>janeiro</v>
      </c>
      <c r="J24" s="20">
        <f t="shared" si="1"/>
        <v>1</v>
      </c>
      <c r="K24" s="20">
        <f t="shared" si="2"/>
        <v>2023</v>
      </c>
      <c r="L24" s="12">
        <f t="shared" si="3"/>
        <v>0.39225120283616105</v>
      </c>
      <c r="M24">
        <f>(COUNTIF(mercado_acoes!D:D, "Compra") + COUNTIF(mercado_acoes!D:D, "Venda"))</f>
        <v>2000</v>
      </c>
      <c r="N24" s="19">
        <f t="shared" si="4"/>
        <v>3228</v>
      </c>
      <c r="O24" s="19">
        <f t="shared" si="5"/>
        <v>2022.6077487971638</v>
      </c>
    </row>
    <row r="25" spans="1:15" x14ac:dyDescent="0.2">
      <c r="A25" s="3">
        <v>30</v>
      </c>
      <c r="B25" s="3" t="s">
        <v>7</v>
      </c>
      <c r="C25" s="3" t="s">
        <v>8</v>
      </c>
      <c r="D25" s="3" t="s">
        <v>9</v>
      </c>
      <c r="E25" s="3" t="s">
        <v>37</v>
      </c>
      <c r="F25" s="7">
        <v>40.18</v>
      </c>
      <c r="G25" s="6" t="s">
        <v>69</v>
      </c>
      <c r="H25" s="21">
        <f t="shared" si="0"/>
        <v>6</v>
      </c>
      <c r="I25" s="21" t="str">
        <f t="shared" si="6"/>
        <v>janeiro</v>
      </c>
      <c r="J25" s="20">
        <f t="shared" si="1"/>
        <v>1</v>
      </c>
      <c r="K25" s="20">
        <f t="shared" si="2"/>
        <v>2023</v>
      </c>
      <c r="L25" s="12">
        <f t="shared" si="3"/>
        <v>0.49227652570270958</v>
      </c>
      <c r="M25">
        <f>(COUNTIF(mercado_acoes!D:D, "Compra") + COUNTIF(mercado_acoes!D:D, "Venda"))</f>
        <v>2000</v>
      </c>
      <c r="N25" s="19">
        <f t="shared" si="4"/>
        <v>4018</v>
      </c>
      <c r="O25" s="19">
        <f t="shared" si="5"/>
        <v>2022.5077234742973</v>
      </c>
    </row>
    <row r="26" spans="1:15" x14ac:dyDescent="0.2">
      <c r="A26" s="3">
        <v>80</v>
      </c>
      <c r="B26" s="3" t="s">
        <v>19</v>
      </c>
      <c r="C26" s="3" t="s">
        <v>20</v>
      </c>
      <c r="D26" s="3" t="s">
        <v>14</v>
      </c>
      <c r="E26" s="3" t="s">
        <v>70</v>
      </c>
      <c r="F26" s="7">
        <v>10.119999999999999</v>
      </c>
      <c r="G26" s="6" t="s">
        <v>69</v>
      </c>
      <c r="H26" s="21">
        <f t="shared" si="0"/>
        <v>6</v>
      </c>
      <c r="I26" s="21" t="str">
        <f t="shared" si="6"/>
        <v>janeiro</v>
      </c>
      <c r="J26" s="20">
        <f t="shared" si="1"/>
        <v>1</v>
      </c>
      <c r="K26" s="20">
        <f t="shared" si="2"/>
        <v>2023</v>
      </c>
      <c r="L26" s="12">
        <f t="shared" si="3"/>
        <v>0.11167384147885538</v>
      </c>
      <c r="M26">
        <f>(COUNTIF(mercado_acoes!D:D, "Compra") + COUNTIF(mercado_acoes!D:D, "Venda"))</f>
        <v>2000</v>
      </c>
      <c r="N26" s="19">
        <f t="shared" si="4"/>
        <v>1011.9999999999999</v>
      </c>
      <c r="O26" s="19">
        <f t="shared" si="5"/>
        <v>2022.8883261585211</v>
      </c>
    </row>
    <row r="27" spans="1:15" x14ac:dyDescent="0.2">
      <c r="A27" s="3">
        <v>79</v>
      </c>
      <c r="B27" s="3" t="s">
        <v>71</v>
      </c>
      <c r="C27" s="3" t="s">
        <v>72</v>
      </c>
      <c r="D27" s="3" t="s">
        <v>9</v>
      </c>
      <c r="E27" s="3" t="s">
        <v>34</v>
      </c>
      <c r="F27" s="7">
        <v>70.260000000000005</v>
      </c>
      <c r="G27" s="6" t="s">
        <v>69</v>
      </c>
      <c r="H27" s="21">
        <f t="shared" si="0"/>
        <v>6</v>
      </c>
      <c r="I27" s="21" t="str">
        <f t="shared" si="6"/>
        <v>janeiro</v>
      </c>
      <c r="J27" s="20">
        <f t="shared" si="1"/>
        <v>1</v>
      </c>
      <c r="K27" s="20">
        <f t="shared" si="2"/>
        <v>2023</v>
      </c>
      <c r="L27" s="12">
        <f t="shared" si="3"/>
        <v>0.8731324385920487</v>
      </c>
      <c r="M27">
        <f>(COUNTIF(mercado_acoes!D:D, "Compra") + COUNTIF(mercado_acoes!D:D, "Venda"))</f>
        <v>2000</v>
      </c>
      <c r="N27" s="19">
        <f t="shared" si="4"/>
        <v>7026.0000000000009</v>
      </c>
      <c r="O27" s="19">
        <f t="shared" si="5"/>
        <v>2022.1268675614081</v>
      </c>
    </row>
    <row r="28" spans="1:15" x14ac:dyDescent="0.2">
      <c r="A28" s="3">
        <v>59</v>
      </c>
      <c r="B28" s="3" t="s">
        <v>73</v>
      </c>
      <c r="C28" s="3" t="s">
        <v>74</v>
      </c>
      <c r="D28" s="3" t="s">
        <v>14</v>
      </c>
      <c r="E28" s="3" t="s">
        <v>34</v>
      </c>
      <c r="F28" s="7">
        <v>74.48</v>
      </c>
      <c r="G28" s="6" t="s">
        <v>69</v>
      </c>
      <c r="H28" s="21">
        <f t="shared" si="0"/>
        <v>6</v>
      </c>
      <c r="I28" s="21" t="str">
        <f t="shared" si="6"/>
        <v>janeiro</v>
      </c>
      <c r="J28" s="20">
        <f t="shared" si="1"/>
        <v>1</v>
      </c>
      <c r="K28" s="20">
        <f t="shared" si="2"/>
        <v>2023</v>
      </c>
      <c r="L28" s="12">
        <f t="shared" si="3"/>
        <v>0.92656368700936953</v>
      </c>
      <c r="M28">
        <f>(COUNTIF(mercado_acoes!D:D, "Compra") + COUNTIF(mercado_acoes!D:D, "Venda"))</f>
        <v>2000</v>
      </c>
      <c r="N28" s="19">
        <f t="shared" si="4"/>
        <v>7448</v>
      </c>
      <c r="O28" s="19">
        <f t="shared" si="5"/>
        <v>2022.0734363129907</v>
      </c>
    </row>
    <row r="29" spans="1:15" x14ac:dyDescent="0.2">
      <c r="A29" s="3">
        <v>61</v>
      </c>
      <c r="B29" s="3" t="s">
        <v>75</v>
      </c>
      <c r="C29" s="3" t="s">
        <v>76</v>
      </c>
      <c r="D29" s="3" t="s">
        <v>9</v>
      </c>
      <c r="E29" s="3" t="s">
        <v>37</v>
      </c>
      <c r="F29" s="7">
        <v>47.36</v>
      </c>
      <c r="G29" s="6" t="s">
        <v>69</v>
      </c>
      <c r="H29" s="21">
        <f t="shared" si="0"/>
        <v>6</v>
      </c>
      <c r="I29" s="21" t="str">
        <f t="shared" si="6"/>
        <v>janeiro</v>
      </c>
      <c r="J29" s="20">
        <f t="shared" si="1"/>
        <v>1</v>
      </c>
      <c r="K29" s="20">
        <f t="shared" si="2"/>
        <v>2023</v>
      </c>
      <c r="L29" s="12">
        <f t="shared" si="3"/>
        <v>0.58318561661180046</v>
      </c>
      <c r="M29">
        <f>(COUNTIF(mercado_acoes!D:D, "Compra") + COUNTIF(mercado_acoes!D:D, "Venda"))</f>
        <v>2000</v>
      </c>
      <c r="N29" s="19">
        <f t="shared" si="4"/>
        <v>4736</v>
      </c>
      <c r="O29" s="19">
        <f t="shared" si="5"/>
        <v>2022.4168143833881</v>
      </c>
    </row>
    <row r="30" spans="1:15" x14ac:dyDescent="0.2">
      <c r="A30" s="3">
        <v>8</v>
      </c>
      <c r="B30" s="3" t="s">
        <v>77</v>
      </c>
      <c r="C30" s="3" t="s">
        <v>78</v>
      </c>
      <c r="D30" s="3" t="s">
        <v>9</v>
      </c>
      <c r="E30" s="3" t="s">
        <v>63</v>
      </c>
      <c r="F30" s="7">
        <v>11.26</v>
      </c>
      <c r="G30" s="6" t="s">
        <v>69</v>
      </c>
      <c r="H30" s="21">
        <f t="shared" si="0"/>
        <v>6</v>
      </c>
      <c r="I30" s="21" t="str">
        <f t="shared" si="6"/>
        <v>janeiro</v>
      </c>
      <c r="J30" s="20">
        <f t="shared" si="1"/>
        <v>1</v>
      </c>
      <c r="K30" s="20">
        <f t="shared" si="2"/>
        <v>2023</v>
      </c>
      <c r="L30" s="12">
        <f t="shared" si="3"/>
        <v>0.12610787541149657</v>
      </c>
      <c r="M30">
        <f>(COUNTIF(mercado_acoes!D:D, "Compra") + COUNTIF(mercado_acoes!D:D, "Venda"))</f>
        <v>2000</v>
      </c>
      <c r="N30" s="19">
        <f t="shared" si="4"/>
        <v>1126</v>
      </c>
      <c r="O30" s="19">
        <f t="shared" si="5"/>
        <v>2022.8738921245886</v>
      </c>
    </row>
    <row r="31" spans="1:15" x14ac:dyDescent="0.2">
      <c r="A31" s="3">
        <v>86</v>
      </c>
      <c r="B31" s="3" t="s">
        <v>39</v>
      </c>
      <c r="C31" s="3" t="s">
        <v>40</v>
      </c>
      <c r="D31" s="3" t="s">
        <v>9</v>
      </c>
      <c r="E31" s="3" t="s">
        <v>79</v>
      </c>
      <c r="F31" s="7">
        <v>15.13</v>
      </c>
      <c r="G31" s="6" t="s">
        <v>80</v>
      </c>
      <c r="H31" s="21">
        <f t="shared" si="0"/>
        <v>7</v>
      </c>
      <c r="I31" s="21" t="str">
        <f t="shared" si="6"/>
        <v>janeiro</v>
      </c>
      <c r="J31" s="20">
        <f t="shared" si="1"/>
        <v>1</v>
      </c>
      <c r="K31" s="20">
        <f t="shared" si="2"/>
        <v>2023</v>
      </c>
      <c r="L31" s="12">
        <f t="shared" si="3"/>
        <v>0.1751076221828311</v>
      </c>
      <c r="M31">
        <f>(COUNTIF(mercado_acoes!D:D, "Compra") + COUNTIF(mercado_acoes!D:D, "Venda"))</f>
        <v>2000</v>
      </c>
      <c r="N31" s="19">
        <f t="shared" si="4"/>
        <v>1513</v>
      </c>
      <c r="O31" s="19">
        <f t="shared" si="5"/>
        <v>2022.8248923778172</v>
      </c>
    </row>
    <row r="32" spans="1:15" x14ac:dyDescent="0.2">
      <c r="A32" s="3">
        <v>95</v>
      </c>
      <c r="B32" s="3" t="s">
        <v>81</v>
      </c>
      <c r="C32" s="3" t="s">
        <v>82</v>
      </c>
      <c r="D32" s="3" t="s">
        <v>14</v>
      </c>
      <c r="E32" s="3" t="s">
        <v>15</v>
      </c>
      <c r="F32" s="7">
        <v>54.7</v>
      </c>
      <c r="G32" s="6" t="s">
        <v>80</v>
      </c>
      <c r="H32" s="21">
        <f t="shared" si="0"/>
        <v>7</v>
      </c>
      <c r="I32" s="21" t="str">
        <f t="shared" si="6"/>
        <v>janeiro</v>
      </c>
      <c r="J32" s="20">
        <f t="shared" si="1"/>
        <v>1</v>
      </c>
      <c r="K32" s="20">
        <f t="shared" si="2"/>
        <v>2023</v>
      </c>
      <c r="L32" s="12">
        <f t="shared" si="3"/>
        <v>0.67612053684477091</v>
      </c>
      <c r="M32">
        <f>(COUNTIF(mercado_acoes!D:D, "Compra") + COUNTIF(mercado_acoes!D:D, "Venda"))</f>
        <v>2000</v>
      </c>
      <c r="N32" s="19">
        <f t="shared" si="4"/>
        <v>5470</v>
      </c>
      <c r="O32" s="19">
        <f t="shared" si="5"/>
        <v>2022.3238794631552</v>
      </c>
    </row>
    <row r="33" spans="1:15" x14ac:dyDescent="0.2">
      <c r="A33" s="3">
        <v>78</v>
      </c>
      <c r="B33" s="3" t="s">
        <v>12</v>
      </c>
      <c r="C33" s="3" t="s">
        <v>13</v>
      </c>
      <c r="D33" s="3" t="s">
        <v>9</v>
      </c>
      <c r="E33" s="3" t="s">
        <v>83</v>
      </c>
      <c r="F33" s="7">
        <v>36.17</v>
      </c>
      <c r="G33" s="6" t="s">
        <v>84</v>
      </c>
      <c r="H33" s="21">
        <f t="shared" si="0"/>
        <v>8</v>
      </c>
      <c r="I33" s="21" t="str">
        <f t="shared" si="6"/>
        <v>janeiro</v>
      </c>
      <c r="J33" s="20">
        <f t="shared" si="1"/>
        <v>1</v>
      </c>
      <c r="K33" s="20">
        <f t="shared" si="2"/>
        <v>2023</v>
      </c>
      <c r="L33" s="12">
        <f t="shared" si="3"/>
        <v>0.44150417827298055</v>
      </c>
      <c r="M33">
        <f>(COUNTIF(mercado_acoes!D:D, "Compra") + COUNTIF(mercado_acoes!D:D, "Venda"))</f>
        <v>2000</v>
      </c>
      <c r="N33" s="19">
        <f t="shared" si="4"/>
        <v>3617</v>
      </c>
      <c r="O33" s="19">
        <f t="shared" si="5"/>
        <v>2022.5584958217271</v>
      </c>
    </row>
    <row r="34" spans="1:15" x14ac:dyDescent="0.2">
      <c r="A34" s="3">
        <v>91</v>
      </c>
      <c r="B34" s="3" t="s">
        <v>85</v>
      </c>
      <c r="C34" s="3" t="s">
        <v>86</v>
      </c>
      <c r="D34" s="3" t="s">
        <v>14</v>
      </c>
      <c r="E34" s="3" t="s">
        <v>47</v>
      </c>
      <c r="F34" s="7">
        <v>10.29</v>
      </c>
      <c r="G34" s="6" t="s">
        <v>84</v>
      </c>
      <c r="H34" s="21">
        <f t="shared" si="0"/>
        <v>8</v>
      </c>
      <c r="I34" s="21" t="str">
        <f t="shared" si="6"/>
        <v>janeiro</v>
      </c>
      <c r="J34" s="20">
        <f t="shared" si="1"/>
        <v>1</v>
      </c>
      <c r="K34" s="20">
        <f t="shared" si="2"/>
        <v>2023</v>
      </c>
      <c r="L34" s="12">
        <f t="shared" si="3"/>
        <v>0.11382628513547731</v>
      </c>
      <c r="M34">
        <f>(COUNTIF(mercado_acoes!D:D, "Compra") + COUNTIF(mercado_acoes!D:D, "Venda"))</f>
        <v>2000</v>
      </c>
      <c r="N34" s="19">
        <f t="shared" si="4"/>
        <v>1029</v>
      </c>
      <c r="O34" s="19">
        <f t="shared" si="5"/>
        <v>2022.8861737148645</v>
      </c>
    </row>
    <row r="35" spans="1:15" x14ac:dyDescent="0.2">
      <c r="A35" s="3">
        <v>7</v>
      </c>
      <c r="B35" s="3" t="s">
        <v>87</v>
      </c>
      <c r="C35" s="3" t="s">
        <v>88</v>
      </c>
      <c r="D35" s="3" t="s">
        <v>14</v>
      </c>
      <c r="E35" s="3" t="s">
        <v>83</v>
      </c>
      <c r="F35" s="7">
        <v>37.630000000000003</v>
      </c>
      <c r="G35" s="6" t="s">
        <v>84</v>
      </c>
      <c r="H35" s="21">
        <f t="shared" si="0"/>
        <v>8</v>
      </c>
      <c r="I35" s="21" t="str">
        <f t="shared" si="6"/>
        <v>janeiro</v>
      </c>
      <c r="J35" s="20">
        <f t="shared" si="1"/>
        <v>1</v>
      </c>
      <c r="K35" s="20">
        <f t="shared" si="2"/>
        <v>2023</v>
      </c>
      <c r="L35" s="12">
        <f t="shared" si="3"/>
        <v>0.45998987085338067</v>
      </c>
      <c r="M35">
        <f>(COUNTIF(mercado_acoes!D:D, "Compra") + COUNTIF(mercado_acoes!D:D, "Venda"))</f>
        <v>2000</v>
      </c>
      <c r="N35" s="19">
        <f t="shared" si="4"/>
        <v>3763.0000000000005</v>
      </c>
      <c r="O35" s="19">
        <f t="shared" si="5"/>
        <v>2022.5400101291466</v>
      </c>
    </row>
    <row r="36" spans="1:15" x14ac:dyDescent="0.2">
      <c r="A36" s="3">
        <v>38</v>
      </c>
      <c r="B36" s="3" t="s">
        <v>89</v>
      </c>
      <c r="C36" s="3" t="s">
        <v>90</v>
      </c>
      <c r="D36" s="3" t="s">
        <v>14</v>
      </c>
      <c r="E36" s="3" t="s">
        <v>34</v>
      </c>
      <c r="F36" s="7">
        <v>72.42</v>
      </c>
      <c r="G36" s="6" t="s">
        <v>84</v>
      </c>
      <c r="H36" s="21">
        <f t="shared" si="0"/>
        <v>8</v>
      </c>
      <c r="I36" s="21" t="str">
        <f t="shared" si="6"/>
        <v>janeiro</v>
      </c>
      <c r="J36" s="20">
        <f t="shared" si="1"/>
        <v>1</v>
      </c>
      <c r="K36" s="20">
        <f t="shared" si="2"/>
        <v>2023</v>
      </c>
      <c r="L36" s="12">
        <f t="shared" si="3"/>
        <v>0.90048113446442135</v>
      </c>
      <c r="M36">
        <f>(COUNTIF(mercado_acoes!D:D, "Compra") + COUNTIF(mercado_acoes!D:D, "Venda"))</f>
        <v>2000</v>
      </c>
      <c r="N36" s="19">
        <f t="shared" si="4"/>
        <v>7242</v>
      </c>
      <c r="O36" s="19">
        <f t="shared" si="5"/>
        <v>2022.0995188655356</v>
      </c>
    </row>
    <row r="37" spans="1:15" x14ac:dyDescent="0.2">
      <c r="A37" s="3">
        <v>4</v>
      </c>
      <c r="B37" s="3" t="s">
        <v>91</v>
      </c>
      <c r="C37" s="3" t="s">
        <v>92</v>
      </c>
      <c r="D37" s="3" t="s">
        <v>9</v>
      </c>
      <c r="E37" s="3" t="s">
        <v>34</v>
      </c>
      <c r="F37" s="7">
        <v>78.260000000000005</v>
      </c>
      <c r="G37" s="6" t="s">
        <v>84</v>
      </c>
      <c r="H37" s="21">
        <f t="shared" si="0"/>
        <v>8</v>
      </c>
      <c r="I37" s="21" t="str">
        <f t="shared" si="6"/>
        <v>janeiro</v>
      </c>
      <c r="J37" s="20">
        <f t="shared" si="1"/>
        <v>1</v>
      </c>
      <c r="K37" s="20">
        <f t="shared" si="2"/>
        <v>2023</v>
      </c>
      <c r="L37" s="12">
        <f t="shared" si="3"/>
        <v>0.97442390478602181</v>
      </c>
      <c r="M37">
        <f>(COUNTIF(mercado_acoes!D:D, "Compra") + COUNTIF(mercado_acoes!D:D, "Venda"))</f>
        <v>2000</v>
      </c>
      <c r="N37" s="19">
        <f t="shared" si="4"/>
        <v>7826.0000000000009</v>
      </c>
      <c r="O37" s="19">
        <f t="shared" si="5"/>
        <v>2022.0255760952141</v>
      </c>
    </row>
    <row r="38" spans="1:15" x14ac:dyDescent="0.2">
      <c r="A38" s="3">
        <v>47</v>
      </c>
      <c r="B38" s="3" t="s">
        <v>93</v>
      </c>
      <c r="C38" s="3" t="s">
        <v>94</v>
      </c>
      <c r="D38" s="3" t="s">
        <v>14</v>
      </c>
      <c r="E38" s="3" t="s">
        <v>57</v>
      </c>
      <c r="F38" s="7">
        <v>21.55</v>
      </c>
      <c r="G38" s="6" t="s">
        <v>84</v>
      </c>
      <c r="H38" s="21">
        <f t="shared" si="0"/>
        <v>8</v>
      </c>
      <c r="I38" s="21" t="str">
        <f t="shared" si="6"/>
        <v>janeiro</v>
      </c>
      <c r="J38" s="20">
        <f t="shared" si="1"/>
        <v>1</v>
      </c>
      <c r="K38" s="20">
        <f t="shared" si="2"/>
        <v>2023</v>
      </c>
      <c r="L38" s="12">
        <f t="shared" si="3"/>
        <v>0.25639402380349452</v>
      </c>
      <c r="M38">
        <f>(COUNTIF(mercado_acoes!D:D, "Compra") + COUNTIF(mercado_acoes!D:D, "Venda"))</f>
        <v>2000</v>
      </c>
      <c r="N38" s="19">
        <f t="shared" si="4"/>
        <v>2155</v>
      </c>
      <c r="O38" s="19">
        <f t="shared" si="5"/>
        <v>2022.7436059761965</v>
      </c>
    </row>
    <row r="39" spans="1:15" x14ac:dyDescent="0.2">
      <c r="A39" s="3">
        <v>48</v>
      </c>
      <c r="B39" s="3" t="s">
        <v>23</v>
      </c>
      <c r="C39" s="3" t="s">
        <v>26</v>
      </c>
      <c r="D39" s="3" t="s">
        <v>14</v>
      </c>
      <c r="E39" s="3" t="s">
        <v>95</v>
      </c>
      <c r="F39" s="7">
        <v>3.17</v>
      </c>
      <c r="G39" s="6" t="s">
        <v>84</v>
      </c>
      <c r="H39" s="21">
        <f t="shared" si="0"/>
        <v>8</v>
      </c>
      <c r="I39" s="21" t="str">
        <f t="shared" si="6"/>
        <v>janeiro</v>
      </c>
      <c r="J39" s="20">
        <f t="shared" si="1"/>
        <v>1</v>
      </c>
      <c r="K39" s="20">
        <f t="shared" si="2"/>
        <v>2023</v>
      </c>
      <c r="L39" s="12">
        <f t="shared" si="3"/>
        <v>2.3676880222841222E-2</v>
      </c>
      <c r="M39">
        <f>(COUNTIF(mercado_acoes!D:D, "Compra") + COUNTIF(mercado_acoes!D:D, "Venda"))</f>
        <v>2000</v>
      </c>
      <c r="N39" s="19">
        <f t="shared" si="4"/>
        <v>317</v>
      </c>
      <c r="O39" s="19">
        <f t="shared" si="5"/>
        <v>2022.9763231197771</v>
      </c>
    </row>
    <row r="40" spans="1:15" x14ac:dyDescent="0.2">
      <c r="A40" s="3">
        <v>81</v>
      </c>
      <c r="B40" s="3" t="s">
        <v>32</v>
      </c>
      <c r="C40" s="3" t="s">
        <v>33</v>
      </c>
      <c r="D40" s="3" t="s">
        <v>9</v>
      </c>
      <c r="E40" s="3" t="s">
        <v>10</v>
      </c>
      <c r="F40" s="7">
        <v>10.33</v>
      </c>
      <c r="G40" s="6" t="s">
        <v>96</v>
      </c>
      <c r="H40" s="21">
        <f t="shared" si="0"/>
        <v>9</v>
      </c>
      <c r="I40" s="21" t="str">
        <f t="shared" si="6"/>
        <v>janeiro</v>
      </c>
      <c r="J40" s="20">
        <f t="shared" si="1"/>
        <v>1</v>
      </c>
      <c r="K40" s="20">
        <f t="shared" si="2"/>
        <v>2023</v>
      </c>
      <c r="L40" s="12">
        <f t="shared" si="3"/>
        <v>0.11433274246644719</v>
      </c>
      <c r="M40">
        <f>(COUNTIF(mercado_acoes!D:D, "Compra") + COUNTIF(mercado_acoes!D:D, "Venda"))</f>
        <v>2000</v>
      </c>
      <c r="N40" s="19">
        <f t="shared" si="4"/>
        <v>1033</v>
      </c>
      <c r="O40" s="19">
        <f t="shared" si="5"/>
        <v>2022.8856672575334</v>
      </c>
    </row>
    <row r="41" spans="1:15" x14ac:dyDescent="0.2">
      <c r="A41" s="3">
        <v>29</v>
      </c>
      <c r="B41" s="3" t="s">
        <v>97</v>
      </c>
      <c r="C41" s="3" t="s">
        <v>98</v>
      </c>
      <c r="D41" s="3" t="s">
        <v>9</v>
      </c>
      <c r="E41" s="3" t="s">
        <v>47</v>
      </c>
      <c r="F41" s="7">
        <v>12.09</v>
      </c>
      <c r="G41" s="6" t="s">
        <v>96</v>
      </c>
      <c r="H41" s="21">
        <f t="shared" si="0"/>
        <v>9</v>
      </c>
      <c r="I41" s="21" t="str">
        <f t="shared" si="6"/>
        <v>janeiro</v>
      </c>
      <c r="J41" s="20">
        <f t="shared" si="1"/>
        <v>1</v>
      </c>
      <c r="K41" s="20">
        <f t="shared" si="2"/>
        <v>2023</v>
      </c>
      <c r="L41" s="12">
        <f t="shared" si="3"/>
        <v>0.13661686502912129</v>
      </c>
      <c r="M41">
        <f>(COUNTIF(mercado_acoes!D:D, "Compra") + COUNTIF(mercado_acoes!D:D, "Venda"))</f>
        <v>2000</v>
      </c>
      <c r="N41" s="19">
        <f t="shared" si="4"/>
        <v>1209</v>
      </c>
      <c r="O41" s="19">
        <f t="shared" si="5"/>
        <v>2022.8633831349709</v>
      </c>
    </row>
    <row r="42" spans="1:15" x14ac:dyDescent="0.2">
      <c r="A42" s="3">
        <v>59</v>
      </c>
      <c r="B42" s="3" t="s">
        <v>73</v>
      </c>
      <c r="C42" s="3" t="s">
        <v>74</v>
      </c>
      <c r="D42" s="3" t="s">
        <v>9</v>
      </c>
      <c r="E42" s="3" t="s">
        <v>31</v>
      </c>
      <c r="F42" s="7">
        <v>57.22</v>
      </c>
      <c r="G42" s="6" t="s">
        <v>99</v>
      </c>
      <c r="H42" s="21">
        <f t="shared" si="0"/>
        <v>10</v>
      </c>
      <c r="I42" s="21" t="str">
        <f t="shared" si="6"/>
        <v>janeiro</v>
      </c>
      <c r="J42" s="20">
        <f t="shared" si="1"/>
        <v>1</v>
      </c>
      <c r="K42" s="20">
        <f t="shared" si="2"/>
        <v>2023</v>
      </c>
      <c r="L42" s="12">
        <f t="shared" si="3"/>
        <v>0.70802734869587236</v>
      </c>
      <c r="M42">
        <f>(COUNTIF(mercado_acoes!D:D, "Compra") + COUNTIF(mercado_acoes!D:D, "Venda"))</f>
        <v>2000</v>
      </c>
      <c r="N42" s="19">
        <f t="shared" si="4"/>
        <v>5722</v>
      </c>
      <c r="O42" s="19">
        <f t="shared" si="5"/>
        <v>2022.2919726513041</v>
      </c>
    </row>
    <row r="43" spans="1:15" x14ac:dyDescent="0.2">
      <c r="A43" s="3">
        <v>60</v>
      </c>
      <c r="B43" s="3" t="s">
        <v>41</v>
      </c>
      <c r="C43" s="3" t="s">
        <v>42</v>
      </c>
      <c r="D43" s="3" t="s">
        <v>14</v>
      </c>
      <c r="E43" s="3" t="s">
        <v>47</v>
      </c>
      <c r="F43" s="7">
        <v>8.44</v>
      </c>
      <c r="G43" s="6" t="s">
        <v>99</v>
      </c>
      <c r="H43" s="21">
        <f t="shared" si="0"/>
        <v>10</v>
      </c>
      <c r="I43" s="21" t="str">
        <f t="shared" si="6"/>
        <v>janeiro</v>
      </c>
      <c r="J43" s="20">
        <f t="shared" si="1"/>
        <v>1</v>
      </c>
      <c r="K43" s="20">
        <f t="shared" si="2"/>
        <v>2023</v>
      </c>
      <c r="L43" s="12">
        <f t="shared" si="3"/>
        <v>9.0402633578121033E-2</v>
      </c>
      <c r="M43">
        <f>(COUNTIF(mercado_acoes!D:D, "Compra") + COUNTIF(mercado_acoes!D:D, "Venda"))</f>
        <v>2000</v>
      </c>
      <c r="N43" s="19">
        <f t="shared" si="4"/>
        <v>844</v>
      </c>
      <c r="O43" s="19">
        <f t="shared" si="5"/>
        <v>2022.9095973664218</v>
      </c>
    </row>
    <row r="44" spans="1:15" x14ac:dyDescent="0.2">
      <c r="A44" s="3">
        <v>43</v>
      </c>
      <c r="B44" s="3" t="s">
        <v>64</v>
      </c>
      <c r="C44" s="3" t="s">
        <v>65</v>
      </c>
      <c r="D44" s="3" t="s">
        <v>14</v>
      </c>
      <c r="E44" s="3" t="s">
        <v>31</v>
      </c>
      <c r="F44" s="7">
        <v>46.44</v>
      </c>
      <c r="G44" s="6" t="s">
        <v>99</v>
      </c>
      <c r="H44" s="21">
        <f t="shared" si="0"/>
        <v>10</v>
      </c>
      <c r="I44" s="21" t="str">
        <f t="shared" si="6"/>
        <v>janeiro</v>
      </c>
      <c r="J44" s="20">
        <f t="shared" si="1"/>
        <v>1</v>
      </c>
      <c r="K44" s="20">
        <f t="shared" si="2"/>
        <v>2023</v>
      </c>
      <c r="L44" s="12">
        <f t="shared" si="3"/>
        <v>0.57153709799949348</v>
      </c>
      <c r="M44">
        <f>(COUNTIF(mercado_acoes!D:D, "Compra") + COUNTIF(mercado_acoes!D:D, "Venda"))</f>
        <v>2000</v>
      </c>
      <c r="N44" s="19">
        <f t="shared" si="4"/>
        <v>4644</v>
      </c>
      <c r="O44" s="19">
        <f t="shared" si="5"/>
        <v>2022.4284629020005</v>
      </c>
    </row>
    <row r="45" spans="1:15" x14ac:dyDescent="0.2">
      <c r="A45" s="3">
        <v>74</v>
      </c>
      <c r="B45" s="3" t="s">
        <v>7</v>
      </c>
      <c r="C45" s="3" t="s">
        <v>100</v>
      </c>
      <c r="D45" s="3" t="s">
        <v>14</v>
      </c>
      <c r="E45" s="3" t="s">
        <v>57</v>
      </c>
      <c r="F45" s="7">
        <v>18.97</v>
      </c>
      <c r="G45" s="6" t="s">
        <v>99</v>
      </c>
      <c r="H45" s="21">
        <f t="shared" si="0"/>
        <v>10</v>
      </c>
      <c r="I45" s="21" t="str">
        <f t="shared" si="6"/>
        <v>janeiro</v>
      </c>
      <c r="J45" s="20">
        <f t="shared" si="1"/>
        <v>1</v>
      </c>
      <c r="K45" s="20">
        <f t="shared" si="2"/>
        <v>2023</v>
      </c>
      <c r="L45" s="12">
        <f t="shared" si="3"/>
        <v>0.22372752595593817</v>
      </c>
      <c r="M45">
        <f>(COUNTIF(mercado_acoes!D:D, "Compra") + COUNTIF(mercado_acoes!D:D, "Venda"))</f>
        <v>2000</v>
      </c>
      <c r="N45" s="19">
        <f t="shared" si="4"/>
        <v>1897</v>
      </c>
      <c r="O45" s="19">
        <f t="shared" si="5"/>
        <v>2022.7762724740442</v>
      </c>
    </row>
    <row r="46" spans="1:15" x14ac:dyDescent="0.2">
      <c r="A46" s="3">
        <v>100</v>
      </c>
      <c r="B46" s="3" t="s">
        <v>28</v>
      </c>
      <c r="C46" s="3" t="s">
        <v>29</v>
      </c>
      <c r="D46" s="3" t="s">
        <v>14</v>
      </c>
      <c r="E46" s="3" t="s">
        <v>37</v>
      </c>
      <c r="F46" s="7">
        <v>43.3</v>
      </c>
      <c r="G46" s="6" t="s">
        <v>99</v>
      </c>
      <c r="H46" s="21">
        <f t="shared" si="0"/>
        <v>10</v>
      </c>
      <c r="I46" s="21" t="str">
        <f t="shared" si="6"/>
        <v>janeiro</v>
      </c>
      <c r="J46" s="20">
        <f t="shared" si="1"/>
        <v>1</v>
      </c>
      <c r="K46" s="20">
        <f t="shared" si="2"/>
        <v>2023</v>
      </c>
      <c r="L46" s="12">
        <f t="shared" si="3"/>
        <v>0.53178019751835903</v>
      </c>
      <c r="M46">
        <f>(COUNTIF(mercado_acoes!D:D, "Compra") + COUNTIF(mercado_acoes!D:D, "Venda"))</f>
        <v>2000</v>
      </c>
      <c r="N46" s="19">
        <f t="shared" si="4"/>
        <v>4330</v>
      </c>
      <c r="O46" s="19">
        <f t="shared" si="5"/>
        <v>2022.4682198024816</v>
      </c>
    </row>
    <row r="47" spans="1:15" x14ac:dyDescent="0.2">
      <c r="A47" s="3">
        <v>35</v>
      </c>
      <c r="B47" s="3" t="s">
        <v>101</v>
      </c>
      <c r="C47" s="3" t="s">
        <v>102</v>
      </c>
      <c r="D47" s="3" t="s">
        <v>14</v>
      </c>
      <c r="E47" s="3" t="s">
        <v>63</v>
      </c>
      <c r="F47" s="7">
        <v>10.63</v>
      </c>
      <c r="G47" s="6" t="s">
        <v>103</v>
      </c>
      <c r="H47" s="21">
        <f t="shared" si="0"/>
        <v>11</v>
      </c>
      <c r="I47" s="21" t="str">
        <f t="shared" si="6"/>
        <v>janeiro</v>
      </c>
      <c r="J47" s="20">
        <f t="shared" si="1"/>
        <v>1</v>
      </c>
      <c r="K47" s="20">
        <f t="shared" si="2"/>
        <v>2023</v>
      </c>
      <c r="L47" s="12">
        <f t="shared" si="3"/>
        <v>0.11813117244872119</v>
      </c>
      <c r="M47">
        <f>(COUNTIF(mercado_acoes!D:D, "Compra") + COUNTIF(mercado_acoes!D:D, "Venda"))</f>
        <v>2000</v>
      </c>
      <c r="N47" s="19">
        <f t="shared" si="4"/>
        <v>1063</v>
      </c>
      <c r="O47" s="19">
        <f t="shared" si="5"/>
        <v>2022.8818688275512</v>
      </c>
    </row>
    <row r="48" spans="1:15" x14ac:dyDescent="0.2">
      <c r="A48" s="3">
        <v>56</v>
      </c>
      <c r="B48" s="3" t="s">
        <v>104</v>
      </c>
      <c r="C48" s="3" t="s">
        <v>105</v>
      </c>
      <c r="D48" s="3" t="s">
        <v>14</v>
      </c>
      <c r="E48" s="3" t="s">
        <v>95</v>
      </c>
      <c r="F48" s="7">
        <v>1.55</v>
      </c>
      <c r="G48" s="6" t="s">
        <v>103</v>
      </c>
      <c r="H48" s="21">
        <f t="shared" si="0"/>
        <v>11</v>
      </c>
      <c r="I48" s="21" t="str">
        <f t="shared" si="6"/>
        <v>janeiro</v>
      </c>
      <c r="J48" s="20">
        <f t="shared" si="1"/>
        <v>1</v>
      </c>
      <c r="K48" s="20">
        <f t="shared" si="2"/>
        <v>2023</v>
      </c>
      <c r="L48" s="12">
        <f t="shared" si="3"/>
        <v>3.1653583185616611E-3</v>
      </c>
      <c r="M48">
        <f>(COUNTIF(mercado_acoes!D:D, "Compra") + COUNTIF(mercado_acoes!D:D, "Venda"))</f>
        <v>2000</v>
      </c>
      <c r="N48" s="19">
        <f t="shared" si="4"/>
        <v>155</v>
      </c>
      <c r="O48" s="19">
        <f t="shared" si="5"/>
        <v>2022.9968346416815</v>
      </c>
    </row>
    <row r="49" spans="1:15" x14ac:dyDescent="0.2">
      <c r="A49" s="3">
        <v>93</v>
      </c>
      <c r="B49" s="3" t="s">
        <v>106</v>
      </c>
      <c r="C49" s="3" t="s">
        <v>107</v>
      </c>
      <c r="D49" s="3" t="s">
        <v>9</v>
      </c>
      <c r="E49" s="3" t="s">
        <v>83</v>
      </c>
      <c r="F49" s="7">
        <v>41.79</v>
      </c>
      <c r="G49" s="6" t="s">
        <v>103</v>
      </c>
      <c r="H49" s="21">
        <f t="shared" si="0"/>
        <v>11</v>
      </c>
      <c r="I49" s="21" t="str">
        <f t="shared" si="6"/>
        <v>janeiro</v>
      </c>
      <c r="J49" s="20">
        <f t="shared" si="1"/>
        <v>1</v>
      </c>
      <c r="K49" s="20">
        <f t="shared" si="2"/>
        <v>2023</v>
      </c>
      <c r="L49" s="12">
        <f t="shared" si="3"/>
        <v>0.51266143327424663</v>
      </c>
      <c r="M49">
        <f>(COUNTIF(mercado_acoes!D:D, "Compra") + COUNTIF(mercado_acoes!D:D, "Venda"))</f>
        <v>2000</v>
      </c>
      <c r="N49" s="19">
        <f t="shared" si="4"/>
        <v>4179</v>
      </c>
      <c r="O49" s="19">
        <f t="shared" si="5"/>
        <v>2022.4873385667258</v>
      </c>
    </row>
    <row r="50" spans="1:15" x14ac:dyDescent="0.2">
      <c r="A50" s="3">
        <v>22</v>
      </c>
      <c r="B50" s="3" t="s">
        <v>108</v>
      </c>
      <c r="C50" s="3" t="s">
        <v>109</v>
      </c>
      <c r="D50" s="3" t="s">
        <v>14</v>
      </c>
      <c r="E50" s="3" t="s">
        <v>10</v>
      </c>
      <c r="F50" s="7">
        <v>10.17</v>
      </c>
      <c r="G50" s="6" t="s">
        <v>103</v>
      </c>
      <c r="H50" s="21">
        <f t="shared" si="0"/>
        <v>11</v>
      </c>
      <c r="I50" s="21" t="str">
        <f t="shared" si="6"/>
        <v>janeiro</v>
      </c>
      <c r="J50" s="20">
        <f t="shared" si="1"/>
        <v>1</v>
      </c>
      <c r="K50" s="20">
        <f t="shared" si="2"/>
        <v>2023</v>
      </c>
      <c r="L50" s="12">
        <f t="shared" si="3"/>
        <v>0.11230691314256773</v>
      </c>
      <c r="M50">
        <f>(COUNTIF(mercado_acoes!D:D, "Compra") + COUNTIF(mercado_acoes!D:D, "Venda"))</f>
        <v>2000</v>
      </c>
      <c r="N50" s="19">
        <f t="shared" si="4"/>
        <v>1017</v>
      </c>
      <c r="O50" s="19">
        <f t="shared" si="5"/>
        <v>2022.8876930868573</v>
      </c>
    </row>
    <row r="51" spans="1:15" x14ac:dyDescent="0.2">
      <c r="A51" s="3">
        <v>59</v>
      </c>
      <c r="B51" s="3" t="s">
        <v>73</v>
      </c>
      <c r="C51" s="3" t="s">
        <v>74</v>
      </c>
      <c r="D51" s="3" t="s">
        <v>9</v>
      </c>
      <c r="E51" s="3" t="s">
        <v>83</v>
      </c>
      <c r="F51" s="7">
        <v>41.96</v>
      </c>
      <c r="G51" s="6" t="s">
        <v>103</v>
      </c>
      <c r="H51" s="21">
        <f t="shared" si="0"/>
        <v>11</v>
      </c>
      <c r="I51" s="21" t="str">
        <f t="shared" si="6"/>
        <v>janeiro</v>
      </c>
      <c r="J51" s="20">
        <f t="shared" si="1"/>
        <v>1</v>
      </c>
      <c r="K51" s="20">
        <f t="shared" si="2"/>
        <v>2023</v>
      </c>
      <c r="L51" s="12">
        <f t="shared" si="3"/>
        <v>0.51481387693086855</v>
      </c>
      <c r="M51">
        <f>(COUNTIF(mercado_acoes!D:D, "Compra") + COUNTIF(mercado_acoes!D:D, "Venda"))</f>
        <v>2000</v>
      </c>
      <c r="N51" s="19">
        <f t="shared" si="4"/>
        <v>4196</v>
      </c>
      <c r="O51" s="19">
        <f t="shared" si="5"/>
        <v>2022.4851861230691</v>
      </c>
    </row>
    <row r="52" spans="1:15" x14ac:dyDescent="0.2">
      <c r="A52" s="3">
        <v>72</v>
      </c>
      <c r="B52" s="3" t="s">
        <v>110</v>
      </c>
      <c r="C52" s="3" t="s">
        <v>111</v>
      </c>
      <c r="D52" s="3" t="s">
        <v>9</v>
      </c>
      <c r="E52" s="3" t="s">
        <v>31</v>
      </c>
      <c r="F52" s="7">
        <v>63.3</v>
      </c>
      <c r="G52" s="6" t="s">
        <v>112</v>
      </c>
      <c r="H52" s="21">
        <f t="shared" si="0"/>
        <v>12</v>
      </c>
      <c r="I52" s="21" t="str">
        <f t="shared" si="6"/>
        <v>janeiro</v>
      </c>
      <c r="J52" s="20">
        <f t="shared" si="1"/>
        <v>1</v>
      </c>
      <c r="K52" s="20">
        <f t="shared" si="2"/>
        <v>2023</v>
      </c>
      <c r="L52" s="12">
        <f t="shared" si="3"/>
        <v>0.78500886300329198</v>
      </c>
      <c r="M52">
        <f>(COUNTIF(mercado_acoes!D:D, "Compra") + COUNTIF(mercado_acoes!D:D, "Venda"))</f>
        <v>2000</v>
      </c>
      <c r="N52" s="19">
        <f t="shared" si="4"/>
        <v>6330</v>
      </c>
      <c r="O52" s="19">
        <f t="shared" si="5"/>
        <v>2022.2149911369968</v>
      </c>
    </row>
    <row r="53" spans="1:15" x14ac:dyDescent="0.2">
      <c r="A53" s="3">
        <v>89</v>
      </c>
      <c r="B53" s="3" t="s">
        <v>113</v>
      </c>
      <c r="C53" s="3" t="s">
        <v>114</v>
      </c>
      <c r="D53" s="3" t="s">
        <v>14</v>
      </c>
      <c r="E53" s="3" t="s">
        <v>115</v>
      </c>
      <c r="F53" s="7">
        <v>28.67</v>
      </c>
      <c r="G53" s="6" t="s">
        <v>112</v>
      </c>
      <c r="H53" s="21">
        <f t="shared" si="0"/>
        <v>12</v>
      </c>
      <c r="I53" s="21" t="str">
        <f t="shared" si="6"/>
        <v>janeiro</v>
      </c>
      <c r="J53" s="20">
        <f t="shared" si="1"/>
        <v>1</v>
      </c>
      <c r="K53" s="20">
        <f t="shared" si="2"/>
        <v>2023</v>
      </c>
      <c r="L53" s="12">
        <f t="shared" si="3"/>
        <v>0.34654342871613064</v>
      </c>
      <c r="M53">
        <f>(COUNTIF(mercado_acoes!D:D, "Compra") + COUNTIF(mercado_acoes!D:D, "Venda"))</f>
        <v>2000</v>
      </c>
      <c r="N53" s="19">
        <f t="shared" si="4"/>
        <v>2867</v>
      </c>
      <c r="O53" s="19">
        <f t="shared" si="5"/>
        <v>2022.6534565712839</v>
      </c>
    </row>
    <row r="54" spans="1:15" x14ac:dyDescent="0.2">
      <c r="A54" s="3">
        <v>79</v>
      </c>
      <c r="B54" s="3" t="s">
        <v>71</v>
      </c>
      <c r="C54" s="3" t="s">
        <v>72</v>
      </c>
      <c r="D54" s="3" t="s">
        <v>14</v>
      </c>
      <c r="E54" s="3" t="s">
        <v>21</v>
      </c>
      <c r="F54" s="7">
        <v>28.38</v>
      </c>
      <c r="G54" s="6" t="s">
        <v>112</v>
      </c>
      <c r="H54" s="21">
        <f t="shared" si="0"/>
        <v>12</v>
      </c>
      <c r="I54" s="21" t="str">
        <f t="shared" si="6"/>
        <v>janeiro</v>
      </c>
      <c r="J54" s="20">
        <f t="shared" si="1"/>
        <v>1</v>
      </c>
      <c r="K54" s="20">
        <f t="shared" si="2"/>
        <v>2023</v>
      </c>
      <c r="L54" s="12">
        <f t="shared" si="3"/>
        <v>0.34287161306659908</v>
      </c>
      <c r="M54">
        <f>(COUNTIF(mercado_acoes!D:D, "Compra") + COUNTIF(mercado_acoes!D:D, "Venda"))</f>
        <v>2000</v>
      </c>
      <c r="N54" s="19">
        <f t="shared" si="4"/>
        <v>2838</v>
      </c>
      <c r="O54" s="19">
        <f t="shared" si="5"/>
        <v>2022.6571283869334</v>
      </c>
    </row>
    <row r="55" spans="1:15" x14ac:dyDescent="0.2">
      <c r="A55" s="3">
        <v>4</v>
      </c>
      <c r="B55" s="3" t="s">
        <v>91</v>
      </c>
      <c r="C55" s="3" t="s">
        <v>92</v>
      </c>
      <c r="D55" s="3" t="s">
        <v>9</v>
      </c>
      <c r="E55" s="3" t="s">
        <v>30</v>
      </c>
      <c r="F55" s="7">
        <v>26.72</v>
      </c>
      <c r="G55" s="6" t="s">
        <v>112</v>
      </c>
      <c r="H55" s="21">
        <f t="shared" si="0"/>
        <v>12</v>
      </c>
      <c r="I55" s="21" t="str">
        <f t="shared" si="6"/>
        <v>janeiro</v>
      </c>
      <c r="J55" s="20">
        <f t="shared" si="1"/>
        <v>1</v>
      </c>
      <c r="K55" s="20">
        <f t="shared" si="2"/>
        <v>2023</v>
      </c>
      <c r="L55" s="12">
        <f t="shared" si="3"/>
        <v>0.32185363383134968</v>
      </c>
      <c r="M55">
        <f>(COUNTIF(mercado_acoes!D:D, "Compra") + COUNTIF(mercado_acoes!D:D, "Venda"))</f>
        <v>2000</v>
      </c>
      <c r="N55" s="19">
        <f t="shared" si="4"/>
        <v>2672</v>
      </c>
      <c r="O55" s="19">
        <f t="shared" si="5"/>
        <v>2022.6781463661687</v>
      </c>
    </row>
    <row r="56" spans="1:15" x14ac:dyDescent="0.2">
      <c r="A56" s="3">
        <v>13</v>
      </c>
      <c r="B56" s="3" t="s">
        <v>116</v>
      </c>
      <c r="C56" s="3" t="s">
        <v>117</v>
      </c>
      <c r="D56" s="3" t="s">
        <v>14</v>
      </c>
      <c r="E56" s="3" t="s">
        <v>37</v>
      </c>
      <c r="F56" s="7">
        <v>55.27</v>
      </c>
      <c r="G56" s="6" t="s">
        <v>112</v>
      </c>
      <c r="H56" s="21">
        <f t="shared" si="0"/>
        <v>12</v>
      </c>
      <c r="I56" s="21" t="str">
        <f t="shared" si="6"/>
        <v>janeiro</v>
      </c>
      <c r="J56" s="20">
        <f t="shared" si="1"/>
        <v>1</v>
      </c>
      <c r="K56" s="20">
        <f t="shared" si="2"/>
        <v>2023</v>
      </c>
      <c r="L56" s="12">
        <f t="shared" si="3"/>
        <v>0.6833375538110914</v>
      </c>
      <c r="M56">
        <f>(COUNTIF(mercado_acoes!D:D, "Compra") + COUNTIF(mercado_acoes!D:D, "Venda"))</f>
        <v>2000</v>
      </c>
      <c r="N56" s="19">
        <f t="shared" si="4"/>
        <v>5527</v>
      </c>
      <c r="O56" s="19">
        <f t="shared" si="5"/>
        <v>2022.316662446189</v>
      </c>
    </row>
    <row r="57" spans="1:15" x14ac:dyDescent="0.2">
      <c r="A57" s="3">
        <v>74</v>
      </c>
      <c r="B57" s="3" t="s">
        <v>7</v>
      </c>
      <c r="C57" s="3" t="s">
        <v>100</v>
      </c>
      <c r="D57" s="3" t="s">
        <v>14</v>
      </c>
      <c r="E57" s="3" t="s">
        <v>34</v>
      </c>
      <c r="F57" s="7">
        <v>76.14</v>
      </c>
      <c r="G57" s="6" t="s">
        <v>112</v>
      </c>
      <c r="H57" s="21">
        <f t="shared" si="0"/>
        <v>12</v>
      </c>
      <c r="I57" s="21" t="str">
        <f t="shared" si="6"/>
        <v>janeiro</v>
      </c>
      <c r="J57" s="20">
        <f t="shared" si="1"/>
        <v>1</v>
      </c>
      <c r="K57" s="20">
        <f t="shared" si="2"/>
        <v>2023</v>
      </c>
      <c r="L57" s="12">
        <f t="shared" si="3"/>
        <v>0.94758166624461893</v>
      </c>
      <c r="M57">
        <f>(COUNTIF(mercado_acoes!D:D, "Compra") + COUNTIF(mercado_acoes!D:D, "Venda"))</f>
        <v>2000</v>
      </c>
      <c r="N57" s="19">
        <f t="shared" si="4"/>
        <v>7614</v>
      </c>
      <c r="O57" s="19">
        <f t="shared" si="5"/>
        <v>2022.0524183337554</v>
      </c>
    </row>
    <row r="58" spans="1:15" x14ac:dyDescent="0.2">
      <c r="A58" s="3">
        <v>48</v>
      </c>
      <c r="B58" s="3" t="s">
        <v>23</v>
      </c>
      <c r="C58" s="3" t="s">
        <v>26</v>
      </c>
      <c r="D58" s="3" t="s">
        <v>14</v>
      </c>
      <c r="E58" s="3" t="s">
        <v>63</v>
      </c>
      <c r="F58" s="7">
        <v>12.52</v>
      </c>
      <c r="G58" s="6" t="s">
        <v>112</v>
      </c>
      <c r="H58" s="21">
        <f t="shared" si="0"/>
        <v>12</v>
      </c>
      <c r="I58" s="21" t="str">
        <f t="shared" si="6"/>
        <v>janeiro</v>
      </c>
      <c r="J58" s="20">
        <f t="shared" si="1"/>
        <v>1</v>
      </c>
      <c r="K58" s="20">
        <f t="shared" si="2"/>
        <v>2023</v>
      </c>
      <c r="L58" s="12">
        <f t="shared" si="3"/>
        <v>0.14206128133704735</v>
      </c>
      <c r="M58">
        <f>(COUNTIF(mercado_acoes!D:D, "Compra") + COUNTIF(mercado_acoes!D:D, "Venda"))</f>
        <v>2000</v>
      </c>
      <c r="N58" s="19">
        <f t="shared" si="4"/>
        <v>1252</v>
      </c>
      <c r="O58" s="19">
        <f t="shared" si="5"/>
        <v>2022.857938718663</v>
      </c>
    </row>
    <row r="59" spans="1:15" x14ac:dyDescent="0.2">
      <c r="A59" s="3">
        <v>24</v>
      </c>
      <c r="B59" s="3" t="s">
        <v>118</v>
      </c>
      <c r="C59" s="3" t="s">
        <v>119</v>
      </c>
      <c r="D59" s="3" t="s">
        <v>14</v>
      </c>
      <c r="E59" s="3" t="s">
        <v>30</v>
      </c>
      <c r="F59" s="7">
        <v>27.39</v>
      </c>
      <c r="G59" s="6" t="s">
        <v>112</v>
      </c>
      <c r="H59" s="21">
        <f t="shared" si="0"/>
        <v>12</v>
      </c>
      <c r="I59" s="21" t="str">
        <f t="shared" si="6"/>
        <v>janeiro</v>
      </c>
      <c r="J59" s="20">
        <f t="shared" si="1"/>
        <v>1</v>
      </c>
      <c r="K59" s="20">
        <f t="shared" si="2"/>
        <v>2023</v>
      </c>
      <c r="L59" s="12">
        <f t="shared" si="3"/>
        <v>0.33033679412509492</v>
      </c>
      <c r="M59">
        <f>(COUNTIF(mercado_acoes!D:D, "Compra") + COUNTIF(mercado_acoes!D:D, "Venda"))</f>
        <v>2000</v>
      </c>
      <c r="N59" s="19">
        <f t="shared" si="4"/>
        <v>2739</v>
      </c>
      <c r="O59" s="19">
        <f t="shared" si="5"/>
        <v>2022.6696632058749</v>
      </c>
    </row>
    <row r="60" spans="1:15" x14ac:dyDescent="0.2">
      <c r="A60" s="3">
        <v>84</v>
      </c>
      <c r="B60" s="3" t="s">
        <v>120</v>
      </c>
      <c r="C60" s="3" t="s">
        <v>121</v>
      </c>
      <c r="D60" s="3" t="s">
        <v>9</v>
      </c>
      <c r="E60" s="3" t="s">
        <v>83</v>
      </c>
      <c r="F60" s="7">
        <v>33.049999999999997</v>
      </c>
      <c r="G60" s="6" t="s">
        <v>112</v>
      </c>
      <c r="H60" s="21">
        <f t="shared" si="0"/>
        <v>12</v>
      </c>
      <c r="I60" s="21" t="str">
        <f t="shared" si="6"/>
        <v>janeiro</v>
      </c>
      <c r="J60" s="20">
        <f t="shared" si="1"/>
        <v>1</v>
      </c>
      <c r="K60" s="20">
        <f t="shared" si="2"/>
        <v>2023</v>
      </c>
      <c r="L60" s="12">
        <f t="shared" si="3"/>
        <v>0.40200050645733093</v>
      </c>
      <c r="M60">
        <f>(COUNTIF(mercado_acoes!D:D, "Compra") + COUNTIF(mercado_acoes!D:D, "Venda"))</f>
        <v>2000</v>
      </c>
      <c r="N60" s="19">
        <f t="shared" si="4"/>
        <v>3304.9999999999995</v>
      </c>
      <c r="O60" s="19">
        <f t="shared" si="5"/>
        <v>2022.5979994935426</v>
      </c>
    </row>
    <row r="61" spans="1:15" x14ac:dyDescent="0.2">
      <c r="A61" s="3">
        <v>7</v>
      </c>
      <c r="B61" s="3" t="s">
        <v>87</v>
      </c>
      <c r="C61" s="3" t="s">
        <v>88</v>
      </c>
      <c r="D61" s="3" t="s">
        <v>9</v>
      </c>
      <c r="E61" s="3" t="s">
        <v>21</v>
      </c>
      <c r="F61" s="7">
        <v>37.71</v>
      </c>
      <c r="G61" s="6" t="s">
        <v>122</v>
      </c>
      <c r="H61" s="21">
        <f t="shared" si="0"/>
        <v>13</v>
      </c>
      <c r="I61" s="21" t="str">
        <f t="shared" si="6"/>
        <v>janeiro</v>
      </c>
      <c r="J61" s="20">
        <f t="shared" si="1"/>
        <v>1</v>
      </c>
      <c r="K61" s="20">
        <f t="shared" si="2"/>
        <v>2023</v>
      </c>
      <c r="L61" s="12">
        <f t="shared" si="3"/>
        <v>0.46100278551532037</v>
      </c>
      <c r="M61">
        <f>(COUNTIF(mercado_acoes!D:D, "Compra") + COUNTIF(mercado_acoes!D:D, "Venda"))</f>
        <v>2000</v>
      </c>
      <c r="N61" s="19">
        <f t="shared" si="4"/>
        <v>3771</v>
      </c>
      <c r="O61" s="19">
        <f t="shared" si="5"/>
        <v>2022.5389972144847</v>
      </c>
    </row>
    <row r="62" spans="1:15" x14ac:dyDescent="0.2">
      <c r="A62" s="3">
        <v>60</v>
      </c>
      <c r="B62" s="3" t="s">
        <v>41</v>
      </c>
      <c r="C62" s="3" t="s">
        <v>42</v>
      </c>
      <c r="D62" s="3" t="s">
        <v>14</v>
      </c>
      <c r="E62" s="3" t="s">
        <v>95</v>
      </c>
      <c r="F62" s="7">
        <v>2.16</v>
      </c>
      <c r="G62" s="6" t="s">
        <v>122</v>
      </c>
      <c r="H62" s="21">
        <f t="shared" si="0"/>
        <v>13</v>
      </c>
      <c r="I62" s="21" t="str">
        <f t="shared" si="6"/>
        <v>janeiro</v>
      </c>
      <c r="J62" s="20">
        <f t="shared" si="1"/>
        <v>1</v>
      </c>
      <c r="K62" s="20">
        <f t="shared" si="2"/>
        <v>2023</v>
      </c>
      <c r="L62" s="12">
        <f t="shared" si="3"/>
        <v>1.0888832615852115E-2</v>
      </c>
      <c r="M62">
        <f>(COUNTIF(mercado_acoes!D:D, "Compra") + COUNTIF(mercado_acoes!D:D, "Venda"))</f>
        <v>2000</v>
      </c>
      <c r="N62" s="19">
        <f t="shared" si="4"/>
        <v>216</v>
      </c>
      <c r="O62" s="19">
        <f t="shared" si="5"/>
        <v>2022.9891111673842</v>
      </c>
    </row>
    <row r="63" spans="1:15" x14ac:dyDescent="0.2">
      <c r="A63" s="3">
        <v>46</v>
      </c>
      <c r="B63" s="3" t="s">
        <v>123</v>
      </c>
      <c r="C63" s="3" t="s">
        <v>124</v>
      </c>
      <c r="D63" s="3" t="s">
        <v>9</v>
      </c>
      <c r="E63" s="3" t="s">
        <v>125</v>
      </c>
      <c r="F63" s="7">
        <v>3.14</v>
      </c>
      <c r="G63" s="6" t="s">
        <v>122</v>
      </c>
      <c r="H63" s="21">
        <f t="shared" si="0"/>
        <v>13</v>
      </c>
      <c r="I63" s="21" t="str">
        <f t="shared" si="6"/>
        <v>janeiro</v>
      </c>
      <c r="J63" s="20">
        <f t="shared" si="1"/>
        <v>1</v>
      </c>
      <c r="K63" s="20">
        <f t="shared" si="2"/>
        <v>2023</v>
      </c>
      <c r="L63" s="12">
        <f t="shared" si="3"/>
        <v>2.3297037224613827E-2</v>
      </c>
      <c r="M63">
        <f>(COUNTIF(mercado_acoes!D:D, "Compra") + COUNTIF(mercado_acoes!D:D, "Venda"))</f>
        <v>2000</v>
      </c>
      <c r="N63" s="19">
        <f t="shared" si="4"/>
        <v>314</v>
      </c>
      <c r="O63" s="19">
        <f t="shared" si="5"/>
        <v>2022.9767029627753</v>
      </c>
    </row>
    <row r="64" spans="1:15" x14ac:dyDescent="0.2">
      <c r="A64" s="3">
        <v>93</v>
      </c>
      <c r="B64" s="3" t="s">
        <v>106</v>
      </c>
      <c r="C64" s="3" t="s">
        <v>107</v>
      </c>
      <c r="D64" s="3" t="s">
        <v>14</v>
      </c>
      <c r="E64" s="3" t="s">
        <v>30</v>
      </c>
      <c r="F64" s="7">
        <v>31.86</v>
      </c>
      <c r="G64" s="6" t="s">
        <v>122</v>
      </c>
      <c r="H64" s="21">
        <f t="shared" si="0"/>
        <v>13</v>
      </c>
      <c r="I64" s="21" t="str">
        <f t="shared" si="6"/>
        <v>janeiro</v>
      </c>
      <c r="J64" s="20">
        <f t="shared" si="1"/>
        <v>1</v>
      </c>
      <c r="K64" s="20">
        <f t="shared" si="2"/>
        <v>2023</v>
      </c>
      <c r="L64" s="12">
        <f t="shared" si="3"/>
        <v>0.38693340086097744</v>
      </c>
      <c r="M64">
        <f>(COUNTIF(mercado_acoes!D:D, "Compra") + COUNTIF(mercado_acoes!D:D, "Venda"))</f>
        <v>2000</v>
      </c>
      <c r="N64" s="19">
        <f t="shared" si="4"/>
        <v>3186</v>
      </c>
      <c r="O64" s="19">
        <f t="shared" si="5"/>
        <v>2022.6130665991391</v>
      </c>
    </row>
    <row r="65" spans="1:15" x14ac:dyDescent="0.2">
      <c r="A65" s="3">
        <v>69</v>
      </c>
      <c r="B65" s="3" t="s">
        <v>77</v>
      </c>
      <c r="C65" s="3" t="s">
        <v>126</v>
      </c>
      <c r="D65" s="3" t="s">
        <v>9</v>
      </c>
      <c r="E65" s="3" t="s">
        <v>70</v>
      </c>
      <c r="F65" s="7">
        <v>13.44</v>
      </c>
      <c r="G65" s="6" t="s">
        <v>127</v>
      </c>
      <c r="H65" s="21">
        <f t="shared" si="0"/>
        <v>14</v>
      </c>
      <c r="I65" s="21" t="str">
        <f t="shared" si="6"/>
        <v>janeiro</v>
      </c>
      <c r="J65" s="20">
        <f t="shared" si="1"/>
        <v>1</v>
      </c>
      <c r="K65" s="20">
        <f t="shared" si="2"/>
        <v>2023</v>
      </c>
      <c r="L65" s="12">
        <f t="shared" si="3"/>
        <v>0.15370979994935424</v>
      </c>
      <c r="M65">
        <f>(COUNTIF(mercado_acoes!D:D, "Compra") + COUNTIF(mercado_acoes!D:D, "Venda"))</f>
        <v>2000</v>
      </c>
      <c r="N65" s="19">
        <f t="shared" si="4"/>
        <v>1344</v>
      </c>
      <c r="O65" s="19">
        <f t="shared" si="5"/>
        <v>2022.8462902000506</v>
      </c>
    </row>
    <row r="66" spans="1:15" x14ac:dyDescent="0.2">
      <c r="A66" s="3">
        <v>32</v>
      </c>
      <c r="B66" s="3" t="s">
        <v>128</v>
      </c>
      <c r="C66" s="3" t="s">
        <v>129</v>
      </c>
      <c r="D66" s="3" t="s">
        <v>14</v>
      </c>
      <c r="E66" s="3" t="s">
        <v>37</v>
      </c>
      <c r="F66" s="7">
        <v>41.64</v>
      </c>
      <c r="G66" s="6" t="s">
        <v>127</v>
      </c>
      <c r="H66" s="21">
        <f t="shared" si="0"/>
        <v>14</v>
      </c>
      <c r="I66" s="21" t="str">
        <f t="shared" si="6"/>
        <v>janeiro</v>
      </c>
      <c r="J66" s="20">
        <f t="shared" si="1"/>
        <v>1</v>
      </c>
      <c r="K66" s="20">
        <f t="shared" si="2"/>
        <v>2023</v>
      </c>
      <c r="L66" s="12">
        <f t="shared" si="3"/>
        <v>0.51076221828310964</v>
      </c>
      <c r="M66">
        <f>(COUNTIF(mercado_acoes!D:D, "Compra") + COUNTIF(mercado_acoes!D:D, "Venda"))</f>
        <v>2000</v>
      </c>
      <c r="N66" s="19">
        <f t="shared" si="4"/>
        <v>4164</v>
      </c>
      <c r="O66" s="19">
        <f t="shared" si="5"/>
        <v>2022.4892377817168</v>
      </c>
    </row>
    <row r="67" spans="1:15" x14ac:dyDescent="0.2">
      <c r="A67" s="3">
        <v>84</v>
      </c>
      <c r="B67" s="3" t="s">
        <v>120</v>
      </c>
      <c r="C67" s="3" t="s">
        <v>121</v>
      </c>
      <c r="D67" s="3" t="s">
        <v>9</v>
      </c>
      <c r="E67" s="3" t="s">
        <v>37</v>
      </c>
      <c r="F67" s="7">
        <v>45.96</v>
      </c>
      <c r="G67" s="6" t="s">
        <v>127</v>
      </c>
      <c r="H67" s="21">
        <f t="shared" ref="H67:H115" si="7">DAY(G67)</f>
        <v>14</v>
      </c>
      <c r="I67" s="21" t="str">
        <f t="shared" si="6"/>
        <v>janeiro</v>
      </c>
      <c r="J67" s="20">
        <f t="shared" ref="J67:J130" si="8">MONTH(G67)</f>
        <v>1</v>
      </c>
      <c r="K67" s="20">
        <f t="shared" ref="K67:K130" si="9">YEAR(G67)</f>
        <v>2023</v>
      </c>
      <c r="L67" s="12">
        <f t="shared" ref="L67:L130" si="10">(F67 - MIN(F:F)) / (MAX(F:F) - MIN(F:F))</f>
        <v>0.56545961002785516</v>
      </c>
      <c r="M67">
        <f>(COUNTIF(mercado_acoes!D:D, "Compra") + COUNTIF(mercado_acoes!D:D, "Venda"))</f>
        <v>2000</v>
      </c>
      <c r="N67" s="19">
        <f t="shared" ref="N67:N130" si="11">F67*100</f>
        <v>4596</v>
      </c>
      <c r="O67" s="19">
        <f t="shared" ref="O67:O130" si="12">K67 - L67</f>
        <v>2022.4345403899722</v>
      </c>
    </row>
    <row r="68" spans="1:15" x14ac:dyDescent="0.2">
      <c r="A68" s="3">
        <v>10</v>
      </c>
      <c r="B68" s="3" t="s">
        <v>130</v>
      </c>
      <c r="C68" s="3" t="s">
        <v>131</v>
      </c>
      <c r="D68" s="3" t="s">
        <v>9</v>
      </c>
      <c r="E68" s="3" t="s">
        <v>125</v>
      </c>
      <c r="F68" s="7">
        <v>4.7</v>
      </c>
      <c r="G68" s="6" t="s">
        <v>127</v>
      </c>
      <c r="H68" s="21">
        <f t="shared" si="7"/>
        <v>14</v>
      </c>
      <c r="I68" s="21" t="str">
        <f t="shared" si="6"/>
        <v>janeiro</v>
      </c>
      <c r="J68" s="20">
        <f t="shared" si="8"/>
        <v>1</v>
      </c>
      <c r="K68" s="20">
        <f t="shared" si="9"/>
        <v>2023</v>
      </c>
      <c r="L68" s="12">
        <f t="shared" si="10"/>
        <v>4.3048873132438596E-2</v>
      </c>
      <c r="M68">
        <f>(COUNTIF(mercado_acoes!D:D, "Compra") + COUNTIF(mercado_acoes!D:D, "Venda"))</f>
        <v>2000</v>
      </c>
      <c r="N68" s="19">
        <f t="shared" si="11"/>
        <v>470</v>
      </c>
      <c r="O68" s="19">
        <f t="shared" si="12"/>
        <v>2022.9569511268676</v>
      </c>
    </row>
    <row r="69" spans="1:15" x14ac:dyDescent="0.2">
      <c r="A69" s="3">
        <v>71</v>
      </c>
      <c r="B69" s="3" t="s">
        <v>132</v>
      </c>
      <c r="C69" s="3" t="s">
        <v>133</v>
      </c>
      <c r="D69" s="3" t="s">
        <v>14</v>
      </c>
      <c r="E69" s="3" t="s">
        <v>10</v>
      </c>
      <c r="F69" s="7">
        <v>10.53</v>
      </c>
      <c r="G69" s="6" t="s">
        <v>127</v>
      </c>
      <c r="H69" s="21">
        <f t="shared" si="7"/>
        <v>14</v>
      </c>
      <c r="I69" s="21" t="str">
        <f t="shared" ref="I69:I132" si="13">TEXT(G69,"mmmm")</f>
        <v>janeiro</v>
      </c>
      <c r="J69" s="20">
        <f t="shared" si="8"/>
        <v>1</v>
      </c>
      <c r="K69" s="20">
        <f t="shared" si="9"/>
        <v>2023</v>
      </c>
      <c r="L69" s="12">
        <f t="shared" si="10"/>
        <v>0.11686502912129651</v>
      </c>
      <c r="M69">
        <f>(COUNTIF(mercado_acoes!D:D, "Compra") + COUNTIF(mercado_acoes!D:D, "Venda"))</f>
        <v>2000</v>
      </c>
      <c r="N69" s="19">
        <f t="shared" si="11"/>
        <v>1053</v>
      </c>
      <c r="O69" s="19">
        <f t="shared" si="12"/>
        <v>2022.8831349708787</v>
      </c>
    </row>
    <row r="70" spans="1:15" x14ac:dyDescent="0.2">
      <c r="A70" s="3">
        <v>70</v>
      </c>
      <c r="B70" s="3" t="s">
        <v>134</v>
      </c>
      <c r="C70" s="3" t="s">
        <v>135</v>
      </c>
      <c r="D70" s="3" t="s">
        <v>14</v>
      </c>
      <c r="E70" s="3" t="s">
        <v>10</v>
      </c>
      <c r="F70" s="7">
        <v>10.44</v>
      </c>
      <c r="G70" s="6" t="s">
        <v>127</v>
      </c>
      <c r="H70" s="21">
        <f t="shared" si="7"/>
        <v>14</v>
      </c>
      <c r="I70" s="21" t="str">
        <f t="shared" si="13"/>
        <v>janeiro</v>
      </c>
      <c r="J70" s="20">
        <f t="shared" si="8"/>
        <v>1</v>
      </c>
      <c r="K70" s="20">
        <f t="shared" si="9"/>
        <v>2023</v>
      </c>
      <c r="L70" s="12">
        <f t="shared" si="10"/>
        <v>0.11572550012661431</v>
      </c>
      <c r="M70">
        <f>(COUNTIF(mercado_acoes!D:D, "Compra") + COUNTIF(mercado_acoes!D:D, "Venda"))</f>
        <v>2000</v>
      </c>
      <c r="N70" s="19">
        <f t="shared" si="11"/>
        <v>1044</v>
      </c>
      <c r="O70" s="19">
        <f t="shared" si="12"/>
        <v>2022.8842744998733</v>
      </c>
    </row>
    <row r="71" spans="1:15" x14ac:dyDescent="0.2">
      <c r="A71" s="3">
        <v>50</v>
      </c>
      <c r="B71" s="3" t="s">
        <v>16</v>
      </c>
      <c r="C71" s="3" t="s">
        <v>17</v>
      </c>
      <c r="D71" s="3" t="s">
        <v>14</v>
      </c>
      <c r="E71" s="3" t="s">
        <v>83</v>
      </c>
      <c r="F71" s="7">
        <v>35.380000000000003</v>
      </c>
      <c r="G71" s="6" t="s">
        <v>127</v>
      </c>
      <c r="H71" s="21">
        <f t="shared" si="7"/>
        <v>14</v>
      </c>
      <c r="I71" s="21" t="str">
        <f t="shared" si="13"/>
        <v>janeiro</v>
      </c>
      <c r="J71" s="20">
        <f t="shared" si="8"/>
        <v>1</v>
      </c>
      <c r="K71" s="20">
        <f t="shared" si="9"/>
        <v>2023</v>
      </c>
      <c r="L71" s="12">
        <f t="shared" si="10"/>
        <v>0.43150164598632568</v>
      </c>
      <c r="M71">
        <f>(COUNTIF(mercado_acoes!D:D, "Compra") + COUNTIF(mercado_acoes!D:D, "Venda"))</f>
        <v>2000</v>
      </c>
      <c r="N71" s="19">
        <f t="shared" si="11"/>
        <v>3538.0000000000005</v>
      </c>
      <c r="O71" s="19">
        <f t="shared" si="12"/>
        <v>2022.5684983540136</v>
      </c>
    </row>
    <row r="72" spans="1:15" x14ac:dyDescent="0.2">
      <c r="A72" s="3">
        <v>29</v>
      </c>
      <c r="B72" s="3" t="s">
        <v>97</v>
      </c>
      <c r="C72" s="3" t="s">
        <v>98</v>
      </c>
      <c r="D72" s="3" t="s">
        <v>9</v>
      </c>
      <c r="E72" s="3" t="s">
        <v>57</v>
      </c>
      <c r="F72" s="7">
        <v>16.8</v>
      </c>
      <c r="G72" s="6" t="s">
        <v>127</v>
      </c>
      <c r="H72" s="21">
        <f t="shared" si="7"/>
        <v>14</v>
      </c>
      <c r="I72" s="21" t="str">
        <f t="shared" si="13"/>
        <v>janeiro</v>
      </c>
      <c r="J72" s="20">
        <f t="shared" si="8"/>
        <v>1</v>
      </c>
      <c r="K72" s="20">
        <f t="shared" si="9"/>
        <v>2023</v>
      </c>
      <c r="L72" s="12">
        <f t="shared" si="10"/>
        <v>0.19625221575082299</v>
      </c>
      <c r="M72">
        <f>(COUNTIF(mercado_acoes!D:D, "Compra") + COUNTIF(mercado_acoes!D:D, "Venda"))</f>
        <v>2000</v>
      </c>
      <c r="N72" s="19">
        <f t="shared" si="11"/>
        <v>1680</v>
      </c>
      <c r="O72" s="19">
        <f t="shared" si="12"/>
        <v>2022.8037477842493</v>
      </c>
    </row>
    <row r="73" spans="1:15" x14ac:dyDescent="0.2">
      <c r="A73" s="3">
        <v>46</v>
      </c>
      <c r="B73" s="3" t="s">
        <v>123</v>
      </c>
      <c r="C73" s="3" t="s">
        <v>124</v>
      </c>
      <c r="D73" s="3" t="s">
        <v>9</v>
      </c>
      <c r="E73" s="3" t="s">
        <v>47</v>
      </c>
      <c r="F73" s="7">
        <v>7.91</v>
      </c>
      <c r="G73" s="6" t="s">
        <v>127</v>
      </c>
      <c r="H73" s="21">
        <f t="shared" si="7"/>
        <v>14</v>
      </c>
      <c r="I73" s="21" t="str">
        <f t="shared" si="13"/>
        <v>janeiro</v>
      </c>
      <c r="J73" s="20">
        <f t="shared" si="8"/>
        <v>1</v>
      </c>
      <c r="K73" s="20">
        <f t="shared" si="9"/>
        <v>2023</v>
      </c>
      <c r="L73" s="12">
        <f t="shared" si="10"/>
        <v>8.3692073942770326E-2</v>
      </c>
      <c r="M73">
        <f>(COUNTIF(mercado_acoes!D:D, "Compra") + COUNTIF(mercado_acoes!D:D, "Venda"))</f>
        <v>2000</v>
      </c>
      <c r="N73" s="19">
        <f t="shared" si="11"/>
        <v>791</v>
      </c>
      <c r="O73" s="19">
        <f t="shared" si="12"/>
        <v>2022.9163079260572</v>
      </c>
    </row>
    <row r="74" spans="1:15" x14ac:dyDescent="0.2">
      <c r="A74" s="3">
        <v>25</v>
      </c>
      <c r="B74" s="3" t="s">
        <v>136</v>
      </c>
      <c r="C74" s="3" t="s">
        <v>137</v>
      </c>
      <c r="D74" s="3" t="s">
        <v>14</v>
      </c>
      <c r="E74" s="3" t="s">
        <v>34</v>
      </c>
      <c r="F74" s="7">
        <v>60.34</v>
      </c>
      <c r="G74" s="6" t="s">
        <v>138</v>
      </c>
      <c r="H74" s="21">
        <f t="shared" si="7"/>
        <v>15</v>
      </c>
      <c r="I74" s="21" t="str">
        <f t="shared" si="13"/>
        <v>janeiro</v>
      </c>
      <c r="J74" s="20">
        <f t="shared" si="8"/>
        <v>1</v>
      </c>
      <c r="K74" s="20">
        <f t="shared" si="9"/>
        <v>2023</v>
      </c>
      <c r="L74" s="12">
        <f t="shared" si="10"/>
        <v>0.74753102051152198</v>
      </c>
      <c r="M74">
        <f>(COUNTIF(mercado_acoes!D:D, "Compra") + COUNTIF(mercado_acoes!D:D, "Venda"))</f>
        <v>2000</v>
      </c>
      <c r="N74" s="19">
        <f t="shared" si="11"/>
        <v>6034</v>
      </c>
      <c r="O74" s="19">
        <f t="shared" si="12"/>
        <v>2022.2524689794884</v>
      </c>
    </row>
    <row r="75" spans="1:15" x14ac:dyDescent="0.2">
      <c r="A75" s="3">
        <v>99</v>
      </c>
      <c r="B75" s="3" t="s">
        <v>45</v>
      </c>
      <c r="C75" s="3" t="s">
        <v>46</v>
      </c>
      <c r="D75" s="3" t="s">
        <v>14</v>
      </c>
      <c r="E75" s="3" t="s">
        <v>25</v>
      </c>
      <c r="F75" s="7">
        <v>15.57</v>
      </c>
      <c r="G75" s="6" t="s">
        <v>138</v>
      </c>
      <c r="H75" s="21">
        <f t="shared" si="7"/>
        <v>15</v>
      </c>
      <c r="I75" s="21" t="str">
        <f t="shared" si="13"/>
        <v>janeiro</v>
      </c>
      <c r="J75" s="20">
        <f t="shared" si="8"/>
        <v>1</v>
      </c>
      <c r="K75" s="20">
        <f t="shared" si="9"/>
        <v>2023</v>
      </c>
      <c r="L75" s="12">
        <f t="shared" si="10"/>
        <v>0.1806786528234996</v>
      </c>
      <c r="M75">
        <f>(COUNTIF(mercado_acoes!D:D, "Compra") + COUNTIF(mercado_acoes!D:D, "Venda"))</f>
        <v>2000</v>
      </c>
      <c r="N75" s="19">
        <f t="shared" si="11"/>
        <v>1557</v>
      </c>
      <c r="O75" s="19">
        <f t="shared" si="12"/>
        <v>2022.8193213471766</v>
      </c>
    </row>
    <row r="76" spans="1:15" x14ac:dyDescent="0.2">
      <c r="A76" s="3">
        <v>62</v>
      </c>
      <c r="B76" s="3" t="s">
        <v>139</v>
      </c>
      <c r="C76" s="3" t="s">
        <v>140</v>
      </c>
      <c r="D76" s="3" t="s">
        <v>9</v>
      </c>
      <c r="E76" s="3" t="s">
        <v>18</v>
      </c>
      <c r="F76" s="7">
        <v>12.41</v>
      </c>
      <c r="G76" s="6" t="s">
        <v>138</v>
      </c>
      <c r="H76" s="21">
        <f t="shared" si="7"/>
        <v>15</v>
      </c>
      <c r="I76" s="21" t="str">
        <f t="shared" si="13"/>
        <v>janeiro</v>
      </c>
      <c r="J76" s="20">
        <f t="shared" si="8"/>
        <v>1</v>
      </c>
      <c r="K76" s="20">
        <f t="shared" si="9"/>
        <v>2023</v>
      </c>
      <c r="L76" s="12">
        <f t="shared" si="10"/>
        <v>0.14066852367688021</v>
      </c>
      <c r="M76">
        <f>(COUNTIF(mercado_acoes!D:D, "Compra") + COUNTIF(mercado_acoes!D:D, "Venda"))</f>
        <v>2000</v>
      </c>
      <c r="N76" s="19">
        <f t="shared" si="11"/>
        <v>1241</v>
      </c>
      <c r="O76" s="19">
        <f t="shared" si="12"/>
        <v>2022.8593314763232</v>
      </c>
    </row>
    <row r="77" spans="1:15" x14ac:dyDescent="0.2">
      <c r="A77" s="3">
        <v>66</v>
      </c>
      <c r="B77" s="3" t="s">
        <v>132</v>
      </c>
      <c r="C77" s="3" t="s">
        <v>141</v>
      </c>
      <c r="D77" s="3" t="s">
        <v>9</v>
      </c>
      <c r="E77" s="3" t="s">
        <v>125</v>
      </c>
      <c r="F77" s="7">
        <v>5.38</v>
      </c>
      <c r="G77" s="6" t="s">
        <v>138</v>
      </c>
      <c r="H77" s="21">
        <f t="shared" si="7"/>
        <v>15</v>
      </c>
      <c r="I77" s="21" t="str">
        <f t="shared" si="13"/>
        <v>janeiro</v>
      </c>
      <c r="J77" s="20">
        <f t="shared" si="8"/>
        <v>1</v>
      </c>
      <c r="K77" s="20">
        <f t="shared" si="9"/>
        <v>2023</v>
      </c>
      <c r="L77" s="12">
        <f t="shared" si="10"/>
        <v>5.1658647758926306E-2</v>
      </c>
      <c r="M77">
        <f>(COUNTIF(mercado_acoes!D:D, "Compra") + COUNTIF(mercado_acoes!D:D, "Venda"))</f>
        <v>2000</v>
      </c>
      <c r="N77" s="19">
        <f t="shared" si="11"/>
        <v>538</v>
      </c>
      <c r="O77" s="19">
        <f t="shared" si="12"/>
        <v>2022.9483413522412</v>
      </c>
    </row>
    <row r="78" spans="1:15" x14ac:dyDescent="0.2">
      <c r="A78" s="3">
        <v>64</v>
      </c>
      <c r="B78" s="3" t="s">
        <v>142</v>
      </c>
      <c r="C78" s="3" t="s">
        <v>143</v>
      </c>
      <c r="D78" s="3" t="s">
        <v>14</v>
      </c>
      <c r="E78" s="3" t="s">
        <v>47</v>
      </c>
      <c r="F78" s="7">
        <v>11.73</v>
      </c>
      <c r="G78" s="6" t="s">
        <v>138</v>
      </c>
      <c r="H78" s="21">
        <f t="shared" si="7"/>
        <v>15</v>
      </c>
      <c r="I78" s="21" t="str">
        <f t="shared" si="13"/>
        <v>janeiro</v>
      </c>
      <c r="J78" s="20">
        <f t="shared" si="8"/>
        <v>1</v>
      </c>
      <c r="K78" s="20">
        <f t="shared" si="9"/>
        <v>2023</v>
      </c>
      <c r="L78" s="12">
        <f t="shared" si="10"/>
        <v>0.1320587490503925</v>
      </c>
      <c r="M78">
        <f>(COUNTIF(mercado_acoes!D:D, "Compra") + COUNTIF(mercado_acoes!D:D, "Venda"))</f>
        <v>2000</v>
      </c>
      <c r="N78" s="19">
        <f t="shared" si="11"/>
        <v>1173</v>
      </c>
      <c r="O78" s="19">
        <f t="shared" si="12"/>
        <v>2022.8679412509496</v>
      </c>
    </row>
    <row r="79" spans="1:15" x14ac:dyDescent="0.2">
      <c r="A79" s="3">
        <v>83</v>
      </c>
      <c r="B79" s="3" t="s">
        <v>67</v>
      </c>
      <c r="C79" s="3" t="s">
        <v>68</v>
      </c>
      <c r="D79" s="3" t="s">
        <v>14</v>
      </c>
      <c r="E79" s="3" t="s">
        <v>34</v>
      </c>
      <c r="F79" s="7">
        <v>71.099999999999994</v>
      </c>
      <c r="G79" s="6" t="s">
        <v>144</v>
      </c>
      <c r="H79" s="21">
        <f t="shared" si="7"/>
        <v>16</v>
      </c>
      <c r="I79" s="21" t="str">
        <f t="shared" si="13"/>
        <v>janeiro</v>
      </c>
      <c r="J79" s="20">
        <f t="shared" si="8"/>
        <v>1</v>
      </c>
      <c r="K79" s="20">
        <f t="shared" si="9"/>
        <v>2023</v>
      </c>
      <c r="L79" s="12">
        <f t="shared" si="10"/>
        <v>0.8837680425424157</v>
      </c>
      <c r="M79">
        <f>(COUNTIF(mercado_acoes!D:D, "Compra") + COUNTIF(mercado_acoes!D:D, "Venda"))</f>
        <v>2000</v>
      </c>
      <c r="N79" s="19">
        <f t="shared" si="11"/>
        <v>7109.9999999999991</v>
      </c>
      <c r="O79" s="19">
        <f t="shared" si="12"/>
        <v>2022.1162319574576</v>
      </c>
    </row>
    <row r="80" spans="1:15" x14ac:dyDescent="0.2">
      <c r="A80" s="3">
        <v>20</v>
      </c>
      <c r="B80" s="3" t="s">
        <v>145</v>
      </c>
      <c r="C80" s="3" t="s">
        <v>146</v>
      </c>
      <c r="D80" s="3" t="s">
        <v>9</v>
      </c>
      <c r="E80" s="3" t="s">
        <v>15</v>
      </c>
      <c r="F80" s="7">
        <v>51.47</v>
      </c>
      <c r="G80" s="6" t="s">
        <v>144</v>
      </c>
      <c r="H80" s="21">
        <f t="shared" si="7"/>
        <v>16</v>
      </c>
      <c r="I80" s="21" t="str">
        <f t="shared" si="13"/>
        <v>janeiro</v>
      </c>
      <c r="J80" s="20">
        <f t="shared" si="8"/>
        <v>1</v>
      </c>
      <c r="K80" s="20">
        <f t="shared" si="9"/>
        <v>2023</v>
      </c>
      <c r="L80" s="12">
        <f t="shared" si="10"/>
        <v>0.63522410736895418</v>
      </c>
      <c r="M80">
        <f>(COUNTIF(mercado_acoes!D:D, "Compra") + COUNTIF(mercado_acoes!D:D, "Venda"))</f>
        <v>2000</v>
      </c>
      <c r="N80" s="19">
        <f t="shared" si="11"/>
        <v>5147</v>
      </c>
      <c r="O80" s="19">
        <f t="shared" si="12"/>
        <v>2022.3647758926311</v>
      </c>
    </row>
    <row r="81" spans="1:15" x14ac:dyDescent="0.2">
      <c r="A81" s="3">
        <v>96</v>
      </c>
      <c r="B81" s="3" t="s">
        <v>147</v>
      </c>
      <c r="C81" s="3" t="s">
        <v>148</v>
      </c>
      <c r="D81" s="3" t="s">
        <v>9</v>
      </c>
      <c r="E81" s="3" t="s">
        <v>21</v>
      </c>
      <c r="F81" s="7">
        <v>20.18</v>
      </c>
      <c r="G81" s="6" t="s">
        <v>144</v>
      </c>
      <c r="H81" s="21">
        <f t="shared" si="7"/>
        <v>16</v>
      </c>
      <c r="I81" s="21" t="str">
        <f t="shared" si="13"/>
        <v>janeiro</v>
      </c>
      <c r="J81" s="20">
        <f t="shared" si="8"/>
        <v>1</v>
      </c>
      <c r="K81" s="20">
        <f t="shared" si="9"/>
        <v>2023</v>
      </c>
      <c r="L81" s="12">
        <f t="shared" si="10"/>
        <v>0.23904786021777663</v>
      </c>
      <c r="M81">
        <f>(COUNTIF(mercado_acoes!D:D, "Compra") + COUNTIF(mercado_acoes!D:D, "Venda"))</f>
        <v>2000</v>
      </c>
      <c r="N81" s="19">
        <f t="shared" si="11"/>
        <v>2018</v>
      </c>
      <c r="O81" s="19">
        <f t="shared" si="12"/>
        <v>2022.7609521397821</v>
      </c>
    </row>
    <row r="82" spans="1:15" x14ac:dyDescent="0.2">
      <c r="A82" s="3">
        <v>62</v>
      </c>
      <c r="B82" s="3" t="s">
        <v>139</v>
      </c>
      <c r="C82" s="3" t="s">
        <v>140</v>
      </c>
      <c r="D82" s="3" t="s">
        <v>9</v>
      </c>
      <c r="E82" s="3" t="s">
        <v>10</v>
      </c>
      <c r="F82" s="7">
        <v>10.73</v>
      </c>
      <c r="G82" s="6" t="s">
        <v>144</v>
      </c>
      <c r="H82" s="21">
        <f t="shared" si="7"/>
        <v>16</v>
      </c>
      <c r="I82" s="21" t="str">
        <f t="shared" si="13"/>
        <v>janeiro</v>
      </c>
      <c r="J82" s="20">
        <f t="shared" si="8"/>
        <v>1</v>
      </c>
      <c r="K82" s="20">
        <f t="shared" si="9"/>
        <v>2023</v>
      </c>
      <c r="L82" s="12">
        <f t="shared" si="10"/>
        <v>0.11939731577614585</v>
      </c>
      <c r="M82">
        <f>(COUNTIF(mercado_acoes!D:D, "Compra") + COUNTIF(mercado_acoes!D:D, "Venda"))</f>
        <v>2000</v>
      </c>
      <c r="N82" s="19">
        <f t="shared" si="11"/>
        <v>1073</v>
      </c>
      <c r="O82" s="19">
        <f t="shared" si="12"/>
        <v>2022.880602684224</v>
      </c>
    </row>
    <row r="83" spans="1:15" x14ac:dyDescent="0.2">
      <c r="A83" s="3">
        <v>58</v>
      </c>
      <c r="B83" s="3" t="s">
        <v>149</v>
      </c>
      <c r="C83" s="3" t="s">
        <v>150</v>
      </c>
      <c r="D83" s="3" t="s">
        <v>14</v>
      </c>
      <c r="E83" s="3" t="s">
        <v>31</v>
      </c>
      <c r="F83" s="7">
        <v>49.31</v>
      </c>
      <c r="G83" s="6" t="s">
        <v>144</v>
      </c>
      <c r="H83" s="21">
        <f t="shared" si="7"/>
        <v>16</v>
      </c>
      <c r="I83" s="21" t="str">
        <f t="shared" si="13"/>
        <v>janeiro</v>
      </c>
      <c r="J83" s="20">
        <f t="shared" si="8"/>
        <v>1</v>
      </c>
      <c r="K83" s="20">
        <f t="shared" si="9"/>
        <v>2023</v>
      </c>
      <c r="L83" s="12">
        <f t="shared" si="10"/>
        <v>0.60787541149658142</v>
      </c>
      <c r="M83">
        <f>(COUNTIF(mercado_acoes!D:D, "Compra") + COUNTIF(mercado_acoes!D:D, "Venda"))</f>
        <v>2000</v>
      </c>
      <c r="N83" s="19">
        <f t="shared" si="11"/>
        <v>4931</v>
      </c>
      <c r="O83" s="19">
        <f t="shared" si="12"/>
        <v>2022.3921245885035</v>
      </c>
    </row>
    <row r="84" spans="1:15" x14ac:dyDescent="0.2">
      <c r="A84" s="3">
        <v>5</v>
      </c>
      <c r="B84" s="3" t="s">
        <v>151</v>
      </c>
      <c r="C84" s="3" t="s">
        <v>152</v>
      </c>
      <c r="D84" s="3" t="s">
        <v>9</v>
      </c>
      <c r="E84" s="3" t="s">
        <v>66</v>
      </c>
      <c r="F84" s="7">
        <v>31.14</v>
      </c>
      <c r="G84" s="6" t="s">
        <v>153</v>
      </c>
      <c r="H84" s="21">
        <f t="shared" si="7"/>
        <v>17</v>
      </c>
      <c r="I84" s="21" t="str">
        <f t="shared" si="13"/>
        <v>janeiro</v>
      </c>
      <c r="J84" s="20">
        <f t="shared" si="8"/>
        <v>1</v>
      </c>
      <c r="K84" s="20">
        <f t="shared" si="9"/>
        <v>2023</v>
      </c>
      <c r="L84" s="12">
        <f t="shared" si="10"/>
        <v>0.37781716890351985</v>
      </c>
      <c r="M84">
        <f>(COUNTIF(mercado_acoes!D:D, "Compra") + COUNTIF(mercado_acoes!D:D, "Venda"))</f>
        <v>2000</v>
      </c>
      <c r="N84" s="19">
        <f t="shared" si="11"/>
        <v>3114</v>
      </c>
      <c r="O84" s="19">
        <f t="shared" si="12"/>
        <v>2022.6221828310966</v>
      </c>
    </row>
    <row r="85" spans="1:15" x14ac:dyDescent="0.2">
      <c r="A85" s="3">
        <v>77</v>
      </c>
      <c r="B85" s="3" t="s">
        <v>7</v>
      </c>
      <c r="C85" s="3" t="s">
        <v>154</v>
      </c>
      <c r="D85" s="3" t="s">
        <v>14</v>
      </c>
      <c r="E85" s="3" t="s">
        <v>95</v>
      </c>
      <c r="F85" s="7">
        <v>2.62</v>
      </c>
      <c r="G85" s="6" t="s">
        <v>153</v>
      </c>
      <c r="H85" s="21">
        <f t="shared" si="7"/>
        <v>17</v>
      </c>
      <c r="I85" s="21" t="str">
        <f t="shared" si="13"/>
        <v>janeiro</v>
      </c>
      <c r="J85" s="20">
        <f t="shared" si="8"/>
        <v>1</v>
      </c>
      <c r="K85" s="20">
        <f t="shared" si="9"/>
        <v>2023</v>
      </c>
      <c r="L85" s="12">
        <f t="shared" si="10"/>
        <v>1.6713091922005572E-2</v>
      </c>
      <c r="M85">
        <f>(COUNTIF(mercado_acoes!D:D, "Compra") + COUNTIF(mercado_acoes!D:D, "Venda"))</f>
        <v>2000</v>
      </c>
      <c r="N85" s="19">
        <f t="shared" si="11"/>
        <v>262</v>
      </c>
      <c r="O85" s="19">
        <f t="shared" si="12"/>
        <v>2022.9832869080781</v>
      </c>
    </row>
    <row r="86" spans="1:15" x14ac:dyDescent="0.2">
      <c r="A86" s="3">
        <v>89</v>
      </c>
      <c r="B86" s="3" t="s">
        <v>113</v>
      </c>
      <c r="C86" s="3" t="s">
        <v>114</v>
      </c>
      <c r="D86" s="3" t="s">
        <v>9</v>
      </c>
      <c r="E86" s="3" t="s">
        <v>15</v>
      </c>
      <c r="F86" s="7">
        <v>39.299999999999997</v>
      </c>
      <c r="G86" s="6" t="s">
        <v>153</v>
      </c>
      <c r="H86" s="21">
        <f t="shared" si="7"/>
        <v>17</v>
      </c>
      <c r="I86" s="21" t="str">
        <f t="shared" si="13"/>
        <v>janeiro</v>
      </c>
      <c r="J86" s="20">
        <f t="shared" si="8"/>
        <v>1</v>
      </c>
      <c r="K86" s="20">
        <f t="shared" si="9"/>
        <v>2023</v>
      </c>
      <c r="L86" s="12">
        <f t="shared" si="10"/>
        <v>0.48113446442137248</v>
      </c>
      <c r="M86">
        <f>(COUNTIF(mercado_acoes!D:D, "Compra") + COUNTIF(mercado_acoes!D:D, "Venda"))</f>
        <v>2000</v>
      </c>
      <c r="N86" s="19">
        <f t="shared" si="11"/>
        <v>3929.9999999999995</v>
      </c>
      <c r="O86" s="19">
        <f t="shared" si="12"/>
        <v>2022.5188655355787</v>
      </c>
    </row>
    <row r="87" spans="1:15" x14ac:dyDescent="0.2">
      <c r="A87" s="3">
        <v>96</v>
      </c>
      <c r="B87" s="3" t="s">
        <v>147</v>
      </c>
      <c r="C87" s="3" t="s">
        <v>148</v>
      </c>
      <c r="D87" s="3" t="s">
        <v>14</v>
      </c>
      <c r="E87" s="3" t="s">
        <v>115</v>
      </c>
      <c r="F87" s="7">
        <v>31.2</v>
      </c>
      <c r="G87" s="6" t="s">
        <v>153</v>
      </c>
      <c r="H87" s="21">
        <f t="shared" si="7"/>
        <v>17</v>
      </c>
      <c r="I87" s="21" t="str">
        <f t="shared" si="13"/>
        <v>janeiro</v>
      </c>
      <c r="J87" s="20">
        <f t="shared" si="8"/>
        <v>1</v>
      </c>
      <c r="K87" s="20">
        <f t="shared" si="9"/>
        <v>2023</v>
      </c>
      <c r="L87" s="12">
        <f t="shared" si="10"/>
        <v>0.37857685489997461</v>
      </c>
      <c r="M87">
        <f>(COUNTIF(mercado_acoes!D:D, "Compra") + COUNTIF(mercado_acoes!D:D, "Venda"))</f>
        <v>2000</v>
      </c>
      <c r="N87" s="19">
        <f t="shared" si="11"/>
        <v>3120</v>
      </c>
      <c r="O87" s="19">
        <f t="shared" si="12"/>
        <v>2022.6214231450999</v>
      </c>
    </row>
    <row r="88" spans="1:15" x14ac:dyDescent="0.2">
      <c r="A88" s="3">
        <v>42</v>
      </c>
      <c r="B88" s="3" t="s">
        <v>61</v>
      </c>
      <c r="C88" s="3" t="s">
        <v>155</v>
      </c>
      <c r="D88" s="3" t="s">
        <v>14</v>
      </c>
      <c r="E88" s="3" t="s">
        <v>63</v>
      </c>
      <c r="F88" s="7">
        <v>11.77</v>
      </c>
      <c r="G88" s="6" t="s">
        <v>153</v>
      </c>
      <c r="H88" s="21">
        <f t="shared" si="7"/>
        <v>17</v>
      </c>
      <c r="I88" s="21" t="str">
        <f t="shared" si="13"/>
        <v>janeiro</v>
      </c>
      <c r="J88" s="20">
        <f t="shared" si="8"/>
        <v>1</v>
      </c>
      <c r="K88" s="20">
        <f t="shared" si="9"/>
        <v>2023</v>
      </c>
      <c r="L88" s="12">
        <f t="shared" si="10"/>
        <v>0.13256520638136235</v>
      </c>
      <c r="M88">
        <f>(COUNTIF(mercado_acoes!D:D, "Compra") + COUNTIF(mercado_acoes!D:D, "Venda"))</f>
        <v>2000</v>
      </c>
      <c r="N88" s="19">
        <f t="shared" si="11"/>
        <v>1177</v>
      </c>
      <c r="O88" s="19">
        <f t="shared" si="12"/>
        <v>2022.8674347936187</v>
      </c>
    </row>
    <row r="89" spans="1:15" x14ac:dyDescent="0.2">
      <c r="A89" s="3">
        <v>20</v>
      </c>
      <c r="B89" s="3" t="s">
        <v>145</v>
      </c>
      <c r="C89" s="3" t="s">
        <v>146</v>
      </c>
      <c r="D89" s="3" t="s">
        <v>14</v>
      </c>
      <c r="E89" s="3" t="s">
        <v>30</v>
      </c>
      <c r="F89" s="7">
        <v>32.26</v>
      </c>
      <c r="G89" s="6" t="s">
        <v>153</v>
      </c>
      <c r="H89" s="21">
        <f t="shared" si="7"/>
        <v>17</v>
      </c>
      <c r="I89" s="21" t="str">
        <f t="shared" si="13"/>
        <v>janeiro</v>
      </c>
      <c r="J89" s="20">
        <f t="shared" si="8"/>
        <v>1</v>
      </c>
      <c r="K89" s="20">
        <f t="shared" si="9"/>
        <v>2023</v>
      </c>
      <c r="L89" s="12">
        <f t="shared" si="10"/>
        <v>0.39199797417067606</v>
      </c>
      <c r="M89">
        <f>(COUNTIF(mercado_acoes!D:D, "Compra") + COUNTIF(mercado_acoes!D:D, "Venda"))</f>
        <v>2000</v>
      </c>
      <c r="N89" s="19">
        <f t="shared" si="11"/>
        <v>3226</v>
      </c>
      <c r="O89" s="19">
        <f t="shared" si="12"/>
        <v>2022.6080020258294</v>
      </c>
    </row>
    <row r="90" spans="1:15" x14ac:dyDescent="0.2">
      <c r="A90" s="3">
        <v>14</v>
      </c>
      <c r="B90" s="3" t="s">
        <v>156</v>
      </c>
      <c r="C90" s="3" t="s">
        <v>157</v>
      </c>
      <c r="D90" s="3" t="s">
        <v>9</v>
      </c>
      <c r="E90" s="3" t="s">
        <v>79</v>
      </c>
      <c r="F90" s="7">
        <v>11.88</v>
      </c>
      <c r="G90" s="6" t="s">
        <v>153</v>
      </c>
      <c r="H90" s="21">
        <f t="shared" si="7"/>
        <v>17</v>
      </c>
      <c r="I90" s="21" t="str">
        <f t="shared" si="13"/>
        <v>janeiro</v>
      </c>
      <c r="J90" s="20">
        <f t="shared" si="8"/>
        <v>1</v>
      </c>
      <c r="K90" s="20">
        <f t="shared" si="9"/>
        <v>2023</v>
      </c>
      <c r="L90" s="12">
        <f t="shared" si="10"/>
        <v>0.13395796404152949</v>
      </c>
      <c r="M90">
        <f>(COUNTIF(mercado_acoes!D:D, "Compra") + COUNTIF(mercado_acoes!D:D, "Venda"))</f>
        <v>2000</v>
      </c>
      <c r="N90" s="19">
        <f t="shared" si="11"/>
        <v>1188</v>
      </c>
      <c r="O90" s="19">
        <f t="shared" si="12"/>
        <v>2022.8660420359586</v>
      </c>
    </row>
    <row r="91" spans="1:15" x14ac:dyDescent="0.2">
      <c r="A91" s="3">
        <v>27</v>
      </c>
      <c r="B91" s="3" t="s">
        <v>158</v>
      </c>
      <c r="C91" s="3" t="s">
        <v>159</v>
      </c>
      <c r="D91" s="3" t="s">
        <v>14</v>
      </c>
      <c r="E91" s="3" t="s">
        <v>47</v>
      </c>
      <c r="F91" s="7">
        <v>8.9</v>
      </c>
      <c r="G91" s="6" t="s">
        <v>160</v>
      </c>
      <c r="H91" s="21">
        <f t="shared" si="7"/>
        <v>18</v>
      </c>
      <c r="I91" s="21" t="str">
        <f t="shared" si="13"/>
        <v>janeiro</v>
      </c>
      <c r="J91" s="20">
        <f t="shared" si="8"/>
        <v>1</v>
      </c>
      <c r="K91" s="20">
        <f t="shared" si="9"/>
        <v>2023</v>
      </c>
      <c r="L91" s="12">
        <f t="shared" si="10"/>
        <v>9.6226892884274495E-2</v>
      </c>
      <c r="M91">
        <f>(COUNTIF(mercado_acoes!D:D, "Compra") + COUNTIF(mercado_acoes!D:D, "Venda"))</f>
        <v>2000</v>
      </c>
      <c r="N91" s="19">
        <f t="shared" si="11"/>
        <v>890</v>
      </c>
      <c r="O91" s="19">
        <f t="shared" si="12"/>
        <v>2022.9037731071157</v>
      </c>
    </row>
    <row r="92" spans="1:15" x14ac:dyDescent="0.2">
      <c r="A92" s="3">
        <v>50</v>
      </c>
      <c r="B92" s="3" t="s">
        <v>16</v>
      </c>
      <c r="C92" s="3" t="s">
        <v>17</v>
      </c>
      <c r="D92" s="3" t="s">
        <v>14</v>
      </c>
      <c r="E92" s="3" t="s">
        <v>25</v>
      </c>
      <c r="F92" s="7">
        <v>18.559999999999999</v>
      </c>
      <c r="G92" s="6" t="s">
        <v>160</v>
      </c>
      <c r="H92" s="21">
        <f t="shared" si="7"/>
        <v>18</v>
      </c>
      <c r="I92" s="21" t="str">
        <f t="shared" si="13"/>
        <v>janeiro</v>
      </c>
      <c r="J92" s="20">
        <f t="shared" si="8"/>
        <v>1</v>
      </c>
      <c r="K92" s="20">
        <f t="shared" si="9"/>
        <v>2023</v>
      </c>
      <c r="L92" s="12">
        <f t="shared" si="10"/>
        <v>0.21853633831349706</v>
      </c>
      <c r="M92">
        <f>(COUNTIF(mercado_acoes!D:D, "Compra") + COUNTIF(mercado_acoes!D:D, "Venda"))</f>
        <v>2000</v>
      </c>
      <c r="N92" s="19">
        <f t="shared" si="11"/>
        <v>1855.9999999999998</v>
      </c>
      <c r="O92" s="19">
        <f t="shared" si="12"/>
        <v>2022.7814636616865</v>
      </c>
    </row>
    <row r="93" spans="1:15" x14ac:dyDescent="0.2">
      <c r="A93" s="3">
        <v>93</v>
      </c>
      <c r="B93" s="3" t="s">
        <v>106</v>
      </c>
      <c r="C93" s="3" t="s">
        <v>107</v>
      </c>
      <c r="D93" s="3" t="s">
        <v>9</v>
      </c>
      <c r="E93" s="3" t="s">
        <v>70</v>
      </c>
      <c r="F93" s="7">
        <v>10.71</v>
      </c>
      <c r="G93" s="6" t="s">
        <v>160</v>
      </c>
      <c r="H93" s="21">
        <f t="shared" si="7"/>
        <v>18</v>
      </c>
      <c r="I93" s="21" t="str">
        <f t="shared" si="13"/>
        <v>janeiro</v>
      </c>
      <c r="J93" s="20">
        <f t="shared" si="8"/>
        <v>1</v>
      </c>
      <c r="K93" s="20">
        <f t="shared" si="9"/>
        <v>2023</v>
      </c>
      <c r="L93" s="12">
        <f t="shared" si="10"/>
        <v>0.11914408711066092</v>
      </c>
      <c r="M93">
        <f>(COUNTIF(mercado_acoes!D:D, "Compra") + COUNTIF(mercado_acoes!D:D, "Venda"))</f>
        <v>2000</v>
      </c>
      <c r="N93" s="19">
        <f t="shared" si="11"/>
        <v>1071</v>
      </c>
      <c r="O93" s="19">
        <f t="shared" si="12"/>
        <v>2022.8808559128893</v>
      </c>
    </row>
    <row r="94" spans="1:15" x14ac:dyDescent="0.2">
      <c r="A94" s="3">
        <v>16</v>
      </c>
      <c r="B94" s="3" t="s">
        <v>161</v>
      </c>
      <c r="C94" s="3" t="s">
        <v>162</v>
      </c>
      <c r="D94" s="3" t="s">
        <v>9</v>
      </c>
      <c r="E94" s="3" t="s">
        <v>83</v>
      </c>
      <c r="F94" s="7">
        <v>37.729999999999997</v>
      </c>
      <c r="G94" s="6" t="s">
        <v>160</v>
      </c>
      <c r="H94" s="21">
        <f t="shared" si="7"/>
        <v>18</v>
      </c>
      <c r="I94" s="21" t="str">
        <f t="shared" si="13"/>
        <v>janeiro</v>
      </c>
      <c r="J94" s="20">
        <f t="shared" si="8"/>
        <v>1</v>
      </c>
      <c r="K94" s="20">
        <f t="shared" si="9"/>
        <v>2023</v>
      </c>
      <c r="L94" s="12">
        <f t="shared" si="10"/>
        <v>0.46125601418080525</v>
      </c>
      <c r="M94">
        <f>(COUNTIF(mercado_acoes!D:D, "Compra") + COUNTIF(mercado_acoes!D:D, "Venda"))</f>
        <v>2000</v>
      </c>
      <c r="N94" s="19">
        <f t="shared" si="11"/>
        <v>3772.9999999999995</v>
      </c>
      <c r="O94" s="19">
        <f t="shared" si="12"/>
        <v>2022.5387439858191</v>
      </c>
    </row>
    <row r="95" spans="1:15" x14ac:dyDescent="0.2">
      <c r="A95" s="3">
        <v>42</v>
      </c>
      <c r="B95" s="3" t="s">
        <v>61</v>
      </c>
      <c r="C95" s="3" t="s">
        <v>155</v>
      </c>
      <c r="D95" s="3" t="s">
        <v>14</v>
      </c>
      <c r="E95" s="3" t="s">
        <v>115</v>
      </c>
      <c r="F95" s="7">
        <v>30.2</v>
      </c>
      <c r="G95" s="6" t="s">
        <v>160</v>
      </c>
      <c r="H95" s="21">
        <f t="shared" si="7"/>
        <v>18</v>
      </c>
      <c r="I95" s="21" t="str">
        <f t="shared" si="13"/>
        <v>janeiro</v>
      </c>
      <c r="J95" s="20">
        <f t="shared" si="8"/>
        <v>1</v>
      </c>
      <c r="K95" s="20">
        <f t="shared" si="9"/>
        <v>2023</v>
      </c>
      <c r="L95" s="12">
        <f t="shared" si="10"/>
        <v>0.36591542162572799</v>
      </c>
      <c r="M95">
        <f>(COUNTIF(mercado_acoes!D:D, "Compra") + COUNTIF(mercado_acoes!D:D, "Venda"))</f>
        <v>2000</v>
      </c>
      <c r="N95" s="19">
        <f t="shared" si="11"/>
        <v>3020</v>
      </c>
      <c r="O95" s="19">
        <f t="shared" si="12"/>
        <v>2022.6340845783743</v>
      </c>
    </row>
    <row r="96" spans="1:15" x14ac:dyDescent="0.2">
      <c r="A96" s="3">
        <v>54</v>
      </c>
      <c r="B96" s="3" t="s">
        <v>55</v>
      </c>
      <c r="C96" s="3" t="s">
        <v>56</v>
      </c>
      <c r="D96" s="3" t="s">
        <v>14</v>
      </c>
      <c r="E96" s="3" t="s">
        <v>95</v>
      </c>
      <c r="F96" s="7">
        <v>3.26</v>
      </c>
      <c r="G96" s="6" t="s">
        <v>163</v>
      </c>
      <c r="H96" s="21">
        <f t="shared" si="7"/>
        <v>19</v>
      </c>
      <c r="I96" s="21" t="str">
        <f t="shared" si="13"/>
        <v>janeiro</v>
      </c>
      <c r="J96" s="20">
        <f t="shared" si="8"/>
        <v>1</v>
      </c>
      <c r="K96" s="20">
        <f t="shared" si="9"/>
        <v>2023</v>
      </c>
      <c r="L96" s="12">
        <f t="shared" si="10"/>
        <v>2.481640921752342E-2</v>
      </c>
      <c r="M96">
        <f>(COUNTIF(mercado_acoes!D:D, "Compra") + COUNTIF(mercado_acoes!D:D, "Venda"))</f>
        <v>2000</v>
      </c>
      <c r="N96" s="19">
        <f t="shared" si="11"/>
        <v>326</v>
      </c>
      <c r="O96" s="19">
        <f t="shared" si="12"/>
        <v>2022.9751835907825</v>
      </c>
    </row>
    <row r="97" spans="1:15" x14ac:dyDescent="0.2">
      <c r="A97" s="3">
        <v>34</v>
      </c>
      <c r="B97" s="3" t="s">
        <v>164</v>
      </c>
      <c r="C97" s="3" t="s">
        <v>165</v>
      </c>
      <c r="D97" s="3" t="s">
        <v>9</v>
      </c>
      <c r="E97" s="3" t="s">
        <v>15</v>
      </c>
      <c r="F97" s="7">
        <v>53.44</v>
      </c>
      <c r="G97" s="6" t="s">
        <v>163</v>
      </c>
      <c r="H97" s="21">
        <f t="shared" si="7"/>
        <v>19</v>
      </c>
      <c r="I97" s="21" t="str">
        <f t="shared" si="13"/>
        <v>janeiro</v>
      </c>
      <c r="J97" s="20">
        <f t="shared" si="8"/>
        <v>1</v>
      </c>
      <c r="K97" s="20">
        <f t="shared" si="9"/>
        <v>2023</v>
      </c>
      <c r="L97" s="12">
        <f t="shared" si="10"/>
        <v>0.66016713091922008</v>
      </c>
      <c r="M97">
        <f>(COUNTIF(mercado_acoes!D:D, "Compra") + COUNTIF(mercado_acoes!D:D, "Venda"))</f>
        <v>2000</v>
      </c>
      <c r="N97" s="19">
        <f t="shared" si="11"/>
        <v>5344</v>
      </c>
      <c r="O97" s="19">
        <f t="shared" si="12"/>
        <v>2022.3398328690807</v>
      </c>
    </row>
    <row r="98" spans="1:15" x14ac:dyDescent="0.2">
      <c r="A98" s="3">
        <v>49</v>
      </c>
      <c r="B98" s="3" t="s">
        <v>166</v>
      </c>
      <c r="C98" s="3" t="s">
        <v>167</v>
      </c>
      <c r="D98" s="3" t="s">
        <v>14</v>
      </c>
      <c r="E98" s="3" t="s">
        <v>95</v>
      </c>
      <c r="F98" s="7">
        <v>3.84</v>
      </c>
      <c r="G98" s="6" t="s">
        <v>163</v>
      </c>
      <c r="H98" s="21">
        <f t="shared" si="7"/>
        <v>19</v>
      </c>
      <c r="I98" s="21" t="str">
        <f t="shared" si="13"/>
        <v>janeiro</v>
      </c>
      <c r="J98" s="20">
        <f t="shared" si="8"/>
        <v>1</v>
      </c>
      <c r="K98" s="20">
        <f t="shared" si="9"/>
        <v>2023</v>
      </c>
      <c r="L98" s="12">
        <f t="shared" si="10"/>
        <v>3.2160040516586476E-2</v>
      </c>
      <c r="M98">
        <f>(COUNTIF(mercado_acoes!D:D, "Compra") + COUNTIF(mercado_acoes!D:D, "Venda"))</f>
        <v>2000</v>
      </c>
      <c r="N98" s="19">
        <f t="shared" si="11"/>
        <v>384</v>
      </c>
      <c r="O98" s="19">
        <f t="shared" si="12"/>
        <v>2022.9678399594834</v>
      </c>
    </row>
    <row r="99" spans="1:15" x14ac:dyDescent="0.2">
      <c r="A99" s="3">
        <v>69</v>
      </c>
      <c r="B99" s="3" t="s">
        <v>77</v>
      </c>
      <c r="C99" s="3" t="s">
        <v>126</v>
      </c>
      <c r="D99" s="3" t="s">
        <v>9</v>
      </c>
      <c r="E99" s="3" t="s">
        <v>63</v>
      </c>
      <c r="F99" s="7">
        <v>11.52</v>
      </c>
      <c r="G99" s="6" t="s">
        <v>168</v>
      </c>
      <c r="H99" s="21">
        <f t="shared" si="7"/>
        <v>20</v>
      </c>
      <c r="I99" s="21" t="str">
        <f t="shared" si="13"/>
        <v>janeiro</v>
      </c>
      <c r="J99" s="20">
        <f t="shared" si="8"/>
        <v>1</v>
      </c>
      <c r="K99" s="20">
        <f t="shared" si="9"/>
        <v>2023</v>
      </c>
      <c r="L99" s="12">
        <f t="shared" si="10"/>
        <v>0.12939984806280069</v>
      </c>
      <c r="M99">
        <f>(COUNTIF(mercado_acoes!D:D, "Compra") + COUNTIF(mercado_acoes!D:D, "Venda"))</f>
        <v>2000</v>
      </c>
      <c r="N99" s="19">
        <f t="shared" si="11"/>
        <v>1152</v>
      </c>
      <c r="O99" s="19">
        <f t="shared" si="12"/>
        <v>2022.8706001519372</v>
      </c>
    </row>
    <row r="100" spans="1:15" x14ac:dyDescent="0.2">
      <c r="A100" s="3">
        <v>83</v>
      </c>
      <c r="B100" s="3" t="s">
        <v>67</v>
      </c>
      <c r="C100" s="3" t="s">
        <v>68</v>
      </c>
      <c r="D100" s="3" t="s">
        <v>14</v>
      </c>
      <c r="E100" s="3" t="s">
        <v>10</v>
      </c>
      <c r="F100" s="7">
        <v>10.6</v>
      </c>
      <c r="G100" s="6" t="s">
        <v>168</v>
      </c>
      <c r="H100" s="21">
        <f t="shared" si="7"/>
        <v>20</v>
      </c>
      <c r="I100" s="21" t="str">
        <f t="shared" si="13"/>
        <v>janeiro</v>
      </c>
      <c r="J100" s="20">
        <f t="shared" si="8"/>
        <v>1</v>
      </c>
      <c r="K100" s="20">
        <f t="shared" si="9"/>
        <v>2023</v>
      </c>
      <c r="L100" s="12">
        <f t="shared" si="10"/>
        <v>0.11775132945049378</v>
      </c>
      <c r="M100">
        <f>(COUNTIF(mercado_acoes!D:D, "Compra") + COUNTIF(mercado_acoes!D:D, "Venda"))</f>
        <v>2000</v>
      </c>
      <c r="N100" s="19">
        <f t="shared" si="11"/>
        <v>1060</v>
      </c>
      <c r="O100" s="19">
        <f t="shared" si="12"/>
        <v>2022.8822486705494</v>
      </c>
    </row>
    <row r="101" spans="1:15" x14ac:dyDescent="0.2">
      <c r="A101" s="3">
        <v>61</v>
      </c>
      <c r="B101" s="3" t="s">
        <v>75</v>
      </c>
      <c r="C101" s="3" t="s">
        <v>76</v>
      </c>
      <c r="D101" s="3" t="s">
        <v>9</v>
      </c>
      <c r="E101" s="3" t="s">
        <v>15</v>
      </c>
      <c r="F101" s="7">
        <v>44.79</v>
      </c>
      <c r="G101" s="6" t="s">
        <v>168</v>
      </c>
      <c r="H101" s="21">
        <f t="shared" si="7"/>
        <v>20</v>
      </c>
      <c r="I101" s="21" t="str">
        <f t="shared" si="13"/>
        <v>janeiro</v>
      </c>
      <c r="J101" s="20">
        <f t="shared" si="8"/>
        <v>1</v>
      </c>
      <c r="K101" s="20">
        <f t="shared" si="9"/>
        <v>2023</v>
      </c>
      <c r="L101" s="12">
        <f t="shared" si="10"/>
        <v>0.55064573309698661</v>
      </c>
      <c r="M101">
        <f>(COUNTIF(mercado_acoes!D:D, "Compra") + COUNTIF(mercado_acoes!D:D, "Venda"))</f>
        <v>2000</v>
      </c>
      <c r="N101" s="19">
        <f t="shared" si="11"/>
        <v>4479</v>
      </c>
      <c r="O101" s="19">
        <f t="shared" si="12"/>
        <v>2022.4493542669029</v>
      </c>
    </row>
    <row r="102" spans="1:15" x14ac:dyDescent="0.2">
      <c r="A102" s="3">
        <v>2</v>
      </c>
      <c r="B102" s="3" t="s">
        <v>53</v>
      </c>
      <c r="C102" s="3" t="s">
        <v>54</v>
      </c>
      <c r="D102" s="3" t="s">
        <v>9</v>
      </c>
      <c r="E102" s="3" t="s">
        <v>70</v>
      </c>
      <c r="F102" s="7">
        <v>11.45</v>
      </c>
      <c r="G102" s="6" t="s">
        <v>168</v>
      </c>
      <c r="H102" s="21">
        <f t="shared" si="7"/>
        <v>20</v>
      </c>
      <c r="I102" s="21" t="str">
        <f t="shared" si="13"/>
        <v>janeiro</v>
      </c>
      <c r="J102" s="20">
        <f t="shared" si="8"/>
        <v>1</v>
      </c>
      <c r="K102" s="20">
        <f t="shared" si="9"/>
        <v>2023</v>
      </c>
      <c r="L102" s="12">
        <f t="shared" si="10"/>
        <v>0.12851354773360341</v>
      </c>
      <c r="M102">
        <f>(COUNTIF(mercado_acoes!D:D, "Compra") + COUNTIF(mercado_acoes!D:D, "Venda"))</f>
        <v>2000</v>
      </c>
      <c r="N102" s="19">
        <f t="shared" si="11"/>
        <v>1145</v>
      </c>
      <c r="O102" s="19">
        <f t="shared" si="12"/>
        <v>2022.8714864522665</v>
      </c>
    </row>
    <row r="103" spans="1:15" x14ac:dyDescent="0.2">
      <c r="A103" s="3">
        <v>36</v>
      </c>
      <c r="B103" s="3" t="s">
        <v>61</v>
      </c>
      <c r="C103" s="3" t="s">
        <v>62</v>
      </c>
      <c r="D103" s="3" t="s">
        <v>14</v>
      </c>
      <c r="E103" s="3" t="s">
        <v>79</v>
      </c>
      <c r="F103" s="7">
        <v>14.58</v>
      </c>
      <c r="G103" s="6" t="s">
        <v>168</v>
      </c>
      <c r="H103" s="21">
        <f t="shared" si="7"/>
        <v>20</v>
      </c>
      <c r="I103" s="21" t="str">
        <f t="shared" si="13"/>
        <v>janeiro</v>
      </c>
      <c r="J103" s="20">
        <f t="shared" si="8"/>
        <v>1</v>
      </c>
      <c r="K103" s="20">
        <f t="shared" si="9"/>
        <v>2023</v>
      </c>
      <c r="L103" s="12">
        <f t="shared" si="10"/>
        <v>0.16814383388199541</v>
      </c>
      <c r="M103">
        <f>(COUNTIF(mercado_acoes!D:D, "Compra") + COUNTIF(mercado_acoes!D:D, "Venda"))</f>
        <v>2000</v>
      </c>
      <c r="N103" s="19">
        <f t="shared" si="11"/>
        <v>1458</v>
      </c>
      <c r="O103" s="19">
        <f t="shared" si="12"/>
        <v>2022.8318561661181</v>
      </c>
    </row>
    <row r="104" spans="1:15" x14ac:dyDescent="0.2">
      <c r="A104" s="3">
        <v>80</v>
      </c>
      <c r="B104" s="3" t="s">
        <v>19</v>
      </c>
      <c r="C104" s="3" t="s">
        <v>20</v>
      </c>
      <c r="D104" s="3" t="s">
        <v>9</v>
      </c>
      <c r="E104" s="3" t="s">
        <v>31</v>
      </c>
      <c r="F104" s="7">
        <v>47.9</v>
      </c>
      <c r="G104" s="6" t="s">
        <v>168</v>
      </c>
      <c r="H104" s="21">
        <f t="shared" si="7"/>
        <v>20</v>
      </c>
      <c r="I104" s="21" t="str">
        <f t="shared" si="13"/>
        <v>janeiro</v>
      </c>
      <c r="J104" s="20">
        <f t="shared" si="8"/>
        <v>1</v>
      </c>
      <c r="K104" s="20">
        <f t="shared" si="9"/>
        <v>2023</v>
      </c>
      <c r="L104" s="12">
        <f t="shared" si="10"/>
        <v>0.5900227905798936</v>
      </c>
      <c r="M104">
        <f>(COUNTIF(mercado_acoes!D:D, "Compra") + COUNTIF(mercado_acoes!D:D, "Venda"))</f>
        <v>2000</v>
      </c>
      <c r="N104" s="19">
        <f t="shared" si="11"/>
        <v>4790</v>
      </c>
      <c r="O104" s="19">
        <f t="shared" si="12"/>
        <v>2022.40997720942</v>
      </c>
    </row>
    <row r="105" spans="1:15" x14ac:dyDescent="0.2">
      <c r="A105" s="3">
        <v>3</v>
      </c>
      <c r="B105" s="3" t="s">
        <v>51</v>
      </c>
      <c r="C105" s="3" t="s">
        <v>52</v>
      </c>
      <c r="D105" s="3" t="s">
        <v>14</v>
      </c>
      <c r="E105" s="3" t="s">
        <v>57</v>
      </c>
      <c r="F105" s="7">
        <v>21.59</v>
      </c>
      <c r="G105" s="6" t="s">
        <v>168</v>
      </c>
      <c r="H105" s="21">
        <f t="shared" si="7"/>
        <v>20</v>
      </c>
      <c r="I105" s="21" t="str">
        <f t="shared" si="13"/>
        <v>janeiro</v>
      </c>
      <c r="J105" s="20">
        <f t="shared" si="8"/>
        <v>1</v>
      </c>
      <c r="K105" s="20">
        <f t="shared" si="9"/>
        <v>2023</v>
      </c>
      <c r="L105" s="12">
        <f t="shared" si="10"/>
        <v>0.2569004811344644</v>
      </c>
      <c r="M105">
        <f>(COUNTIF(mercado_acoes!D:D, "Compra") + COUNTIF(mercado_acoes!D:D, "Venda"))</f>
        <v>2000</v>
      </c>
      <c r="N105" s="19">
        <f t="shared" si="11"/>
        <v>2159</v>
      </c>
      <c r="O105" s="19">
        <f t="shared" si="12"/>
        <v>2022.7430995188656</v>
      </c>
    </row>
    <row r="106" spans="1:15" x14ac:dyDescent="0.2">
      <c r="A106" s="3">
        <v>52</v>
      </c>
      <c r="B106" s="3" t="s">
        <v>169</v>
      </c>
      <c r="C106" s="3" t="s">
        <v>170</v>
      </c>
      <c r="D106" s="3" t="s">
        <v>14</v>
      </c>
      <c r="E106" s="3" t="s">
        <v>37</v>
      </c>
      <c r="F106" s="7">
        <v>53.3</v>
      </c>
      <c r="G106" s="6" t="s">
        <v>168</v>
      </c>
      <c r="H106" s="21">
        <f t="shared" si="7"/>
        <v>20</v>
      </c>
      <c r="I106" s="21" t="str">
        <f t="shared" si="13"/>
        <v>janeiro</v>
      </c>
      <c r="J106" s="20">
        <f t="shared" si="8"/>
        <v>1</v>
      </c>
      <c r="K106" s="20">
        <f t="shared" si="9"/>
        <v>2023</v>
      </c>
      <c r="L106" s="12">
        <f t="shared" si="10"/>
        <v>0.65839453026082551</v>
      </c>
      <c r="M106">
        <f>(COUNTIF(mercado_acoes!D:D, "Compra") + COUNTIF(mercado_acoes!D:D, "Venda"))</f>
        <v>2000</v>
      </c>
      <c r="N106" s="19">
        <f t="shared" si="11"/>
        <v>5330</v>
      </c>
      <c r="O106" s="19">
        <f t="shared" si="12"/>
        <v>2022.3416054697391</v>
      </c>
    </row>
    <row r="107" spans="1:15" x14ac:dyDescent="0.2">
      <c r="A107" s="3">
        <v>16</v>
      </c>
      <c r="B107" s="3" t="s">
        <v>161</v>
      </c>
      <c r="C107" s="3" t="s">
        <v>162</v>
      </c>
      <c r="D107" s="3" t="s">
        <v>9</v>
      </c>
      <c r="E107" s="3" t="s">
        <v>63</v>
      </c>
      <c r="F107" s="7">
        <v>12.59</v>
      </c>
      <c r="G107" s="6" t="s">
        <v>168</v>
      </c>
      <c r="H107" s="21">
        <f t="shared" si="7"/>
        <v>20</v>
      </c>
      <c r="I107" s="21" t="str">
        <f t="shared" si="13"/>
        <v>janeiro</v>
      </c>
      <c r="J107" s="20">
        <f t="shared" si="8"/>
        <v>1</v>
      </c>
      <c r="K107" s="20">
        <f t="shared" si="9"/>
        <v>2023</v>
      </c>
      <c r="L107" s="12">
        <f t="shared" si="10"/>
        <v>0.14294758166624461</v>
      </c>
      <c r="M107">
        <f>(COUNTIF(mercado_acoes!D:D, "Compra") + COUNTIF(mercado_acoes!D:D, "Venda"))</f>
        <v>2000</v>
      </c>
      <c r="N107" s="19">
        <f t="shared" si="11"/>
        <v>1259</v>
      </c>
      <c r="O107" s="19">
        <f t="shared" si="12"/>
        <v>2022.8570524183338</v>
      </c>
    </row>
    <row r="108" spans="1:15" x14ac:dyDescent="0.2">
      <c r="A108" s="3">
        <v>62</v>
      </c>
      <c r="B108" s="3" t="s">
        <v>139</v>
      </c>
      <c r="C108" s="3" t="s">
        <v>140</v>
      </c>
      <c r="D108" s="3" t="s">
        <v>14</v>
      </c>
      <c r="E108" s="3" t="s">
        <v>57</v>
      </c>
      <c r="F108" s="7">
        <v>24.87</v>
      </c>
      <c r="G108" s="6" t="s">
        <v>168</v>
      </c>
      <c r="H108" s="21">
        <f t="shared" si="7"/>
        <v>20</v>
      </c>
      <c r="I108" s="21" t="str">
        <f t="shared" si="13"/>
        <v>janeiro</v>
      </c>
      <c r="J108" s="20">
        <f t="shared" si="8"/>
        <v>1</v>
      </c>
      <c r="K108" s="20">
        <f t="shared" si="9"/>
        <v>2023</v>
      </c>
      <c r="L108" s="12">
        <f t="shared" si="10"/>
        <v>0.29842998227399342</v>
      </c>
      <c r="M108">
        <f>(COUNTIF(mercado_acoes!D:D, "Compra") + COUNTIF(mercado_acoes!D:D, "Venda"))</f>
        <v>2000</v>
      </c>
      <c r="N108" s="19">
        <f t="shared" si="11"/>
        <v>2487</v>
      </c>
      <c r="O108" s="19">
        <f t="shared" si="12"/>
        <v>2022.701570017726</v>
      </c>
    </row>
    <row r="109" spans="1:15" x14ac:dyDescent="0.2">
      <c r="A109" s="3">
        <v>6</v>
      </c>
      <c r="B109" s="3" t="s">
        <v>171</v>
      </c>
      <c r="C109" s="3" t="s">
        <v>172</v>
      </c>
      <c r="D109" s="3" t="s">
        <v>14</v>
      </c>
      <c r="E109" s="3" t="s">
        <v>95</v>
      </c>
      <c r="F109" s="7">
        <v>2.95</v>
      </c>
      <c r="G109" s="6" t="s">
        <v>173</v>
      </c>
      <c r="H109" s="21">
        <f t="shared" si="7"/>
        <v>21</v>
      </c>
      <c r="I109" s="21" t="str">
        <f t="shared" si="13"/>
        <v>janeiro</v>
      </c>
      <c r="J109" s="20">
        <f t="shared" si="8"/>
        <v>1</v>
      </c>
      <c r="K109" s="20">
        <f t="shared" si="9"/>
        <v>2023</v>
      </c>
      <c r="L109" s="12">
        <f t="shared" si="10"/>
        <v>2.0891364902506964E-2</v>
      </c>
      <c r="M109">
        <f>(COUNTIF(mercado_acoes!D:D, "Compra") + COUNTIF(mercado_acoes!D:D, "Venda"))</f>
        <v>2000</v>
      </c>
      <c r="N109" s="19">
        <f t="shared" si="11"/>
        <v>295</v>
      </c>
      <c r="O109" s="19">
        <f t="shared" si="12"/>
        <v>2022.9791086350974</v>
      </c>
    </row>
    <row r="110" spans="1:15" x14ac:dyDescent="0.2">
      <c r="A110" s="3">
        <v>95</v>
      </c>
      <c r="B110" s="3" t="s">
        <v>81</v>
      </c>
      <c r="C110" s="3" t="s">
        <v>82</v>
      </c>
      <c r="D110" s="3" t="s">
        <v>9</v>
      </c>
      <c r="E110" s="3" t="s">
        <v>31</v>
      </c>
      <c r="F110" s="7">
        <v>47.17</v>
      </c>
      <c r="G110" s="6" t="s">
        <v>173</v>
      </c>
      <c r="H110" s="21">
        <f t="shared" si="7"/>
        <v>21</v>
      </c>
      <c r="I110" s="21" t="str">
        <f t="shared" si="13"/>
        <v>janeiro</v>
      </c>
      <c r="J110" s="20">
        <f t="shared" si="8"/>
        <v>1</v>
      </c>
      <c r="K110" s="20">
        <f t="shared" si="9"/>
        <v>2023</v>
      </c>
      <c r="L110" s="12">
        <f t="shared" si="10"/>
        <v>0.58077994428969359</v>
      </c>
      <c r="M110">
        <f>(COUNTIF(mercado_acoes!D:D, "Compra") + COUNTIF(mercado_acoes!D:D, "Venda"))</f>
        <v>2000</v>
      </c>
      <c r="N110" s="19">
        <f t="shared" si="11"/>
        <v>4717</v>
      </c>
      <c r="O110" s="19">
        <f t="shared" si="12"/>
        <v>2022.4192200557104</v>
      </c>
    </row>
    <row r="111" spans="1:15" x14ac:dyDescent="0.2">
      <c r="A111" s="3">
        <v>40</v>
      </c>
      <c r="B111" s="3" t="s">
        <v>97</v>
      </c>
      <c r="C111" s="3" t="s">
        <v>174</v>
      </c>
      <c r="D111" s="3" t="s">
        <v>14</v>
      </c>
      <c r="E111" s="3" t="s">
        <v>47</v>
      </c>
      <c r="F111" s="7">
        <v>7.56</v>
      </c>
      <c r="G111" s="6" t="s">
        <v>173</v>
      </c>
      <c r="H111" s="21">
        <f t="shared" si="7"/>
        <v>21</v>
      </c>
      <c r="I111" s="21" t="str">
        <f t="shared" si="13"/>
        <v>janeiro</v>
      </c>
      <c r="J111" s="20">
        <f t="shared" si="8"/>
        <v>1</v>
      </c>
      <c r="K111" s="20">
        <f t="shared" si="9"/>
        <v>2023</v>
      </c>
      <c r="L111" s="12">
        <f t="shared" si="10"/>
        <v>7.9260572296783988E-2</v>
      </c>
      <c r="M111">
        <f>(COUNTIF(mercado_acoes!D:D, "Compra") + COUNTIF(mercado_acoes!D:D, "Venda"))</f>
        <v>2000</v>
      </c>
      <c r="N111" s="19">
        <f t="shared" si="11"/>
        <v>756</v>
      </c>
      <c r="O111" s="19">
        <f t="shared" si="12"/>
        <v>2022.9207394277032</v>
      </c>
    </row>
    <row r="112" spans="1:15" x14ac:dyDescent="0.2">
      <c r="A112" s="3">
        <v>71</v>
      </c>
      <c r="B112" s="3" t="s">
        <v>132</v>
      </c>
      <c r="C112" s="3" t="s">
        <v>133</v>
      </c>
      <c r="D112" s="3" t="s">
        <v>9</v>
      </c>
      <c r="E112" s="3" t="s">
        <v>47</v>
      </c>
      <c r="F112" s="7">
        <v>19.36</v>
      </c>
      <c r="G112" s="6" t="s">
        <v>175</v>
      </c>
      <c r="H112" s="21">
        <f t="shared" si="7"/>
        <v>22</v>
      </c>
      <c r="I112" s="21" t="str">
        <f t="shared" si="13"/>
        <v>janeiro</v>
      </c>
      <c r="J112" s="20">
        <f t="shared" si="8"/>
        <v>1</v>
      </c>
      <c r="K112" s="20">
        <f t="shared" si="9"/>
        <v>2023</v>
      </c>
      <c r="L112" s="12">
        <f t="shared" si="10"/>
        <v>0.22866548493289438</v>
      </c>
      <c r="M112">
        <f>(COUNTIF(mercado_acoes!D:D, "Compra") + COUNTIF(mercado_acoes!D:D, "Venda"))</f>
        <v>2000</v>
      </c>
      <c r="N112" s="19">
        <f t="shared" si="11"/>
        <v>1936</v>
      </c>
      <c r="O112" s="19">
        <f t="shared" si="12"/>
        <v>2022.7713345150671</v>
      </c>
    </row>
    <row r="113" spans="1:15" x14ac:dyDescent="0.2">
      <c r="A113" s="3">
        <v>21</v>
      </c>
      <c r="B113" s="3" t="s">
        <v>176</v>
      </c>
      <c r="C113" s="3" t="s">
        <v>177</v>
      </c>
      <c r="D113" s="3" t="s">
        <v>14</v>
      </c>
      <c r="E113" s="3" t="s">
        <v>27</v>
      </c>
      <c r="F113" s="7">
        <v>12.21</v>
      </c>
      <c r="G113" s="6" t="s">
        <v>175</v>
      </c>
      <c r="H113" s="21">
        <f t="shared" si="7"/>
        <v>22</v>
      </c>
      <c r="I113" s="21" t="str">
        <f t="shared" si="13"/>
        <v>janeiro</v>
      </c>
      <c r="J113" s="20">
        <f t="shared" si="8"/>
        <v>1</v>
      </c>
      <c r="K113" s="20">
        <f t="shared" si="9"/>
        <v>2023</v>
      </c>
      <c r="L113" s="12">
        <f t="shared" si="10"/>
        <v>0.1381362370220309</v>
      </c>
      <c r="M113">
        <f>(COUNTIF(mercado_acoes!D:D, "Compra") + COUNTIF(mercado_acoes!D:D, "Venda"))</f>
        <v>2000</v>
      </c>
      <c r="N113" s="19">
        <f t="shared" si="11"/>
        <v>1221</v>
      </c>
      <c r="O113" s="19">
        <f t="shared" si="12"/>
        <v>2022.8618637629779</v>
      </c>
    </row>
    <row r="114" spans="1:15" x14ac:dyDescent="0.2">
      <c r="A114" s="3">
        <v>12</v>
      </c>
      <c r="B114" s="3" t="s">
        <v>178</v>
      </c>
      <c r="C114" s="3" t="s">
        <v>179</v>
      </c>
      <c r="D114" s="3" t="s">
        <v>9</v>
      </c>
      <c r="E114" s="3" t="s">
        <v>63</v>
      </c>
      <c r="F114" s="7">
        <v>11.74</v>
      </c>
      <c r="G114" s="6" t="s">
        <v>175</v>
      </c>
      <c r="H114" s="21">
        <f t="shared" si="7"/>
        <v>22</v>
      </c>
      <c r="I114" s="21" t="str">
        <f t="shared" si="13"/>
        <v>janeiro</v>
      </c>
      <c r="J114" s="20">
        <f t="shared" si="8"/>
        <v>1</v>
      </c>
      <c r="K114" s="20">
        <f t="shared" si="9"/>
        <v>2023</v>
      </c>
      <c r="L114" s="12">
        <f t="shared" si="10"/>
        <v>0.13218536338313497</v>
      </c>
      <c r="M114">
        <f>(COUNTIF(mercado_acoes!D:D, "Compra") + COUNTIF(mercado_acoes!D:D, "Venda"))</f>
        <v>2000</v>
      </c>
      <c r="N114" s="19">
        <f t="shared" si="11"/>
        <v>1174</v>
      </c>
      <c r="O114" s="19">
        <f t="shared" si="12"/>
        <v>2022.8678146366169</v>
      </c>
    </row>
    <row r="115" spans="1:15" x14ac:dyDescent="0.2">
      <c r="A115" s="3">
        <v>16</v>
      </c>
      <c r="B115" s="3" t="s">
        <v>161</v>
      </c>
      <c r="C115" s="3" t="s">
        <v>162</v>
      </c>
      <c r="D115" s="3" t="s">
        <v>14</v>
      </c>
      <c r="E115" s="3" t="s">
        <v>15</v>
      </c>
      <c r="F115" s="7">
        <v>55.75</v>
      </c>
      <c r="G115" s="6" t="s">
        <v>175</v>
      </c>
      <c r="H115" s="21">
        <f t="shared" si="7"/>
        <v>22</v>
      </c>
      <c r="I115" s="21" t="str">
        <f t="shared" si="13"/>
        <v>janeiro</v>
      </c>
      <c r="J115" s="20">
        <f t="shared" si="8"/>
        <v>1</v>
      </c>
      <c r="K115" s="20">
        <f t="shared" si="9"/>
        <v>2023</v>
      </c>
      <c r="L115" s="12">
        <f t="shared" si="10"/>
        <v>0.68941504178272983</v>
      </c>
      <c r="M115">
        <f>(COUNTIF(mercado_acoes!D:D, "Compra") + COUNTIF(mercado_acoes!D:D, "Venda"))</f>
        <v>2000</v>
      </c>
      <c r="N115" s="19">
        <f t="shared" si="11"/>
        <v>5575</v>
      </c>
      <c r="O115" s="19">
        <f t="shared" si="12"/>
        <v>2022.3105849582173</v>
      </c>
    </row>
    <row r="116" spans="1:15" x14ac:dyDescent="0.2">
      <c r="A116" s="3">
        <v>24</v>
      </c>
      <c r="B116" s="3" t="s">
        <v>118</v>
      </c>
      <c r="C116" s="3" t="s">
        <v>119</v>
      </c>
      <c r="D116" s="3" t="s">
        <v>9</v>
      </c>
      <c r="E116" s="3" t="s">
        <v>18</v>
      </c>
      <c r="F116" s="7">
        <v>12.68</v>
      </c>
      <c r="G116" s="6" t="s">
        <v>175</v>
      </c>
      <c r="H116" s="21">
        <f>DAY(G116)</f>
        <v>22</v>
      </c>
      <c r="I116" s="21" t="str">
        <f t="shared" si="13"/>
        <v>janeiro</v>
      </c>
      <c r="J116" s="20">
        <f t="shared" si="8"/>
        <v>1</v>
      </c>
      <c r="K116" s="20">
        <f t="shared" si="9"/>
        <v>2023</v>
      </c>
      <c r="L116" s="12">
        <f t="shared" si="10"/>
        <v>0.1440871106609268</v>
      </c>
      <c r="M116">
        <f>(COUNTIF(mercado_acoes!D:D, "Compra") + COUNTIF(mercado_acoes!D:D, "Venda"))</f>
        <v>2000</v>
      </c>
      <c r="N116" s="19">
        <f t="shared" si="11"/>
        <v>1268</v>
      </c>
      <c r="O116" s="19">
        <f t="shared" si="12"/>
        <v>2022.8559128893392</v>
      </c>
    </row>
    <row r="117" spans="1:15" x14ac:dyDescent="0.2">
      <c r="A117" s="3">
        <v>57</v>
      </c>
      <c r="B117" s="3" t="s">
        <v>61</v>
      </c>
      <c r="C117" s="3" t="s">
        <v>180</v>
      </c>
      <c r="D117" s="3" t="s">
        <v>14</v>
      </c>
      <c r="E117" s="3" t="s">
        <v>34</v>
      </c>
      <c r="F117" s="7">
        <v>75</v>
      </c>
      <c r="G117" s="6" t="s">
        <v>175</v>
      </c>
      <c r="H117" s="21">
        <f t="shared" ref="H117:H180" si="14">DAY(G117)</f>
        <v>22</v>
      </c>
      <c r="I117" s="21" t="str">
        <f t="shared" si="13"/>
        <v>janeiro</v>
      </c>
      <c r="J117" s="20">
        <f t="shared" si="8"/>
        <v>1</v>
      </c>
      <c r="K117" s="20">
        <f t="shared" si="9"/>
        <v>2023</v>
      </c>
      <c r="L117" s="12">
        <f t="shared" si="10"/>
        <v>0.93314763231197773</v>
      </c>
      <c r="M117">
        <f>(COUNTIF(mercado_acoes!D:D, "Compra") + COUNTIF(mercado_acoes!D:D, "Venda"))</f>
        <v>2000</v>
      </c>
      <c r="N117" s="19">
        <f t="shared" si="11"/>
        <v>7500</v>
      </c>
      <c r="O117" s="19">
        <f t="shared" si="12"/>
        <v>2022.0668523676879</v>
      </c>
    </row>
    <row r="118" spans="1:15" x14ac:dyDescent="0.2">
      <c r="A118" s="3">
        <v>66</v>
      </c>
      <c r="B118" s="3" t="s">
        <v>132</v>
      </c>
      <c r="C118" s="3" t="s">
        <v>141</v>
      </c>
      <c r="D118" s="3" t="s">
        <v>14</v>
      </c>
      <c r="E118" s="3" t="s">
        <v>37</v>
      </c>
      <c r="F118" s="7">
        <v>41.3</v>
      </c>
      <c r="G118" s="6" t="s">
        <v>181</v>
      </c>
      <c r="H118" s="21">
        <f t="shared" si="14"/>
        <v>23</v>
      </c>
      <c r="I118" s="21" t="str">
        <f t="shared" si="13"/>
        <v>janeiro</v>
      </c>
      <c r="J118" s="20">
        <f t="shared" si="8"/>
        <v>1</v>
      </c>
      <c r="K118" s="20">
        <f t="shared" si="9"/>
        <v>2023</v>
      </c>
      <c r="L118" s="12">
        <f t="shared" si="10"/>
        <v>0.50645733096986578</v>
      </c>
      <c r="M118">
        <f>(COUNTIF(mercado_acoes!D:D, "Compra") + COUNTIF(mercado_acoes!D:D, "Venda"))</f>
        <v>2000</v>
      </c>
      <c r="N118" s="19">
        <f t="shared" si="11"/>
        <v>4130</v>
      </c>
      <c r="O118" s="19">
        <f t="shared" si="12"/>
        <v>2022.4935426690301</v>
      </c>
    </row>
    <row r="119" spans="1:15" x14ac:dyDescent="0.2">
      <c r="A119" s="3">
        <v>33</v>
      </c>
      <c r="B119" s="3" t="s">
        <v>182</v>
      </c>
      <c r="C119" s="3" t="s">
        <v>183</v>
      </c>
      <c r="D119" s="3" t="s">
        <v>14</v>
      </c>
      <c r="E119" s="3" t="s">
        <v>30</v>
      </c>
      <c r="F119" s="7">
        <v>21.42</v>
      </c>
      <c r="G119" s="6" t="s">
        <v>181</v>
      </c>
      <c r="H119" s="21">
        <f t="shared" si="14"/>
        <v>23</v>
      </c>
      <c r="I119" s="21" t="str">
        <f t="shared" si="13"/>
        <v>janeiro</v>
      </c>
      <c r="J119" s="20">
        <f t="shared" si="8"/>
        <v>1</v>
      </c>
      <c r="K119" s="20">
        <f t="shared" si="9"/>
        <v>2023</v>
      </c>
      <c r="L119" s="12">
        <f t="shared" si="10"/>
        <v>0.25474803747784247</v>
      </c>
      <c r="M119">
        <f>(COUNTIF(mercado_acoes!D:D, "Compra") + COUNTIF(mercado_acoes!D:D, "Venda"))</f>
        <v>2000</v>
      </c>
      <c r="N119" s="19">
        <f t="shared" si="11"/>
        <v>2142</v>
      </c>
      <c r="O119" s="19">
        <f t="shared" si="12"/>
        <v>2022.7452519625222</v>
      </c>
    </row>
    <row r="120" spans="1:15" x14ac:dyDescent="0.2">
      <c r="A120" s="3">
        <v>15</v>
      </c>
      <c r="B120" s="3" t="s">
        <v>35</v>
      </c>
      <c r="C120" s="3" t="s">
        <v>36</v>
      </c>
      <c r="D120" s="3" t="s">
        <v>14</v>
      </c>
      <c r="E120" s="3" t="s">
        <v>83</v>
      </c>
      <c r="F120" s="7">
        <v>32.06</v>
      </c>
      <c r="G120" s="6" t="s">
        <v>181</v>
      </c>
      <c r="H120" s="21">
        <f t="shared" si="14"/>
        <v>23</v>
      </c>
      <c r="I120" s="21" t="str">
        <f t="shared" si="13"/>
        <v>janeiro</v>
      </c>
      <c r="J120" s="20">
        <f t="shared" si="8"/>
        <v>1</v>
      </c>
      <c r="K120" s="20">
        <f t="shared" si="9"/>
        <v>2023</v>
      </c>
      <c r="L120" s="12">
        <f t="shared" si="10"/>
        <v>0.38946568751582678</v>
      </c>
      <c r="M120">
        <f>(COUNTIF(mercado_acoes!D:D, "Compra") + COUNTIF(mercado_acoes!D:D, "Venda"))</f>
        <v>2000</v>
      </c>
      <c r="N120" s="19">
        <f t="shared" si="11"/>
        <v>3206</v>
      </c>
      <c r="O120" s="19">
        <f t="shared" si="12"/>
        <v>2022.6105343124841</v>
      </c>
    </row>
    <row r="121" spans="1:15" x14ac:dyDescent="0.2">
      <c r="A121" s="3">
        <v>19</v>
      </c>
      <c r="B121" s="3" t="s">
        <v>23</v>
      </c>
      <c r="C121" s="3" t="s">
        <v>184</v>
      </c>
      <c r="D121" s="3" t="s">
        <v>9</v>
      </c>
      <c r="E121" s="3" t="s">
        <v>66</v>
      </c>
      <c r="F121" s="7">
        <v>35.35</v>
      </c>
      <c r="G121" s="6" t="s">
        <v>181</v>
      </c>
      <c r="H121" s="21">
        <f t="shared" si="14"/>
        <v>23</v>
      </c>
      <c r="I121" s="21" t="str">
        <f t="shared" si="13"/>
        <v>janeiro</v>
      </c>
      <c r="J121" s="20">
        <f t="shared" si="8"/>
        <v>1</v>
      </c>
      <c r="K121" s="20">
        <f t="shared" si="9"/>
        <v>2023</v>
      </c>
      <c r="L121" s="12">
        <f t="shared" si="10"/>
        <v>0.43112180298809827</v>
      </c>
      <c r="M121">
        <f>(COUNTIF(mercado_acoes!D:D, "Compra") + COUNTIF(mercado_acoes!D:D, "Venda"))</f>
        <v>2000</v>
      </c>
      <c r="N121" s="19">
        <f t="shared" si="11"/>
        <v>3535</v>
      </c>
      <c r="O121" s="19">
        <f t="shared" si="12"/>
        <v>2022.5688781970118</v>
      </c>
    </row>
    <row r="122" spans="1:15" x14ac:dyDescent="0.2">
      <c r="A122" s="3">
        <v>71</v>
      </c>
      <c r="B122" s="3" t="s">
        <v>132</v>
      </c>
      <c r="C122" s="3" t="s">
        <v>133</v>
      </c>
      <c r="D122" s="3" t="s">
        <v>14</v>
      </c>
      <c r="E122" s="3" t="s">
        <v>115</v>
      </c>
      <c r="F122" s="7">
        <v>30.41</v>
      </c>
      <c r="G122" s="6" t="s">
        <v>181</v>
      </c>
      <c r="H122" s="21">
        <f t="shared" si="14"/>
        <v>23</v>
      </c>
      <c r="I122" s="21" t="str">
        <f t="shared" si="13"/>
        <v>janeiro</v>
      </c>
      <c r="J122" s="20">
        <f t="shared" si="8"/>
        <v>1</v>
      </c>
      <c r="K122" s="20">
        <f t="shared" si="9"/>
        <v>2023</v>
      </c>
      <c r="L122" s="12">
        <f t="shared" si="10"/>
        <v>0.36857432261331979</v>
      </c>
      <c r="M122">
        <f>(COUNTIF(mercado_acoes!D:D, "Compra") + COUNTIF(mercado_acoes!D:D, "Venda"))</f>
        <v>2000</v>
      </c>
      <c r="N122" s="19">
        <f t="shared" si="11"/>
        <v>3041</v>
      </c>
      <c r="O122" s="19">
        <f t="shared" si="12"/>
        <v>2022.6314256773867</v>
      </c>
    </row>
    <row r="123" spans="1:15" x14ac:dyDescent="0.2">
      <c r="A123" s="3">
        <v>91</v>
      </c>
      <c r="B123" s="3" t="s">
        <v>85</v>
      </c>
      <c r="C123" s="3" t="s">
        <v>86</v>
      </c>
      <c r="D123" s="3" t="s">
        <v>9</v>
      </c>
      <c r="E123" s="3" t="s">
        <v>18</v>
      </c>
      <c r="F123" s="7">
        <v>15.02</v>
      </c>
      <c r="G123" s="6" t="s">
        <v>181</v>
      </c>
      <c r="H123" s="21">
        <f t="shared" si="14"/>
        <v>23</v>
      </c>
      <c r="I123" s="21" t="str">
        <f t="shared" si="13"/>
        <v>janeiro</v>
      </c>
      <c r="J123" s="20">
        <f t="shared" si="8"/>
        <v>1</v>
      </c>
      <c r="K123" s="20">
        <f t="shared" si="9"/>
        <v>2023</v>
      </c>
      <c r="L123" s="12">
        <f t="shared" si="10"/>
        <v>0.17371486452266394</v>
      </c>
      <c r="M123">
        <f>(COUNTIF(mercado_acoes!D:D, "Compra") + COUNTIF(mercado_acoes!D:D, "Venda"))</f>
        <v>2000</v>
      </c>
      <c r="N123" s="19">
        <f t="shared" si="11"/>
        <v>1502</v>
      </c>
      <c r="O123" s="19">
        <f t="shared" si="12"/>
        <v>2022.8262851354773</v>
      </c>
    </row>
    <row r="124" spans="1:15" x14ac:dyDescent="0.2">
      <c r="A124" s="3">
        <v>5</v>
      </c>
      <c r="B124" s="3" t="s">
        <v>151</v>
      </c>
      <c r="C124" s="3" t="s">
        <v>152</v>
      </c>
      <c r="D124" s="3" t="s">
        <v>9</v>
      </c>
      <c r="E124" s="3" t="s">
        <v>70</v>
      </c>
      <c r="F124" s="7">
        <v>13.27</v>
      </c>
      <c r="G124" s="6" t="s">
        <v>181</v>
      </c>
      <c r="H124" s="21">
        <f t="shared" si="14"/>
        <v>23</v>
      </c>
      <c r="I124" s="21" t="str">
        <f t="shared" si="13"/>
        <v>janeiro</v>
      </c>
      <c r="J124" s="20">
        <f t="shared" si="8"/>
        <v>1</v>
      </c>
      <c r="K124" s="20">
        <f t="shared" si="9"/>
        <v>2023</v>
      </c>
      <c r="L124" s="12">
        <f t="shared" si="10"/>
        <v>0.15155735629273231</v>
      </c>
      <c r="M124">
        <f>(COUNTIF(mercado_acoes!D:D, "Compra") + COUNTIF(mercado_acoes!D:D, "Venda"))</f>
        <v>2000</v>
      </c>
      <c r="N124" s="19">
        <f t="shared" si="11"/>
        <v>1327</v>
      </c>
      <c r="O124" s="19">
        <f t="shared" si="12"/>
        <v>2022.8484426437074</v>
      </c>
    </row>
    <row r="125" spans="1:15" x14ac:dyDescent="0.2">
      <c r="A125" s="3">
        <v>1</v>
      </c>
      <c r="B125" s="3" t="s">
        <v>185</v>
      </c>
      <c r="C125" s="3" t="s">
        <v>186</v>
      </c>
      <c r="D125" s="3" t="s">
        <v>14</v>
      </c>
      <c r="E125" s="3" t="s">
        <v>31</v>
      </c>
      <c r="F125" s="7">
        <v>65.02</v>
      </c>
      <c r="G125" s="6" t="s">
        <v>181</v>
      </c>
      <c r="H125" s="21">
        <f t="shared" si="14"/>
        <v>23</v>
      </c>
      <c r="I125" s="21" t="str">
        <f t="shared" si="13"/>
        <v>janeiro</v>
      </c>
      <c r="J125" s="20">
        <f t="shared" si="8"/>
        <v>1</v>
      </c>
      <c r="K125" s="20">
        <f t="shared" si="9"/>
        <v>2023</v>
      </c>
      <c r="L125" s="12">
        <f t="shared" si="10"/>
        <v>0.80678652823499619</v>
      </c>
      <c r="M125">
        <f>(COUNTIF(mercado_acoes!D:D, "Compra") + COUNTIF(mercado_acoes!D:D, "Venda"))</f>
        <v>2000</v>
      </c>
      <c r="N125" s="19">
        <f t="shared" si="11"/>
        <v>6502</v>
      </c>
      <c r="O125" s="19">
        <f t="shared" si="12"/>
        <v>2022.1932134717649</v>
      </c>
    </row>
    <row r="126" spans="1:15" x14ac:dyDescent="0.2">
      <c r="A126" s="3">
        <v>93</v>
      </c>
      <c r="B126" s="3" t="s">
        <v>106</v>
      </c>
      <c r="C126" s="3" t="s">
        <v>107</v>
      </c>
      <c r="D126" s="3" t="s">
        <v>9</v>
      </c>
      <c r="E126" s="3" t="s">
        <v>125</v>
      </c>
      <c r="F126" s="7">
        <v>3.38</v>
      </c>
      <c r="G126" s="6" t="s">
        <v>181</v>
      </c>
      <c r="H126" s="21">
        <f t="shared" si="14"/>
        <v>23</v>
      </c>
      <c r="I126" s="21" t="str">
        <f t="shared" si="13"/>
        <v>janeiro</v>
      </c>
      <c r="J126" s="20">
        <f t="shared" si="8"/>
        <v>1</v>
      </c>
      <c r="K126" s="20">
        <f t="shared" si="9"/>
        <v>2023</v>
      </c>
      <c r="L126" s="12">
        <f t="shared" si="10"/>
        <v>2.6335781210433021E-2</v>
      </c>
      <c r="M126">
        <f>(COUNTIF(mercado_acoes!D:D, "Compra") + COUNTIF(mercado_acoes!D:D, "Venda"))</f>
        <v>2000</v>
      </c>
      <c r="N126" s="19">
        <f t="shared" si="11"/>
        <v>338</v>
      </c>
      <c r="O126" s="19">
        <f t="shared" si="12"/>
        <v>2022.9736642187895</v>
      </c>
    </row>
    <row r="127" spans="1:15" x14ac:dyDescent="0.2">
      <c r="A127" s="3">
        <v>98</v>
      </c>
      <c r="B127" s="3" t="s">
        <v>142</v>
      </c>
      <c r="C127" s="3" t="s">
        <v>187</v>
      </c>
      <c r="D127" s="3" t="s">
        <v>14</v>
      </c>
      <c r="E127" s="3" t="s">
        <v>79</v>
      </c>
      <c r="F127" s="7">
        <v>12.57</v>
      </c>
      <c r="G127" s="6" t="s">
        <v>181</v>
      </c>
      <c r="H127" s="21">
        <f t="shared" si="14"/>
        <v>23</v>
      </c>
      <c r="I127" s="21" t="str">
        <f t="shared" si="13"/>
        <v>janeiro</v>
      </c>
      <c r="J127" s="20">
        <f t="shared" si="8"/>
        <v>1</v>
      </c>
      <c r="K127" s="20">
        <f t="shared" si="9"/>
        <v>2023</v>
      </c>
      <c r="L127" s="12">
        <f t="shared" si="10"/>
        <v>0.14269435300075967</v>
      </c>
      <c r="M127">
        <f>(COUNTIF(mercado_acoes!D:D, "Compra") + COUNTIF(mercado_acoes!D:D, "Venda"))</f>
        <v>2000</v>
      </c>
      <c r="N127" s="19">
        <f t="shared" si="11"/>
        <v>1257</v>
      </c>
      <c r="O127" s="19">
        <f t="shared" si="12"/>
        <v>2022.8573056469993</v>
      </c>
    </row>
    <row r="128" spans="1:15" x14ac:dyDescent="0.2">
      <c r="A128" s="3">
        <v>92</v>
      </c>
      <c r="B128" s="3" t="s">
        <v>85</v>
      </c>
      <c r="C128" s="3" t="s">
        <v>188</v>
      </c>
      <c r="D128" s="3" t="s">
        <v>14</v>
      </c>
      <c r="E128" s="3" t="s">
        <v>21</v>
      </c>
      <c r="F128" s="7">
        <v>42.85</v>
      </c>
      <c r="G128" s="6" t="s">
        <v>189</v>
      </c>
      <c r="H128" s="21">
        <f t="shared" si="14"/>
        <v>24</v>
      </c>
      <c r="I128" s="21" t="str">
        <f t="shared" si="13"/>
        <v>janeiro</v>
      </c>
      <c r="J128" s="20">
        <f t="shared" si="8"/>
        <v>1</v>
      </c>
      <c r="K128" s="20">
        <f t="shared" si="9"/>
        <v>2023</v>
      </c>
      <c r="L128" s="12">
        <f t="shared" si="10"/>
        <v>0.52608255254494807</v>
      </c>
      <c r="M128">
        <f>(COUNTIF(mercado_acoes!D:D, "Compra") + COUNTIF(mercado_acoes!D:D, "Venda"))</f>
        <v>2000</v>
      </c>
      <c r="N128" s="19">
        <f t="shared" si="11"/>
        <v>4285</v>
      </c>
      <c r="O128" s="19">
        <f t="shared" si="12"/>
        <v>2022.4739174474551</v>
      </c>
    </row>
    <row r="129" spans="1:15" x14ac:dyDescent="0.2">
      <c r="A129" s="3">
        <v>38</v>
      </c>
      <c r="B129" s="3" t="s">
        <v>89</v>
      </c>
      <c r="C129" s="3" t="s">
        <v>90</v>
      </c>
      <c r="D129" s="3" t="s">
        <v>9</v>
      </c>
      <c r="E129" s="3" t="s">
        <v>25</v>
      </c>
      <c r="F129" s="7">
        <v>16.559999999999999</v>
      </c>
      <c r="G129" s="6" t="s">
        <v>189</v>
      </c>
      <c r="H129" s="21">
        <f t="shared" si="14"/>
        <v>24</v>
      </c>
      <c r="I129" s="21" t="str">
        <f t="shared" si="13"/>
        <v>janeiro</v>
      </c>
      <c r="J129" s="20">
        <f t="shared" si="8"/>
        <v>1</v>
      </c>
      <c r="K129" s="20">
        <f t="shared" si="9"/>
        <v>2023</v>
      </c>
      <c r="L129" s="12">
        <f t="shared" si="10"/>
        <v>0.19321347176500375</v>
      </c>
      <c r="M129">
        <f>(COUNTIF(mercado_acoes!D:D, "Compra") + COUNTIF(mercado_acoes!D:D, "Venda"))</f>
        <v>2000</v>
      </c>
      <c r="N129" s="19">
        <f t="shared" si="11"/>
        <v>1655.9999999999998</v>
      </c>
      <c r="O129" s="19">
        <f t="shared" si="12"/>
        <v>2022.8067865282351</v>
      </c>
    </row>
    <row r="130" spans="1:15" x14ac:dyDescent="0.2">
      <c r="A130" s="3">
        <v>96</v>
      </c>
      <c r="B130" s="3" t="s">
        <v>147</v>
      </c>
      <c r="C130" s="3" t="s">
        <v>148</v>
      </c>
      <c r="D130" s="3" t="s">
        <v>14</v>
      </c>
      <c r="E130" s="3" t="s">
        <v>27</v>
      </c>
      <c r="F130" s="7">
        <v>13.48</v>
      </c>
      <c r="G130" s="6" t="s">
        <v>189</v>
      </c>
      <c r="H130" s="21">
        <f t="shared" si="14"/>
        <v>24</v>
      </c>
      <c r="I130" s="21" t="str">
        <f t="shared" si="13"/>
        <v>janeiro</v>
      </c>
      <c r="J130" s="20">
        <f t="shared" si="8"/>
        <v>1</v>
      </c>
      <c r="K130" s="20">
        <f t="shared" si="9"/>
        <v>2023</v>
      </c>
      <c r="L130" s="12">
        <f t="shared" si="10"/>
        <v>0.15421625728032412</v>
      </c>
      <c r="M130">
        <f>(COUNTIF(mercado_acoes!D:D, "Compra") + COUNTIF(mercado_acoes!D:D, "Venda"))</f>
        <v>2000</v>
      </c>
      <c r="N130" s="19">
        <f t="shared" si="11"/>
        <v>1348</v>
      </c>
      <c r="O130" s="19">
        <f t="shared" si="12"/>
        <v>2022.8457837427197</v>
      </c>
    </row>
    <row r="131" spans="1:15" x14ac:dyDescent="0.2">
      <c r="A131" s="3">
        <v>1</v>
      </c>
      <c r="B131" s="3" t="s">
        <v>185</v>
      </c>
      <c r="C131" s="3" t="s">
        <v>186</v>
      </c>
      <c r="D131" s="3" t="s">
        <v>14</v>
      </c>
      <c r="E131" s="3" t="s">
        <v>15</v>
      </c>
      <c r="F131" s="7">
        <v>37.56</v>
      </c>
      <c r="G131" s="6" t="s">
        <v>189</v>
      </c>
      <c r="H131" s="21">
        <f t="shared" si="14"/>
        <v>24</v>
      </c>
      <c r="I131" s="21" t="str">
        <f t="shared" si="13"/>
        <v>janeiro</v>
      </c>
      <c r="J131" s="20">
        <f t="shared" ref="J131:J194" si="15">MONTH(G131)</f>
        <v>1</v>
      </c>
      <c r="K131" s="20">
        <f t="shared" ref="K131:K194" si="16">YEAR(G131)</f>
        <v>2023</v>
      </c>
      <c r="L131" s="12">
        <f t="shared" ref="L131:L194" si="17">(F131 - MIN(F:F)) / (MAX(F:F) - MIN(F:F))</f>
        <v>0.45910357052418338</v>
      </c>
      <c r="M131">
        <f>(COUNTIF(mercado_acoes!D:D, "Compra") + COUNTIF(mercado_acoes!D:D, "Venda"))</f>
        <v>2000</v>
      </c>
      <c r="N131" s="19">
        <f t="shared" ref="N131:N194" si="18">F131*100</f>
        <v>3756</v>
      </c>
      <c r="O131" s="19">
        <f t="shared" ref="O131:O194" si="19">K131 - L131</f>
        <v>2022.5408964294759</v>
      </c>
    </row>
    <row r="132" spans="1:15" x14ac:dyDescent="0.2">
      <c r="A132" s="3">
        <v>69</v>
      </c>
      <c r="B132" s="3" t="s">
        <v>77</v>
      </c>
      <c r="C132" s="3" t="s">
        <v>126</v>
      </c>
      <c r="D132" s="3" t="s">
        <v>14</v>
      </c>
      <c r="E132" s="3" t="s">
        <v>125</v>
      </c>
      <c r="F132" s="7">
        <v>2.31</v>
      </c>
      <c r="G132" s="6" t="s">
        <v>189</v>
      </c>
      <c r="H132" s="21">
        <f t="shared" si="14"/>
        <v>24</v>
      </c>
      <c r="I132" s="21" t="str">
        <f t="shared" si="13"/>
        <v>janeiro</v>
      </c>
      <c r="J132" s="20">
        <f t="shared" si="15"/>
        <v>1</v>
      </c>
      <c r="K132" s="20">
        <f t="shared" si="16"/>
        <v>2023</v>
      </c>
      <c r="L132" s="12">
        <f t="shared" si="17"/>
        <v>1.278804760698911E-2</v>
      </c>
      <c r="M132">
        <f>(COUNTIF(mercado_acoes!D:D, "Compra") + COUNTIF(mercado_acoes!D:D, "Venda"))</f>
        <v>2000</v>
      </c>
      <c r="N132" s="19">
        <f t="shared" si="18"/>
        <v>231</v>
      </c>
      <c r="O132" s="19">
        <f t="shared" si="19"/>
        <v>2022.987211952393</v>
      </c>
    </row>
    <row r="133" spans="1:15" x14ac:dyDescent="0.2">
      <c r="A133" s="3">
        <v>43</v>
      </c>
      <c r="B133" s="3" t="s">
        <v>64</v>
      </c>
      <c r="C133" s="3" t="s">
        <v>65</v>
      </c>
      <c r="D133" s="3" t="s">
        <v>9</v>
      </c>
      <c r="E133" s="3" t="s">
        <v>125</v>
      </c>
      <c r="F133" s="7">
        <v>2.42</v>
      </c>
      <c r="G133" s="6" t="s">
        <v>189</v>
      </c>
      <c r="H133" s="21">
        <f t="shared" si="14"/>
        <v>24</v>
      </c>
      <c r="I133" s="21" t="str">
        <f t="shared" ref="I133:I196" si="20">TEXT(G133,"mmmm")</f>
        <v>janeiro</v>
      </c>
      <c r="J133" s="20">
        <f t="shared" si="15"/>
        <v>1</v>
      </c>
      <c r="K133" s="20">
        <f t="shared" si="16"/>
        <v>2023</v>
      </c>
      <c r="L133" s="12">
        <f t="shared" si="17"/>
        <v>1.4180805267156239E-2</v>
      </c>
      <c r="M133">
        <f>(COUNTIF(mercado_acoes!D:D, "Compra") + COUNTIF(mercado_acoes!D:D, "Venda"))</f>
        <v>2000</v>
      </c>
      <c r="N133" s="19">
        <f t="shared" si="18"/>
        <v>242</v>
      </c>
      <c r="O133" s="19">
        <f t="shared" si="19"/>
        <v>2022.9858191947328</v>
      </c>
    </row>
    <row r="134" spans="1:15" x14ac:dyDescent="0.2">
      <c r="A134" s="3">
        <v>14</v>
      </c>
      <c r="B134" s="3" t="s">
        <v>156</v>
      </c>
      <c r="C134" s="3" t="s">
        <v>157</v>
      </c>
      <c r="D134" s="3" t="s">
        <v>9</v>
      </c>
      <c r="E134" s="3" t="s">
        <v>27</v>
      </c>
      <c r="F134" s="7">
        <v>12.49</v>
      </c>
      <c r="G134" s="6" t="s">
        <v>190</v>
      </c>
      <c r="H134" s="21">
        <f t="shared" si="14"/>
        <v>25</v>
      </c>
      <c r="I134" s="21" t="str">
        <f t="shared" si="20"/>
        <v>janeiro</v>
      </c>
      <c r="J134" s="20">
        <f t="shared" si="15"/>
        <v>1</v>
      </c>
      <c r="K134" s="20">
        <f t="shared" si="16"/>
        <v>2023</v>
      </c>
      <c r="L134" s="12">
        <f t="shared" si="17"/>
        <v>0.14168143833881994</v>
      </c>
      <c r="M134">
        <f>(COUNTIF(mercado_acoes!D:D, "Compra") + COUNTIF(mercado_acoes!D:D, "Venda"))</f>
        <v>2000</v>
      </c>
      <c r="N134" s="19">
        <f t="shared" si="18"/>
        <v>1249</v>
      </c>
      <c r="O134" s="19">
        <f t="shared" si="19"/>
        <v>2022.8583185616612</v>
      </c>
    </row>
    <row r="135" spans="1:15" x14ac:dyDescent="0.2">
      <c r="A135" s="3">
        <v>43</v>
      </c>
      <c r="B135" s="3" t="s">
        <v>64</v>
      </c>
      <c r="C135" s="3" t="s">
        <v>65</v>
      </c>
      <c r="D135" s="3" t="s">
        <v>14</v>
      </c>
      <c r="E135" s="3" t="s">
        <v>18</v>
      </c>
      <c r="F135" s="7">
        <v>14.98</v>
      </c>
      <c r="G135" s="6" t="s">
        <v>190</v>
      </c>
      <c r="H135" s="21">
        <f t="shared" si="14"/>
        <v>25</v>
      </c>
      <c r="I135" s="21" t="str">
        <f t="shared" si="20"/>
        <v>janeiro</v>
      </c>
      <c r="J135" s="20">
        <f t="shared" si="15"/>
        <v>1</v>
      </c>
      <c r="K135" s="20">
        <f t="shared" si="16"/>
        <v>2023</v>
      </c>
      <c r="L135" s="12">
        <f t="shared" si="17"/>
        <v>0.17320840719169409</v>
      </c>
      <c r="M135">
        <f>(COUNTIF(mercado_acoes!D:D, "Compra") + COUNTIF(mercado_acoes!D:D, "Venda"))</f>
        <v>2000</v>
      </c>
      <c r="N135" s="19">
        <f t="shared" si="18"/>
        <v>1498</v>
      </c>
      <c r="O135" s="19">
        <f t="shared" si="19"/>
        <v>2022.8267915928084</v>
      </c>
    </row>
    <row r="136" spans="1:15" x14ac:dyDescent="0.2">
      <c r="A136" s="3">
        <v>85</v>
      </c>
      <c r="B136" s="3" t="s">
        <v>191</v>
      </c>
      <c r="C136" s="3" t="s">
        <v>192</v>
      </c>
      <c r="D136" s="3" t="s">
        <v>9</v>
      </c>
      <c r="E136" s="3" t="s">
        <v>21</v>
      </c>
      <c r="F136" s="7">
        <v>32.06</v>
      </c>
      <c r="G136" s="6" t="s">
        <v>193</v>
      </c>
      <c r="H136" s="21">
        <f t="shared" si="14"/>
        <v>26</v>
      </c>
      <c r="I136" s="21" t="str">
        <f t="shared" si="20"/>
        <v>janeiro</v>
      </c>
      <c r="J136" s="20">
        <f t="shared" si="15"/>
        <v>1</v>
      </c>
      <c r="K136" s="20">
        <f t="shared" si="16"/>
        <v>2023</v>
      </c>
      <c r="L136" s="12">
        <f t="shared" si="17"/>
        <v>0.38946568751582678</v>
      </c>
      <c r="M136">
        <f>(COUNTIF(mercado_acoes!D:D, "Compra") + COUNTIF(mercado_acoes!D:D, "Venda"))</f>
        <v>2000</v>
      </c>
      <c r="N136" s="19">
        <f t="shared" si="18"/>
        <v>3206</v>
      </c>
      <c r="O136" s="19">
        <f t="shared" si="19"/>
        <v>2022.6105343124841</v>
      </c>
    </row>
    <row r="137" spans="1:15" x14ac:dyDescent="0.2">
      <c r="A137" s="3">
        <v>62</v>
      </c>
      <c r="B137" s="3" t="s">
        <v>139</v>
      </c>
      <c r="C137" s="3" t="s">
        <v>140</v>
      </c>
      <c r="D137" s="3" t="s">
        <v>14</v>
      </c>
      <c r="E137" s="3" t="s">
        <v>21</v>
      </c>
      <c r="F137" s="7">
        <v>28.17</v>
      </c>
      <c r="G137" s="6" t="s">
        <v>193</v>
      </c>
      <c r="H137" s="21">
        <f t="shared" si="14"/>
        <v>26</v>
      </c>
      <c r="I137" s="21" t="str">
        <f t="shared" si="20"/>
        <v>janeiro</v>
      </c>
      <c r="J137" s="20">
        <f t="shared" si="15"/>
        <v>1</v>
      </c>
      <c r="K137" s="20">
        <f t="shared" si="16"/>
        <v>2023</v>
      </c>
      <c r="L137" s="12">
        <f t="shared" si="17"/>
        <v>0.34021271207900733</v>
      </c>
      <c r="M137">
        <f>(COUNTIF(mercado_acoes!D:D, "Compra") + COUNTIF(mercado_acoes!D:D, "Venda"))</f>
        <v>2000</v>
      </c>
      <c r="N137" s="19">
        <f t="shared" si="18"/>
        <v>2817</v>
      </c>
      <c r="O137" s="19">
        <f t="shared" si="19"/>
        <v>2022.6597872879211</v>
      </c>
    </row>
    <row r="138" spans="1:15" x14ac:dyDescent="0.2">
      <c r="A138" s="3">
        <v>33</v>
      </c>
      <c r="B138" s="3" t="s">
        <v>182</v>
      </c>
      <c r="C138" s="3" t="s">
        <v>183</v>
      </c>
      <c r="D138" s="3" t="s">
        <v>9</v>
      </c>
      <c r="E138" s="3" t="s">
        <v>83</v>
      </c>
      <c r="F138" s="7">
        <v>38.200000000000003</v>
      </c>
      <c r="G138" s="6" t="s">
        <v>193</v>
      </c>
      <c r="H138" s="21">
        <f t="shared" si="14"/>
        <v>26</v>
      </c>
      <c r="I138" s="21" t="str">
        <f t="shared" si="20"/>
        <v>janeiro</v>
      </c>
      <c r="J138" s="20">
        <f t="shared" si="15"/>
        <v>1</v>
      </c>
      <c r="K138" s="20">
        <f t="shared" si="16"/>
        <v>2023</v>
      </c>
      <c r="L138" s="12">
        <f t="shared" si="17"/>
        <v>0.46720688781970121</v>
      </c>
      <c r="M138">
        <f>(COUNTIF(mercado_acoes!D:D, "Compra") + COUNTIF(mercado_acoes!D:D, "Venda"))</f>
        <v>2000</v>
      </c>
      <c r="N138" s="19">
        <f t="shared" si="18"/>
        <v>3820.0000000000005</v>
      </c>
      <c r="O138" s="19">
        <f t="shared" si="19"/>
        <v>2022.5327931121803</v>
      </c>
    </row>
    <row r="139" spans="1:15" x14ac:dyDescent="0.2">
      <c r="A139" s="3">
        <v>27</v>
      </c>
      <c r="B139" s="3" t="s">
        <v>158</v>
      </c>
      <c r="C139" s="3" t="s">
        <v>159</v>
      </c>
      <c r="D139" s="3" t="s">
        <v>9</v>
      </c>
      <c r="E139" s="3" t="s">
        <v>34</v>
      </c>
      <c r="F139" s="7">
        <v>73.989999999999995</v>
      </c>
      <c r="G139" s="6" t="s">
        <v>193</v>
      </c>
      <c r="H139" s="21">
        <f t="shared" si="14"/>
        <v>26</v>
      </c>
      <c r="I139" s="21" t="str">
        <f t="shared" si="20"/>
        <v>janeiro</v>
      </c>
      <c r="J139" s="20">
        <f t="shared" si="15"/>
        <v>1</v>
      </c>
      <c r="K139" s="20">
        <f t="shared" si="16"/>
        <v>2023</v>
      </c>
      <c r="L139" s="12">
        <f t="shared" si="17"/>
        <v>0.92035958470498858</v>
      </c>
      <c r="M139">
        <f>(COUNTIF(mercado_acoes!D:D, "Compra") + COUNTIF(mercado_acoes!D:D, "Venda"))</f>
        <v>2000</v>
      </c>
      <c r="N139" s="19">
        <f t="shared" si="18"/>
        <v>7398.9999999999991</v>
      </c>
      <c r="O139" s="19">
        <f t="shared" si="19"/>
        <v>2022.079640415295</v>
      </c>
    </row>
    <row r="140" spans="1:15" x14ac:dyDescent="0.2">
      <c r="A140" s="3">
        <v>25</v>
      </c>
      <c r="B140" s="3" t="s">
        <v>136</v>
      </c>
      <c r="C140" s="3" t="s">
        <v>137</v>
      </c>
      <c r="D140" s="3" t="s">
        <v>14</v>
      </c>
      <c r="E140" s="3" t="s">
        <v>34</v>
      </c>
      <c r="F140" s="7">
        <v>61.1</v>
      </c>
      <c r="G140" s="6" t="s">
        <v>194</v>
      </c>
      <c r="H140" s="21">
        <f t="shared" si="14"/>
        <v>27</v>
      </c>
      <c r="I140" s="21" t="str">
        <f t="shared" si="20"/>
        <v>janeiro</v>
      </c>
      <c r="J140" s="20">
        <f t="shared" si="15"/>
        <v>1</v>
      </c>
      <c r="K140" s="20">
        <f t="shared" si="16"/>
        <v>2023</v>
      </c>
      <c r="L140" s="12">
        <f t="shared" si="17"/>
        <v>0.75715370979994934</v>
      </c>
      <c r="M140">
        <f>(COUNTIF(mercado_acoes!D:D, "Compra") + COUNTIF(mercado_acoes!D:D, "Venda"))</f>
        <v>2000</v>
      </c>
      <c r="N140" s="19">
        <f t="shared" si="18"/>
        <v>6110</v>
      </c>
      <c r="O140" s="19">
        <f t="shared" si="19"/>
        <v>2022.2428462902001</v>
      </c>
    </row>
    <row r="141" spans="1:15" x14ac:dyDescent="0.2">
      <c r="A141" s="3">
        <v>17</v>
      </c>
      <c r="B141" s="3" t="s">
        <v>195</v>
      </c>
      <c r="C141" s="3" t="s">
        <v>196</v>
      </c>
      <c r="D141" s="3" t="s">
        <v>9</v>
      </c>
      <c r="E141" s="3" t="s">
        <v>27</v>
      </c>
      <c r="F141" s="7">
        <v>14.14</v>
      </c>
      <c r="G141" s="6" t="s">
        <v>194</v>
      </c>
      <c r="H141" s="21">
        <f t="shared" si="14"/>
        <v>27</v>
      </c>
      <c r="I141" s="21" t="str">
        <f t="shared" si="20"/>
        <v>janeiro</v>
      </c>
      <c r="J141" s="20">
        <f t="shared" si="15"/>
        <v>1</v>
      </c>
      <c r="K141" s="20">
        <f t="shared" si="16"/>
        <v>2023</v>
      </c>
      <c r="L141" s="12">
        <f t="shared" si="17"/>
        <v>0.16257280324132692</v>
      </c>
      <c r="M141">
        <f>(COUNTIF(mercado_acoes!D:D, "Compra") + COUNTIF(mercado_acoes!D:D, "Venda"))</f>
        <v>2000</v>
      </c>
      <c r="N141" s="19">
        <f t="shared" si="18"/>
        <v>1414</v>
      </c>
      <c r="O141" s="19">
        <f t="shared" si="19"/>
        <v>2022.8374271967587</v>
      </c>
    </row>
    <row r="142" spans="1:15" x14ac:dyDescent="0.2">
      <c r="A142" s="3">
        <v>98</v>
      </c>
      <c r="B142" s="3" t="s">
        <v>142</v>
      </c>
      <c r="C142" s="3" t="s">
        <v>187</v>
      </c>
      <c r="D142" s="3" t="s">
        <v>9</v>
      </c>
      <c r="E142" s="3" t="s">
        <v>66</v>
      </c>
      <c r="F142" s="7">
        <v>27.74</v>
      </c>
      <c r="G142" s="6" t="s">
        <v>194</v>
      </c>
      <c r="H142" s="21">
        <f t="shared" si="14"/>
        <v>27</v>
      </c>
      <c r="I142" s="21" t="str">
        <f t="shared" si="20"/>
        <v>janeiro</v>
      </c>
      <c r="J142" s="20">
        <f t="shared" si="15"/>
        <v>1</v>
      </c>
      <c r="K142" s="20">
        <f t="shared" si="16"/>
        <v>2023</v>
      </c>
      <c r="L142" s="12">
        <f t="shared" si="17"/>
        <v>0.33476829577108125</v>
      </c>
      <c r="M142">
        <f>(COUNTIF(mercado_acoes!D:D, "Compra") + COUNTIF(mercado_acoes!D:D, "Venda"))</f>
        <v>2000</v>
      </c>
      <c r="N142" s="19">
        <f t="shared" si="18"/>
        <v>2774</v>
      </c>
      <c r="O142" s="19">
        <f t="shared" si="19"/>
        <v>2022.665231704229</v>
      </c>
    </row>
    <row r="143" spans="1:15" x14ac:dyDescent="0.2">
      <c r="A143" s="3">
        <v>39</v>
      </c>
      <c r="B143" s="3" t="s">
        <v>58</v>
      </c>
      <c r="C143" s="3" t="s">
        <v>59</v>
      </c>
      <c r="D143" s="3" t="s">
        <v>9</v>
      </c>
      <c r="E143" s="3" t="s">
        <v>47</v>
      </c>
      <c r="F143" s="7">
        <v>19.57</v>
      </c>
      <c r="G143" s="6" t="s">
        <v>194</v>
      </c>
      <c r="H143" s="21">
        <f t="shared" si="14"/>
        <v>27</v>
      </c>
      <c r="I143" s="21" t="str">
        <f t="shared" si="20"/>
        <v>janeiro</v>
      </c>
      <c r="J143" s="20">
        <f t="shared" si="15"/>
        <v>1</v>
      </c>
      <c r="K143" s="20">
        <f t="shared" si="16"/>
        <v>2023</v>
      </c>
      <c r="L143" s="12">
        <f t="shared" si="17"/>
        <v>0.23132438592048618</v>
      </c>
      <c r="M143">
        <f>(COUNTIF(mercado_acoes!D:D, "Compra") + COUNTIF(mercado_acoes!D:D, "Venda"))</f>
        <v>2000</v>
      </c>
      <c r="N143" s="19">
        <f t="shared" si="18"/>
        <v>1957</v>
      </c>
      <c r="O143" s="19">
        <f t="shared" si="19"/>
        <v>2022.7686756140795</v>
      </c>
    </row>
    <row r="144" spans="1:15" x14ac:dyDescent="0.2">
      <c r="A144" s="3">
        <v>25</v>
      </c>
      <c r="B144" s="3" t="s">
        <v>136</v>
      </c>
      <c r="C144" s="3" t="s">
        <v>137</v>
      </c>
      <c r="D144" s="3" t="s">
        <v>14</v>
      </c>
      <c r="E144" s="3" t="s">
        <v>30</v>
      </c>
      <c r="F144" s="7">
        <v>33.659999999999997</v>
      </c>
      <c r="G144" s="6" t="s">
        <v>194</v>
      </c>
      <c r="H144" s="21">
        <f t="shared" si="14"/>
        <v>27</v>
      </c>
      <c r="I144" s="21" t="str">
        <f t="shared" si="20"/>
        <v>janeiro</v>
      </c>
      <c r="J144" s="20">
        <f t="shared" si="15"/>
        <v>1</v>
      </c>
      <c r="K144" s="20">
        <f t="shared" si="16"/>
        <v>2023</v>
      </c>
      <c r="L144" s="12">
        <f t="shared" si="17"/>
        <v>0.40972398075462141</v>
      </c>
      <c r="M144">
        <f>(COUNTIF(mercado_acoes!D:D, "Compra") + COUNTIF(mercado_acoes!D:D, "Venda"))</f>
        <v>2000</v>
      </c>
      <c r="N144" s="19">
        <f t="shared" si="18"/>
        <v>3365.9999999999995</v>
      </c>
      <c r="O144" s="19">
        <f t="shared" si="19"/>
        <v>2022.5902760192453</v>
      </c>
    </row>
    <row r="145" spans="1:15" x14ac:dyDescent="0.2">
      <c r="A145" s="3">
        <v>55</v>
      </c>
      <c r="B145" s="3" t="s">
        <v>197</v>
      </c>
      <c r="C145" s="3" t="s">
        <v>198</v>
      </c>
      <c r="D145" s="3" t="s">
        <v>14</v>
      </c>
      <c r="E145" s="3" t="s">
        <v>31</v>
      </c>
      <c r="F145" s="7">
        <v>69.3</v>
      </c>
      <c r="G145" s="6" t="s">
        <v>194</v>
      </c>
      <c r="H145" s="21">
        <f t="shared" si="14"/>
        <v>27</v>
      </c>
      <c r="I145" s="21" t="str">
        <f t="shared" si="20"/>
        <v>janeiro</v>
      </c>
      <c r="J145" s="20">
        <f t="shared" si="15"/>
        <v>1</v>
      </c>
      <c r="K145" s="20">
        <f t="shared" si="16"/>
        <v>2023</v>
      </c>
      <c r="L145" s="12">
        <f t="shared" si="17"/>
        <v>0.86097746264877184</v>
      </c>
      <c r="M145">
        <f>(COUNTIF(mercado_acoes!D:D, "Compra") + COUNTIF(mercado_acoes!D:D, "Venda"))</f>
        <v>2000</v>
      </c>
      <c r="N145" s="19">
        <f t="shared" si="18"/>
        <v>6930</v>
      </c>
      <c r="O145" s="19">
        <f t="shared" si="19"/>
        <v>2022.1390225373511</v>
      </c>
    </row>
    <row r="146" spans="1:15" x14ac:dyDescent="0.2">
      <c r="A146" s="3">
        <v>67</v>
      </c>
      <c r="B146" s="3" t="s">
        <v>199</v>
      </c>
      <c r="C146" s="3" t="s">
        <v>200</v>
      </c>
      <c r="D146" s="3" t="s">
        <v>14</v>
      </c>
      <c r="E146" s="3" t="s">
        <v>70</v>
      </c>
      <c r="F146" s="7">
        <v>12.93</v>
      </c>
      <c r="G146" s="6" t="s">
        <v>194</v>
      </c>
      <c r="H146" s="21">
        <f t="shared" si="14"/>
        <v>27</v>
      </c>
      <c r="I146" s="21" t="str">
        <f t="shared" si="20"/>
        <v>janeiro</v>
      </c>
      <c r="J146" s="20">
        <f t="shared" si="15"/>
        <v>1</v>
      </c>
      <c r="K146" s="20">
        <f t="shared" si="16"/>
        <v>2023</v>
      </c>
      <c r="L146" s="12">
        <f t="shared" si="17"/>
        <v>0.14725246897948846</v>
      </c>
      <c r="M146">
        <f>(COUNTIF(mercado_acoes!D:D, "Compra") + COUNTIF(mercado_acoes!D:D, "Venda"))</f>
        <v>2000</v>
      </c>
      <c r="N146" s="19">
        <f t="shared" si="18"/>
        <v>1293</v>
      </c>
      <c r="O146" s="19">
        <f t="shared" si="19"/>
        <v>2022.8527475310204</v>
      </c>
    </row>
    <row r="147" spans="1:15" x14ac:dyDescent="0.2">
      <c r="A147" s="3">
        <v>68</v>
      </c>
      <c r="B147" s="3" t="s">
        <v>23</v>
      </c>
      <c r="C147" s="3" t="s">
        <v>24</v>
      </c>
      <c r="D147" s="3" t="s">
        <v>14</v>
      </c>
      <c r="E147" s="3" t="s">
        <v>125</v>
      </c>
      <c r="F147" s="7">
        <v>2.3199999999999998</v>
      </c>
      <c r="G147" s="6" t="s">
        <v>194</v>
      </c>
      <c r="H147" s="21">
        <f t="shared" si="14"/>
        <v>27</v>
      </c>
      <c r="I147" s="21" t="str">
        <f t="shared" si="20"/>
        <v>janeiro</v>
      </c>
      <c r="J147" s="20">
        <f t="shared" si="15"/>
        <v>1</v>
      </c>
      <c r="K147" s="20">
        <f t="shared" si="16"/>
        <v>2023</v>
      </c>
      <c r="L147" s="12">
        <f t="shared" si="17"/>
        <v>1.2914661939731575E-2</v>
      </c>
      <c r="M147">
        <f>(COUNTIF(mercado_acoes!D:D, "Compra") + COUNTIF(mercado_acoes!D:D, "Venda"))</f>
        <v>2000</v>
      </c>
      <c r="N147" s="19">
        <f t="shared" si="18"/>
        <v>231.99999999999997</v>
      </c>
      <c r="O147" s="19">
        <f t="shared" si="19"/>
        <v>2022.9870853380603</v>
      </c>
    </row>
    <row r="148" spans="1:15" x14ac:dyDescent="0.2">
      <c r="A148" s="3">
        <v>14</v>
      </c>
      <c r="B148" s="3" t="s">
        <v>156</v>
      </c>
      <c r="C148" s="3" t="s">
        <v>157</v>
      </c>
      <c r="D148" s="3" t="s">
        <v>9</v>
      </c>
      <c r="E148" s="3" t="s">
        <v>115</v>
      </c>
      <c r="F148" s="7">
        <v>28.05</v>
      </c>
      <c r="G148" s="6" t="s">
        <v>194</v>
      </c>
      <c r="H148" s="21">
        <f t="shared" si="14"/>
        <v>27</v>
      </c>
      <c r="I148" s="21" t="str">
        <f t="shared" si="20"/>
        <v>janeiro</v>
      </c>
      <c r="J148" s="20">
        <f t="shared" si="15"/>
        <v>1</v>
      </c>
      <c r="K148" s="20">
        <f t="shared" si="16"/>
        <v>2023</v>
      </c>
      <c r="L148" s="12">
        <f t="shared" si="17"/>
        <v>0.33869334008609775</v>
      </c>
      <c r="M148">
        <f>(COUNTIF(mercado_acoes!D:D, "Compra") + COUNTIF(mercado_acoes!D:D, "Venda"))</f>
        <v>2000</v>
      </c>
      <c r="N148" s="19">
        <f t="shared" si="18"/>
        <v>2805</v>
      </c>
      <c r="O148" s="19">
        <f t="shared" si="19"/>
        <v>2022.6613066599139</v>
      </c>
    </row>
    <row r="149" spans="1:15" x14ac:dyDescent="0.2">
      <c r="A149" s="3">
        <v>59</v>
      </c>
      <c r="B149" s="3" t="s">
        <v>73</v>
      </c>
      <c r="C149" s="3" t="s">
        <v>74</v>
      </c>
      <c r="D149" s="3" t="s">
        <v>14</v>
      </c>
      <c r="E149" s="3" t="s">
        <v>66</v>
      </c>
      <c r="F149" s="7">
        <v>35.57</v>
      </c>
      <c r="G149" s="6" t="s">
        <v>201</v>
      </c>
      <c r="H149" s="21">
        <f t="shared" si="14"/>
        <v>28</v>
      </c>
      <c r="I149" s="21" t="str">
        <f t="shared" si="20"/>
        <v>janeiro</v>
      </c>
      <c r="J149" s="20">
        <f t="shared" si="15"/>
        <v>1</v>
      </c>
      <c r="K149" s="20">
        <f t="shared" si="16"/>
        <v>2023</v>
      </c>
      <c r="L149" s="12">
        <f t="shared" si="17"/>
        <v>0.43390731830843254</v>
      </c>
      <c r="M149">
        <f>(COUNTIF(mercado_acoes!D:D, "Compra") + COUNTIF(mercado_acoes!D:D, "Venda"))</f>
        <v>2000</v>
      </c>
      <c r="N149" s="19">
        <f t="shared" si="18"/>
        <v>3557</v>
      </c>
      <c r="O149" s="19">
        <f t="shared" si="19"/>
        <v>2022.5660926816915</v>
      </c>
    </row>
    <row r="150" spans="1:15" x14ac:dyDescent="0.2">
      <c r="A150" s="3">
        <v>50</v>
      </c>
      <c r="B150" s="3" t="s">
        <v>16</v>
      </c>
      <c r="C150" s="3" t="s">
        <v>17</v>
      </c>
      <c r="D150" s="3" t="s">
        <v>14</v>
      </c>
      <c r="E150" s="3" t="s">
        <v>95</v>
      </c>
      <c r="F150" s="7">
        <v>3.28</v>
      </c>
      <c r="G150" s="6" t="s">
        <v>201</v>
      </c>
      <c r="H150" s="21">
        <f t="shared" si="14"/>
        <v>28</v>
      </c>
      <c r="I150" s="21" t="str">
        <f t="shared" si="20"/>
        <v>janeiro</v>
      </c>
      <c r="J150" s="20">
        <f t="shared" si="15"/>
        <v>1</v>
      </c>
      <c r="K150" s="20">
        <f t="shared" si="16"/>
        <v>2023</v>
      </c>
      <c r="L150" s="12">
        <f t="shared" si="17"/>
        <v>2.5069637883008353E-2</v>
      </c>
      <c r="M150">
        <f>(COUNTIF(mercado_acoes!D:D, "Compra") + COUNTIF(mercado_acoes!D:D, "Venda"))</f>
        <v>2000</v>
      </c>
      <c r="N150" s="19">
        <f t="shared" si="18"/>
        <v>328</v>
      </c>
      <c r="O150" s="19">
        <f t="shared" si="19"/>
        <v>2022.974930362117</v>
      </c>
    </row>
    <row r="151" spans="1:15" x14ac:dyDescent="0.2">
      <c r="A151" s="3">
        <v>33</v>
      </c>
      <c r="B151" s="3" t="s">
        <v>182</v>
      </c>
      <c r="C151" s="3" t="s">
        <v>183</v>
      </c>
      <c r="D151" s="3" t="s">
        <v>14</v>
      </c>
      <c r="E151" s="3" t="s">
        <v>25</v>
      </c>
      <c r="F151" s="7">
        <v>18.66</v>
      </c>
      <c r="G151" s="6" t="s">
        <v>201</v>
      </c>
      <c r="H151" s="21">
        <f t="shared" si="14"/>
        <v>28</v>
      </c>
      <c r="I151" s="21" t="str">
        <f t="shared" si="20"/>
        <v>janeiro</v>
      </c>
      <c r="J151" s="20">
        <f t="shared" si="15"/>
        <v>1</v>
      </c>
      <c r="K151" s="20">
        <f t="shared" si="16"/>
        <v>2023</v>
      </c>
      <c r="L151" s="12">
        <f t="shared" si="17"/>
        <v>0.21980248164092173</v>
      </c>
      <c r="M151">
        <f>(COUNTIF(mercado_acoes!D:D, "Compra") + COUNTIF(mercado_acoes!D:D, "Venda"))</f>
        <v>2000</v>
      </c>
      <c r="N151" s="19">
        <f t="shared" si="18"/>
        <v>1866</v>
      </c>
      <c r="O151" s="19">
        <f t="shared" si="19"/>
        <v>2022.780197518359</v>
      </c>
    </row>
    <row r="152" spans="1:15" x14ac:dyDescent="0.2">
      <c r="A152" s="3">
        <v>100</v>
      </c>
      <c r="B152" s="3" t="s">
        <v>28</v>
      </c>
      <c r="C152" s="3" t="s">
        <v>29</v>
      </c>
      <c r="D152" s="3" t="s">
        <v>14</v>
      </c>
      <c r="E152" s="3" t="s">
        <v>10</v>
      </c>
      <c r="F152" s="7">
        <v>10.78</v>
      </c>
      <c r="G152" s="6" t="s">
        <v>201</v>
      </c>
      <c r="H152" s="21">
        <f t="shared" si="14"/>
        <v>28</v>
      </c>
      <c r="I152" s="21" t="str">
        <f t="shared" si="20"/>
        <v>janeiro</v>
      </c>
      <c r="J152" s="20">
        <f t="shared" si="15"/>
        <v>1</v>
      </c>
      <c r="K152" s="20">
        <f t="shared" si="16"/>
        <v>2023</v>
      </c>
      <c r="L152" s="12">
        <f t="shared" si="17"/>
        <v>0.12003038743985817</v>
      </c>
      <c r="M152">
        <f>(COUNTIF(mercado_acoes!D:D, "Compra") + COUNTIF(mercado_acoes!D:D, "Venda"))</f>
        <v>2000</v>
      </c>
      <c r="N152" s="19">
        <f t="shared" si="18"/>
        <v>1078</v>
      </c>
      <c r="O152" s="19">
        <f t="shared" si="19"/>
        <v>2022.8799696125602</v>
      </c>
    </row>
    <row r="153" spans="1:15" x14ac:dyDescent="0.2">
      <c r="A153" s="3">
        <v>88</v>
      </c>
      <c r="B153" s="3" t="s">
        <v>195</v>
      </c>
      <c r="C153" s="3" t="s">
        <v>202</v>
      </c>
      <c r="D153" s="3" t="s">
        <v>9</v>
      </c>
      <c r="E153" s="3" t="s">
        <v>21</v>
      </c>
      <c r="F153" s="7">
        <v>31.59</v>
      </c>
      <c r="G153" s="6" t="s">
        <v>201</v>
      </c>
      <c r="H153" s="21">
        <f t="shared" si="14"/>
        <v>28</v>
      </c>
      <c r="I153" s="21" t="str">
        <f t="shared" si="20"/>
        <v>janeiro</v>
      </c>
      <c r="J153" s="20">
        <f t="shared" si="15"/>
        <v>1</v>
      </c>
      <c r="K153" s="20">
        <f t="shared" si="16"/>
        <v>2023</v>
      </c>
      <c r="L153" s="12">
        <f t="shared" si="17"/>
        <v>0.38351481387693082</v>
      </c>
      <c r="M153">
        <f>(COUNTIF(mercado_acoes!D:D, "Compra") + COUNTIF(mercado_acoes!D:D, "Venda"))</f>
        <v>2000</v>
      </c>
      <c r="N153" s="19">
        <f t="shared" si="18"/>
        <v>3159</v>
      </c>
      <c r="O153" s="19">
        <f t="shared" si="19"/>
        <v>2022.6164851861231</v>
      </c>
    </row>
    <row r="154" spans="1:15" x14ac:dyDescent="0.2">
      <c r="A154" s="3">
        <v>4</v>
      </c>
      <c r="B154" s="3" t="s">
        <v>91</v>
      </c>
      <c r="C154" s="3" t="s">
        <v>92</v>
      </c>
      <c r="D154" s="3" t="s">
        <v>9</v>
      </c>
      <c r="E154" s="3" t="s">
        <v>47</v>
      </c>
      <c r="F154" s="7">
        <v>6.78</v>
      </c>
      <c r="G154" s="6" t="s">
        <v>203</v>
      </c>
      <c r="H154" s="21">
        <f t="shared" si="14"/>
        <v>1</v>
      </c>
      <c r="I154" s="21" t="str">
        <f t="shared" si="20"/>
        <v>fevereiro</v>
      </c>
      <c r="J154" s="20">
        <f t="shared" si="15"/>
        <v>2</v>
      </c>
      <c r="K154" s="20">
        <f t="shared" si="16"/>
        <v>2023</v>
      </c>
      <c r="L154" s="12">
        <f t="shared" si="17"/>
        <v>6.938465434287161E-2</v>
      </c>
      <c r="M154">
        <f>(COUNTIF(mercado_acoes!D:D, "Compra") + COUNTIF(mercado_acoes!D:D, "Venda"))</f>
        <v>2000</v>
      </c>
      <c r="N154" s="19">
        <f t="shared" si="18"/>
        <v>678</v>
      </c>
      <c r="O154" s="19">
        <f t="shared" si="19"/>
        <v>2022.9306153456571</v>
      </c>
    </row>
    <row r="155" spans="1:15" x14ac:dyDescent="0.2">
      <c r="A155" s="3">
        <v>85</v>
      </c>
      <c r="B155" s="3" t="s">
        <v>191</v>
      </c>
      <c r="C155" s="3" t="s">
        <v>192</v>
      </c>
      <c r="D155" s="3" t="s">
        <v>14</v>
      </c>
      <c r="E155" s="3" t="s">
        <v>18</v>
      </c>
      <c r="F155" s="7">
        <v>13.32</v>
      </c>
      <c r="G155" s="6" t="s">
        <v>203</v>
      </c>
      <c r="H155" s="21">
        <f t="shared" si="14"/>
        <v>1</v>
      </c>
      <c r="I155" s="21" t="str">
        <f t="shared" si="20"/>
        <v>fevereiro</v>
      </c>
      <c r="J155" s="20">
        <f t="shared" si="15"/>
        <v>2</v>
      </c>
      <c r="K155" s="20">
        <f t="shared" si="16"/>
        <v>2023</v>
      </c>
      <c r="L155" s="12">
        <f t="shared" si="17"/>
        <v>0.15219042795644466</v>
      </c>
      <c r="M155">
        <f>(COUNTIF(mercado_acoes!D:D, "Compra") + COUNTIF(mercado_acoes!D:D, "Venda"))</f>
        <v>2000</v>
      </c>
      <c r="N155" s="19">
        <f t="shared" si="18"/>
        <v>1332</v>
      </c>
      <c r="O155" s="19">
        <f t="shared" si="19"/>
        <v>2022.8478095720436</v>
      </c>
    </row>
    <row r="156" spans="1:15" x14ac:dyDescent="0.2">
      <c r="A156" s="3">
        <v>28</v>
      </c>
      <c r="B156" s="3" t="s">
        <v>49</v>
      </c>
      <c r="C156" s="3" t="s">
        <v>50</v>
      </c>
      <c r="D156" s="3" t="s">
        <v>9</v>
      </c>
      <c r="E156" s="3" t="s">
        <v>18</v>
      </c>
      <c r="F156" s="7">
        <v>20.65</v>
      </c>
      <c r="G156" s="6" t="s">
        <v>203</v>
      </c>
      <c r="H156" s="21">
        <f t="shared" si="14"/>
        <v>1</v>
      </c>
      <c r="I156" s="21" t="str">
        <f t="shared" si="20"/>
        <v>fevereiro</v>
      </c>
      <c r="J156" s="20">
        <f t="shared" si="15"/>
        <v>2</v>
      </c>
      <c r="K156" s="20">
        <f t="shared" si="16"/>
        <v>2023</v>
      </c>
      <c r="L156" s="12">
        <f t="shared" si="17"/>
        <v>0.24499873385667253</v>
      </c>
      <c r="M156">
        <f>(COUNTIF(mercado_acoes!D:D, "Compra") + COUNTIF(mercado_acoes!D:D, "Venda"))</f>
        <v>2000</v>
      </c>
      <c r="N156" s="19">
        <f t="shared" si="18"/>
        <v>2065</v>
      </c>
      <c r="O156" s="19">
        <f t="shared" si="19"/>
        <v>2022.7550012661434</v>
      </c>
    </row>
    <row r="157" spans="1:15" x14ac:dyDescent="0.2">
      <c r="A157" s="3">
        <v>55</v>
      </c>
      <c r="B157" s="3" t="s">
        <v>197</v>
      </c>
      <c r="C157" s="3" t="s">
        <v>198</v>
      </c>
      <c r="D157" s="3" t="s">
        <v>14</v>
      </c>
      <c r="E157" s="3" t="s">
        <v>27</v>
      </c>
      <c r="F157" s="7">
        <v>12.75</v>
      </c>
      <c r="G157" s="6" t="s">
        <v>204</v>
      </c>
      <c r="H157" s="21">
        <f t="shared" si="14"/>
        <v>2</v>
      </c>
      <c r="I157" s="21" t="str">
        <f t="shared" si="20"/>
        <v>fevereiro</v>
      </c>
      <c r="J157" s="20">
        <f t="shared" si="15"/>
        <v>2</v>
      </c>
      <c r="K157" s="20">
        <f t="shared" si="16"/>
        <v>2023</v>
      </c>
      <c r="L157" s="12">
        <f t="shared" si="17"/>
        <v>0.14497341099012406</v>
      </c>
      <c r="M157">
        <f>(COUNTIF(mercado_acoes!D:D, "Compra") + COUNTIF(mercado_acoes!D:D, "Venda"))</f>
        <v>2000</v>
      </c>
      <c r="N157" s="19">
        <f t="shared" si="18"/>
        <v>1275</v>
      </c>
      <c r="O157" s="19">
        <f t="shared" si="19"/>
        <v>2022.8550265890099</v>
      </c>
    </row>
    <row r="158" spans="1:15" x14ac:dyDescent="0.2">
      <c r="A158" s="3">
        <v>2</v>
      </c>
      <c r="B158" s="3" t="s">
        <v>53</v>
      </c>
      <c r="C158" s="3" t="s">
        <v>54</v>
      </c>
      <c r="D158" s="3" t="s">
        <v>9</v>
      </c>
      <c r="E158" s="3" t="s">
        <v>10</v>
      </c>
      <c r="F158" s="7">
        <v>10.57</v>
      </c>
      <c r="G158" s="6" t="s">
        <v>204</v>
      </c>
      <c r="H158" s="21">
        <f t="shared" si="14"/>
        <v>2</v>
      </c>
      <c r="I158" s="21" t="str">
        <f t="shared" si="20"/>
        <v>fevereiro</v>
      </c>
      <c r="J158" s="20">
        <f t="shared" si="15"/>
        <v>2</v>
      </c>
      <c r="K158" s="20">
        <f t="shared" si="16"/>
        <v>2023</v>
      </c>
      <c r="L158" s="12">
        <f t="shared" si="17"/>
        <v>0.11737148645226639</v>
      </c>
      <c r="M158">
        <f>(COUNTIF(mercado_acoes!D:D, "Compra") + COUNTIF(mercado_acoes!D:D, "Venda"))</f>
        <v>2000</v>
      </c>
      <c r="N158" s="19">
        <f t="shared" si="18"/>
        <v>1057</v>
      </c>
      <c r="O158" s="19">
        <f t="shared" si="19"/>
        <v>2022.8826285135478</v>
      </c>
    </row>
    <row r="159" spans="1:15" x14ac:dyDescent="0.2">
      <c r="A159" s="3">
        <v>67</v>
      </c>
      <c r="B159" s="3" t="s">
        <v>199</v>
      </c>
      <c r="C159" s="3" t="s">
        <v>200</v>
      </c>
      <c r="D159" s="3" t="s">
        <v>9</v>
      </c>
      <c r="E159" s="3" t="s">
        <v>34</v>
      </c>
      <c r="F159" s="7">
        <v>79.64</v>
      </c>
      <c r="G159" s="6" t="s">
        <v>204</v>
      </c>
      <c r="H159" s="21">
        <f t="shared" si="14"/>
        <v>2</v>
      </c>
      <c r="I159" s="21" t="str">
        <f t="shared" si="20"/>
        <v>fevereiro</v>
      </c>
      <c r="J159" s="20">
        <f t="shared" si="15"/>
        <v>2</v>
      </c>
      <c r="K159" s="20">
        <f t="shared" si="16"/>
        <v>2023</v>
      </c>
      <c r="L159" s="12">
        <f t="shared" si="17"/>
        <v>0.99189668270448217</v>
      </c>
      <c r="M159">
        <f>(COUNTIF(mercado_acoes!D:D, "Compra") + COUNTIF(mercado_acoes!D:D, "Venda"))</f>
        <v>2000</v>
      </c>
      <c r="N159" s="19">
        <f t="shared" si="18"/>
        <v>7964</v>
      </c>
      <c r="O159" s="19">
        <f t="shared" si="19"/>
        <v>2022.0081033172955</v>
      </c>
    </row>
    <row r="160" spans="1:15" x14ac:dyDescent="0.2">
      <c r="A160" s="3">
        <v>9</v>
      </c>
      <c r="B160" s="3" t="s">
        <v>205</v>
      </c>
      <c r="C160" s="3" t="s">
        <v>206</v>
      </c>
      <c r="D160" s="3" t="s">
        <v>14</v>
      </c>
      <c r="E160" s="3" t="s">
        <v>95</v>
      </c>
      <c r="F160" s="7">
        <v>3.28</v>
      </c>
      <c r="G160" s="6" t="s">
        <v>204</v>
      </c>
      <c r="H160" s="21">
        <f t="shared" si="14"/>
        <v>2</v>
      </c>
      <c r="I160" s="21" t="str">
        <f t="shared" si="20"/>
        <v>fevereiro</v>
      </c>
      <c r="J160" s="20">
        <f t="shared" si="15"/>
        <v>2</v>
      </c>
      <c r="K160" s="20">
        <f t="shared" si="16"/>
        <v>2023</v>
      </c>
      <c r="L160" s="12">
        <f t="shared" si="17"/>
        <v>2.5069637883008353E-2</v>
      </c>
      <c r="M160">
        <f>(COUNTIF(mercado_acoes!D:D, "Compra") + COUNTIF(mercado_acoes!D:D, "Venda"))</f>
        <v>2000</v>
      </c>
      <c r="N160" s="19">
        <f t="shared" si="18"/>
        <v>328</v>
      </c>
      <c r="O160" s="19">
        <f t="shared" si="19"/>
        <v>2022.974930362117</v>
      </c>
    </row>
    <row r="161" spans="1:15" x14ac:dyDescent="0.2">
      <c r="A161" s="3">
        <v>34</v>
      </c>
      <c r="B161" s="3" t="s">
        <v>164</v>
      </c>
      <c r="C161" s="3" t="s">
        <v>165</v>
      </c>
      <c r="D161" s="3" t="s">
        <v>14</v>
      </c>
      <c r="E161" s="3" t="s">
        <v>57</v>
      </c>
      <c r="F161" s="7">
        <v>22.9</v>
      </c>
      <c r="G161" s="6" t="s">
        <v>204</v>
      </c>
      <c r="H161" s="21">
        <f t="shared" si="14"/>
        <v>2</v>
      </c>
      <c r="I161" s="21" t="str">
        <f t="shared" si="20"/>
        <v>fevereiro</v>
      </c>
      <c r="J161" s="20">
        <f t="shared" si="15"/>
        <v>2</v>
      </c>
      <c r="K161" s="20">
        <f t="shared" si="16"/>
        <v>2023</v>
      </c>
      <c r="L161" s="12">
        <f t="shared" si="17"/>
        <v>0.27348695872372747</v>
      </c>
      <c r="M161">
        <f>(COUNTIF(mercado_acoes!D:D, "Compra") + COUNTIF(mercado_acoes!D:D, "Venda"))</f>
        <v>2000</v>
      </c>
      <c r="N161" s="19">
        <f t="shared" si="18"/>
        <v>2290</v>
      </c>
      <c r="O161" s="19">
        <f t="shared" si="19"/>
        <v>2022.7265130412763</v>
      </c>
    </row>
    <row r="162" spans="1:15" x14ac:dyDescent="0.2">
      <c r="A162" s="3">
        <v>38</v>
      </c>
      <c r="B162" s="3" t="s">
        <v>89</v>
      </c>
      <c r="C162" s="3" t="s">
        <v>90</v>
      </c>
      <c r="D162" s="3" t="s">
        <v>9</v>
      </c>
      <c r="E162" s="3" t="s">
        <v>115</v>
      </c>
      <c r="F162" s="7">
        <v>30.98</v>
      </c>
      <c r="G162" s="6" t="s">
        <v>204</v>
      </c>
      <c r="H162" s="21">
        <f t="shared" si="14"/>
        <v>2</v>
      </c>
      <c r="I162" s="21" t="str">
        <f t="shared" si="20"/>
        <v>fevereiro</v>
      </c>
      <c r="J162" s="20">
        <f t="shared" si="15"/>
        <v>2</v>
      </c>
      <c r="K162" s="20">
        <f t="shared" si="16"/>
        <v>2023</v>
      </c>
      <c r="L162" s="12">
        <f t="shared" si="17"/>
        <v>0.37579133957964039</v>
      </c>
      <c r="M162">
        <f>(COUNTIF(mercado_acoes!D:D, "Compra") + COUNTIF(mercado_acoes!D:D, "Venda"))</f>
        <v>2000</v>
      </c>
      <c r="N162" s="19">
        <f t="shared" si="18"/>
        <v>3098</v>
      </c>
      <c r="O162" s="19">
        <f t="shared" si="19"/>
        <v>2022.6242086604204</v>
      </c>
    </row>
    <row r="163" spans="1:15" x14ac:dyDescent="0.2">
      <c r="A163" s="3">
        <v>95</v>
      </c>
      <c r="B163" s="3" t="s">
        <v>81</v>
      </c>
      <c r="C163" s="3" t="s">
        <v>82</v>
      </c>
      <c r="D163" s="3" t="s">
        <v>9</v>
      </c>
      <c r="E163" s="3" t="s">
        <v>83</v>
      </c>
      <c r="F163" s="7">
        <v>35.020000000000003</v>
      </c>
      <c r="G163" s="6" t="s">
        <v>204</v>
      </c>
      <c r="H163" s="21">
        <f t="shared" si="14"/>
        <v>2</v>
      </c>
      <c r="I163" s="21" t="str">
        <f t="shared" si="20"/>
        <v>fevereiro</v>
      </c>
      <c r="J163" s="20">
        <f t="shared" si="15"/>
        <v>2</v>
      </c>
      <c r="K163" s="20">
        <f t="shared" si="16"/>
        <v>2023</v>
      </c>
      <c r="L163" s="12">
        <f t="shared" si="17"/>
        <v>0.42694353000759694</v>
      </c>
      <c r="M163">
        <f>(COUNTIF(mercado_acoes!D:D, "Compra") + COUNTIF(mercado_acoes!D:D, "Venda"))</f>
        <v>2000</v>
      </c>
      <c r="N163" s="19">
        <f t="shared" si="18"/>
        <v>3502.0000000000005</v>
      </c>
      <c r="O163" s="19">
        <f t="shared" si="19"/>
        <v>2022.5730564699925</v>
      </c>
    </row>
    <row r="164" spans="1:15" x14ac:dyDescent="0.2">
      <c r="A164" s="3">
        <v>20</v>
      </c>
      <c r="B164" s="3" t="s">
        <v>145</v>
      </c>
      <c r="C164" s="3" t="s">
        <v>146</v>
      </c>
      <c r="D164" s="3" t="s">
        <v>9</v>
      </c>
      <c r="E164" s="3" t="s">
        <v>115</v>
      </c>
      <c r="F164" s="7">
        <v>31.3</v>
      </c>
      <c r="G164" s="6" t="s">
        <v>204</v>
      </c>
      <c r="H164" s="21">
        <f t="shared" si="14"/>
        <v>2</v>
      </c>
      <c r="I164" s="21" t="str">
        <f t="shared" si="20"/>
        <v>fevereiro</v>
      </c>
      <c r="J164" s="20">
        <f t="shared" si="15"/>
        <v>2</v>
      </c>
      <c r="K164" s="20">
        <f t="shared" si="16"/>
        <v>2023</v>
      </c>
      <c r="L164" s="12">
        <f t="shared" si="17"/>
        <v>0.37984299822739931</v>
      </c>
      <c r="M164">
        <f>(COUNTIF(mercado_acoes!D:D, "Compra") + COUNTIF(mercado_acoes!D:D, "Venda"))</f>
        <v>2000</v>
      </c>
      <c r="N164" s="19">
        <f t="shared" si="18"/>
        <v>3130</v>
      </c>
      <c r="O164" s="19">
        <f t="shared" si="19"/>
        <v>2022.6201570017727</v>
      </c>
    </row>
    <row r="165" spans="1:15" x14ac:dyDescent="0.2">
      <c r="A165" s="3">
        <v>21</v>
      </c>
      <c r="B165" s="3" t="s">
        <v>176</v>
      </c>
      <c r="C165" s="3" t="s">
        <v>177</v>
      </c>
      <c r="D165" s="3" t="s">
        <v>14</v>
      </c>
      <c r="E165" s="3" t="s">
        <v>95</v>
      </c>
      <c r="F165" s="7">
        <v>3.79</v>
      </c>
      <c r="G165" s="6" t="s">
        <v>207</v>
      </c>
      <c r="H165" s="21">
        <f t="shared" si="14"/>
        <v>3</v>
      </c>
      <c r="I165" s="21" t="str">
        <f t="shared" si="20"/>
        <v>fevereiro</v>
      </c>
      <c r="J165" s="20">
        <f t="shared" si="15"/>
        <v>2</v>
      </c>
      <c r="K165" s="20">
        <f t="shared" si="16"/>
        <v>2023</v>
      </c>
      <c r="L165" s="12">
        <f t="shared" si="17"/>
        <v>3.1526968852874149E-2</v>
      </c>
      <c r="M165">
        <f>(COUNTIF(mercado_acoes!D:D, "Compra") + COUNTIF(mercado_acoes!D:D, "Venda"))</f>
        <v>2000</v>
      </c>
      <c r="N165" s="19">
        <f t="shared" si="18"/>
        <v>379</v>
      </c>
      <c r="O165" s="19">
        <f t="shared" si="19"/>
        <v>2022.9684730311471</v>
      </c>
    </row>
    <row r="166" spans="1:15" x14ac:dyDescent="0.2">
      <c r="A166" s="3">
        <v>15</v>
      </c>
      <c r="B166" s="3" t="s">
        <v>35</v>
      </c>
      <c r="C166" s="3" t="s">
        <v>36</v>
      </c>
      <c r="D166" s="3" t="s">
        <v>9</v>
      </c>
      <c r="E166" s="3" t="s">
        <v>57</v>
      </c>
      <c r="F166" s="7">
        <v>21.24</v>
      </c>
      <c r="G166" s="6" t="s">
        <v>207</v>
      </c>
      <c r="H166" s="21">
        <f t="shared" si="14"/>
        <v>3</v>
      </c>
      <c r="I166" s="21" t="str">
        <f t="shared" si="20"/>
        <v>fevereiro</v>
      </c>
      <c r="J166" s="20">
        <f t="shared" si="15"/>
        <v>2</v>
      </c>
      <c r="K166" s="20">
        <f t="shared" si="16"/>
        <v>2023</v>
      </c>
      <c r="L166" s="12">
        <f t="shared" si="17"/>
        <v>0.25246897948847807</v>
      </c>
      <c r="M166">
        <f>(COUNTIF(mercado_acoes!D:D, "Compra") + COUNTIF(mercado_acoes!D:D, "Venda"))</f>
        <v>2000</v>
      </c>
      <c r="N166" s="19">
        <f t="shared" si="18"/>
        <v>2124</v>
      </c>
      <c r="O166" s="19">
        <f t="shared" si="19"/>
        <v>2022.7475310205116</v>
      </c>
    </row>
    <row r="167" spans="1:15" x14ac:dyDescent="0.2">
      <c r="A167" s="3">
        <v>65</v>
      </c>
      <c r="B167" s="3" t="s">
        <v>208</v>
      </c>
      <c r="C167" s="3" t="s">
        <v>209</v>
      </c>
      <c r="D167" s="3" t="s">
        <v>14</v>
      </c>
      <c r="E167" s="3" t="s">
        <v>34</v>
      </c>
      <c r="F167" s="7">
        <v>77.010000000000005</v>
      </c>
      <c r="G167" s="6" t="s">
        <v>207</v>
      </c>
      <c r="H167" s="21">
        <f t="shared" si="14"/>
        <v>3</v>
      </c>
      <c r="I167" s="21" t="str">
        <f t="shared" si="20"/>
        <v>fevereiro</v>
      </c>
      <c r="J167" s="20">
        <f t="shared" si="15"/>
        <v>2</v>
      </c>
      <c r="K167" s="20">
        <f t="shared" si="16"/>
        <v>2023</v>
      </c>
      <c r="L167" s="12">
        <f t="shared" si="17"/>
        <v>0.9585971131932135</v>
      </c>
      <c r="M167">
        <f>(COUNTIF(mercado_acoes!D:D, "Compra") + COUNTIF(mercado_acoes!D:D, "Venda"))</f>
        <v>2000</v>
      </c>
      <c r="N167" s="19">
        <f t="shared" si="18"/>
        <v>7701.0000000000009</v>
      </c>
      <c r="O167" s="19">
        <f t="shared" si="19"/>
        <v>2022.0414028868067</v>
      </c>
    </row>
    <row r="168" spans="1:15" x14ac:dyDescent="0.2">
      <c r="A168" s="3">
        <v>54</v>
      </c>
      <c r="B168" s="3" t="s">
        <v>55</v>
      </c>
      <c r="C168" s="3" t="s">
        <v>56</v>
      </c>
      <c r="D168" s="3" t="s">
        <v>14</v>
      </c>
      <c r="E168" s="3" t="s">
        <v>63</v>
      </c>
      <c r="F168" s="7">
        <v>10.74</v>
      </c>
      <c r="G168" s="6" t="s">
        <v>207</v>
      </c>
      <c r="H168" s="21">
        <f t="shared" si="14"/>
        <v>3</v>
      </c>
      <c r="I168" s="21" t="str">
        <f t="shared" si="20"/>
        <v>fevereiro</v>
      </c>
      <c r="J168" s="20">
        <f t="shared" si="15"/>
        <v>2</v>
      </c>
      <c r="K168" s="20">
        <f t="shared" si="16"/>
        <v>2023</v>
      </c>
      <c r="L168" s="12">
        <f t="shared" si="17"/>
        <v>0.11952393010888832</v>
      </c>
      <c r="M168">
        <f>(COUNTIF(mercado_acoes!D:D, "Compra") + COUNTIF(mercado_acoes!D:D, "Venda"))</f>
        <v>2000</v>
      </c>
      <c r="N168" s="19">
        <f t="shared" si="18"/>
        <v>1074</v>
      </c>
      <c r="O168" s="19">
        <f t="shared" si="19"/>
        <v>2022.8804760698911</v>
      </c>
    </row>
    <row r="169" spans="1:15" x14ac:dyDescent="0.2">
      <c r="A169" s="3">
        <v>36</v>
      </c>
      <c r="B169" s="3" t="s">
        <v>61</v>
      </c>
      <c r="C169" s="3" t="s">
        <v>62</v>
      </c>
      <c r="D169" s="3" t="s">
        <v>14</v>
      </c>
      <c r="E169" s="3" t="s">
        <v>25</v>
      </c>
      <c r="F169" s="7">
        <v>14.9</v>
      </c>
      <c r="G169" s="6" t="s">
        <v>207</v>
      </c>
      <c r="H169" s="21">
        <f t="shared" si="14"/>
        <v>3</v>
      </c>
      <c r="I169" s="21" t="str">
        <f t="shared" si="20"/>
        <v>fevereiro</v>
      </c>
      <c r="J169" s="20">
        <f t="shared" si="15"/>
        <v>2</v>
      </c>
      <c r="K169" s="20">
        <f t="shared" si="16"/>
        <v>2023</v>
      </c>
      <c r="L169" s="12">
        <f t="shared" si="17"/>
        <v>0.17219549252975436</v>
      </c>
      <c r="M169">
        <f>(COUNTIF(mercado_acoes!D:D, "Compra") + COUNTIF(mercado_acoes!D:D, "Venda"))</f>
        <v>2000</v>
      </c>
      <c r="N169" s="19">
        <f t="shared" si="18"/>
        <v>1490</v>
      </c>
      <c r="O169" s="19">
        <f t="shared" si="19"/>
        <v>2022.8278045074703</v>
      </c>
    </row>
    <row r="170" spans="1:15" x14ac:dyDescent="0.2">
      <c r="A170" s="3">
        <v>60</v>
      </c>
      <c r="B170" s="3" t="s">
        <v>41</v>
      </c>
      <c r="C170" s="3" t="s">
        <v>42</v>
      </c>
      <c r="D170" s="3" t="s">
        <v>9</v>
      </c>
      <c r="E170" s="3" t="s">
        <v>30</v>
      </c>
      <c r="F170" s="7">
        <v>21.83</v>
      </c>
      <c r="G170" s="6" t="s">
        <v>207</v>
      </c>
      <c r="H170" s="21">
        <f t="shared" si="14"/>
        <v>3</v>
      </c>
      <c r="I170" s="21" t="str">
        <f t="shared" si="20"/>
        <v>fevereiro</v>
      </c>
      <c r="J170" s="20">
        <f t="shared" si="15"/>
        <v>2</v>
      </c>
      <c r="K170" s="20">
        <f t="shared" si="16"/>
        <v>2023</v>
      </c>
      <c r="L170" s="12">
        <f t="shared" si="17"/>
        <v>0.25993922512028356</v>
      </c>
      <c r="M170">
        <f>(COUNTIF(mercado_acoes!D:D, "Compra") + COUNTIF(mercado_acoes!D:D, "Venda"))</f>
        <v>2000</v>
      </c>
      <c r="N170" s="19">
        <f t="shared" si="18"/>
        <v>2183</v>
      </c>
      <c r="O170" s="19">
        <f t="shared" si="19"/>
        <v>2022.7400607748798</v>
      </c>
    </row>
    <row r="171" spans="1:15" x14ac:dyDescent="0.2">
      <c r="A171" s="3">
        <v>21</v>
      </c>
      <c r="B171" s="3" t="s">
        <v>176</v>
      </c>
      <c r="C171" s="3" t="s">
        <v>177</v>
      </c>
      <c r="D171" s="3" t="s">
        <v>14</v>
      </c>
      <c r="E171" s="3" t="s">
        <v>18</v>
      </c>
      <c r="F171" s="7">
        <v>15.11</v>
      </c>
      <c r="G171" s="6" t="s">
        <v>207</v>
      </c>
      <c r="H171" s="21">
        <f t="shared" si="14"/>
        <v>3</v>
      </c>
      <c r="I171" s="21" t="str">
        <f t="shared" si="20"/>
        <v>fevereiro</v>
      </c>
      <c r="J171" s="20">
        <f t="shared" si="15"/>
        <v>2</v>
      </c>
      <c r="K171" s="20">
        <f t="shared" si="16"/>
        <v>2023</v>
      </c>
      <c r="L171" s="12">
        <f t="shared" si="17"/>
        <v>0.17485439351734614</v>
      </c>
      <c r="M171">
        <f>(COUNTIF(mercado_acoes!D:D, "Compra") + COUNTIF(mercado_acoes!D:D, "Venda"))</f>
        <v>2000</v>
      </c>
      <c r="N171" s="19">
        <f t="shared" si="18"/>
        <v>1511</v>
      </c>
      <c r="O171" s="19">
        <f t="shared" si="19"/>
        <v>2022.8251456064827</v>
      </c>
    </row>
    <row r="172" spans="1:15" x14ac:dyDescent="0.2">
      <c r="A172" s="3">
        <v>26</v>
      </c>
      <c r="B172" s="3" t="s">
        <v>210</v>
      </c>
      <c r="C172" s="3" t="s">
        <v>211</v>
      </c>
      <c r="D172" s="3" t="s">
        <v>14</v>
      </c>
      <c r="E172" s="3" t="s">
        <v>31</v>
      </c>
      <c r="F172" s="7">
        <v>60.68</v>
      </c>
      <c r="G172" s="6" t="s">
        <v>207</v>
      </c>
      <c r="H172" s="21">
        <f t="shared" si="14"/>
        <v>3</v>
      </c>
      <c r="I172" s="21" t="str">
        <f t="shared" si="20"/>
        <v>fevereiro</v>
      </c>
      <c r="J172" s="20">
        <f t="shared" si="15"/>
        <v>2</v>
      </c>
      <c r="K172" s="20">
        <f t="shared" si="16"/>
        <v>2023</v>
      </c>
      <c r="L172" s="12">
        <f t="shared" si="17"/>
        <v>0.75183590782476573</v>
      </c>
      <c r="M172">
        <f>(COUNTIF(mercado_acoes!D:D, "Compra") + COUNTIF(mercado_acoes!D:D, "Venda"))</f>
        <v>2000</v>
      </c>
      <c r="N172" s="19">
        <f t="shared" si="18"/>
        <v>6068</v>
      </c>
      <c r="O172" s="19">
        <f t="shared" si="19"/>
        <v>2022.2481640921753</v>
      </c>
    </row>
    <row r="173" spans="1:15" x14ac:dyDescent="0.2">
      <c r="A173" s="3">
        <v>33</v>
      </c>
      <c r="B173" s="3" t="s">
        <v>182</v>
      </c>
      <c r="C173" s="3" t="s">
        <v>183</v>
      </c>
      <c r="D173" s="3" t="s">
        <v>9</v>
      </c>
      <c r="E173" s="3" t="s">
        <v>30</v>
      </c>
      <c r="F173" s="7">
        <v>30.32</v>
      </c>
      <c r="G173" s="6" t="s">
        <v>207</v>
      </c>
      <c r="H173" s="21">
        <f t="shared" si="14"/>
        <v>3</v>
      </c>
      <c r="I173" s="21" t="str">
        <f t="shared" si="20"/>
        <v>fevereiro</v>
      </c>
      <c r="J173" s="20">
        <f t="shared" si="15"/>
        <v>2</v>
      </c>
      <c r="K173" s="20">
        <f t="shared" si="16"/>
        <v>2023</v>
      </c>
      <c r="L173" s="12">
        <f t="shared" si="17"/>
        <v>0.36743479361863762</v>
      </c>
      <c r="M173">
        <f>(COUNTIF(mercado_acoes!D:D, "Compra") + COUNTIF(mercado_acoes!D:D, "Venda"))</f>
        <v>2000</v>
      </c>
      <c r="N173" s="19">
        <f t="shared" si="18"/>
        <v>3032</v>
      </c>
      <c r="O173" s="19">
        <f t="shared" si="19"/>
        <v>2022.6325652063813</v>
      </c>
    </row>
    <row r="174" spans="1:15" x14ac:dyDescent="0.2">
      <c r="A174" s="3">
        <v>85</v>
      </c>
      <c r="B174" s="3" t="s">
        <v>191</v>
      </c>
      <c r="C174" s="3" t="s">
        <v>192</v>
      </c>
      <c r="D174" s="3" t="s">
        <v>9</v>
      </c>
      <c r="E174" s="3" t="s">
        <v>115</v>
      </c>
      <c r="F174" s="7">
        <v>31.68</v>
      </c>
      <c r="G174" s="6" t="s">
        <v>212</v>
      </c>
      <c r="H174" s="21">
        <f t="shared" si="14"/>
        <v>4</v>
      </c>
      <c r="I174" s="21" t="str">
        <f t="shared" si="20"/>
        <v>fevereiro</v>
      </c>
      <c r="J174" s="20">
        <f t="shared" si="15"/>
        <v>2</v>
      </c>
      <c r="K174" s="20">
        <f t="shared" si="16"/>
        <v>2023</v>
      </c>
      <c r="L174" s="12">
        <f t="shared" si="17"/>
        <v>0.38465434287161304</v>
      </c>
      <c r="M174">
        <f>(COUNTIF(mercado_acoes!D:D, "Compra") + COUNTIF(mercado_acoes!D:D, "Venda"))</f>
        <v>2000</v>
      </c>
      <c r="N174" s="19">
        <f t="shared" si="18"/>
        <v>3168</v>
      </c>
      <c r="O174" s="19">
        <f t="shared" si="19"/>
        <v>2022.6153456571285</v>
      </c>
    </row>
    <row r="175" spans="1:15" x14ac:dyDescent="0.2">
      <c r="A175" s="3">
        <v>96</v>
      </c>
      <c r="B175" s="3" t="s">
        <v>147</v>
      </c>
      <c r="C175" s="3" t="s">
        <v>148</v>
      </c>
      <c r="D175" s="3" t="s">
        <v>9</v>
      </c>
      <c r="E175" s="3" t="s">
        <v>31</v>
      </c>
      <c r="F175" s="7">
        <v>60.44</v>
      </c>
      <c r="G175" s="6" t="s">
        <v>212</v>
      </c>
      <c r="H175" s="21">
        <f t="shared" si="14"/>
        <v>4</v>
      </c>
      <c r="I175" s="21" t="str">
        <f t="shared" si="20"/>
        <v>fevereiro</v>
      </c>
      <c r="J175" s="20">
        <f t="shared" si="15"/>
        <v>2</v>
      </c>
      <c r="K175" s="20">
        <f t="shared" si="16"/>
        <v>2023</v>
      </c>
      <c r="L175" s="12">
        <f t="shared" si="17"/>
        <v>0.74879716383894657</v>
      </c>
      <c r="M175">
        <f>(COUNTIF(mercado_acoes!D:D, "Compra") + COUNTIF(mercado_acoes!D:D, "Venda"))</f>
        <v>2000</v>
      </c>
      <c r="N175" s="19">
        <f t="shared" si="18"/>
        <v>6044</v>
      </c>
      <c r="O175" s="19">
        <f t="shared" si="19"/>
        <v>2022.2512028361612</v>
      </c>
    </row>
    <row r="176" spans="1:15" x14ac:dyDescent="0.2">
      <c r="A176" s="3">
        <v>76</v>
      </c>
      <c r="B176" s="3" t="s">
        <v>213</v>
      </c>
      <c r="C176" s="3" t="s">
        <v>214</v>
      </c>
      <c r="D176" s="3" t="s">
        <v>14</v>
      </c>
      <c r="E176" s="3" t="s">
        <v>95</v>
      </c>
      <c r="F176" s="7">
        <v>4.24</v>
      </c>
      <c r="G176" s="6" t="s">
        <v>212</v>
      </c>
      <c r="H176" s="21">
        <f t="shared" si="14"/>
        <v>4</v>
      </c>
      <c r="I176" s="21" t="str">
        <f t="shared" si="20"/>
        <v>fevereiro</v>
      </c>
      <c r="J176" s="20">
        <f t="shared" si="15"/>
        <v>2</v>
      </c>
      <c r="K176" s="20">
        <f t="shared" si="16"/>
        <v>2023</v>
      </c>
      <c r="L176" s="12">
        <f t="shared" si="17"/>
        <v>3.7224613826285141E-2</v>
      </c>
      <c r="M176">
        <f>(COUNTIF(mercado_acoes!D:D, "Compra") + COUNTIF(mercado_acoes!D:D, "Venda"))</f>
        <v>2000</v>
      </c>
      <c r="N176" s="19">
        <f t="shared" si="18"/>
        <v>424</v>
      </c>
      <c r="O176" s="19">
        <f t="shared" si="19"/>
        <v>2022.9627753861737</v>
      </c>
    </row>
    <row r="177" spans="1:15" x14ac:dyDescent="0.2">
      <c r="A177" s="3">
        <v>100</v>
      </c>
      <c r="B177" s="3" t="s">
        <v>28</v>
      </c>
      <c r="C177" s="3" t="s">
        <v>29</v>
      </c>
      <c r="D177" s="3" t="s">
        <v>14</v>
      </c>
      <c r="E177" s="3" t="s">
        <v>57</v>
      </c>
      <c r="F177" s="7">
        <v>20.5</v>
      </c>
      <c r="G177" s="6" t="s">
        <v>212</v>
      </c>
      <c r="H177" s="21">
        <f t="shared" si="14"/>
        <v>4</v>
      </c>
      <c r="I177" s="21" t="str">
        <f t="shared" si="20"/>
        <v>fevereiro</v>
      </c>
      <c r="J177" s="20">
        <f t="shared" si="15"/>
        <v>2</v>
      </c>
      <c r="K177" s="20">
        <f t="shared" si="16"/>
        <v>2023</v>
      </c>
      <c r="L177" s="12">
        <f t="shared" si="17"/>
        <v>0.24309951886553555</v>
      </c>
      <c r="M177">
        <f>(COUNTIF(mercado_acoes!D:D, "Compra") + COUNTIF(mercado_acoes!D:D, "Venda"))</f>
        <v>2000</v>
      </c>
      <c r="N177" s="19">
        <f t="shared" si="18"/>
        <v>2050</v>
      </c>
      <c r="O177" s="19">
        <f t="shared" si="19"/>
        <v>2022.7569004811344</v>
      </c>
    </row>
    <row r="178" spans="1:15" x14ac:dyDescent="0.2">
      <c r="A178" s="3">
        <v>86</v>
      </c>
      <c r="B178" s="3" t="s">
        <v>39</v>
      </c>
      <c r="C178" s="3" t="s">
        <v>40</v>
      </c>
      <c r="D178" s="3" t="s">
        <v>9</v>
      </c>
      <c r="E178" s="3" t="s">
        <v>21</v>
      </c>
      <c r="F178" s="7">
        <v>18.14</v>
      </c>
      <c r="G178" s="6" t="s">
        <v>215</v>
      </c>
      <c r="H178" s="21">
        <f t="shared" si="14"/>
        <v>5</v>
      </c>
      <c r="I178" s="21" t="str">
        <f t="shared" si="20"/>
        <v>fevereiro</v>
      </c>
      <c r="J178" s="20">
        <f t="shared" si="15"/>
        <v>2</v>
      </c>
      <c r="K178" s="20">
        <f t="shared" si="16"/>
        <v>2023</v>
      </c>
      <c r="L178" s="12">
        <f t="shared" si="17"/>
        <v>0.21321853633831347</v>
      </c>
      <c r="M178">
        <f>(COUNTIF(mercado_acoes!D:D, "Compra") + COUNTIF(mercado_acoes!D:D, "Venda"))</f>
        <v>2000</v>
      </c>
      <c r="N178" s="19">
        <f t="shared" si="18"/>
        <v>1814</v>
      </c>
      <c r="O178" s="19">
        <f t="shared" si="19"/>
        <v>2022.7867814636618</v>
      </c>
    </row>
    <row r="179" spans="1:15" x14ac:dyDescent="0.2">
      <c r="A179" s="3">
        <v>3</v>
      </c>
      <c r="B179" s="3" t="s">
        <v>51</v>
      </c>
      <c r="C179" s="3" t="s">
        <v>52</v>
      </c>
      <c r="D179" s="3" t="s">
        <v>14</v>
      </c>
      <c r="E179" s="3" t="s">
        <v>83</v>
      </c>
      <c r="F179" s="7">
        <v>38.03</v>
      </c>
      <c r="G179" s="6" t="s">
        <v>215</v>
      </c>
      <c r="H179" s="21">
        <f t="shared" si="14"/>
        <v>5</v>
      </c>
      <c r="I179" s="21" t="str">
        <f t="shared" si="20"/>
        <v>fevereiro</v>
      </c>
      <c r="J179" s="20">
        <f t="shared" si="15"/>
        <v>2</v>
      </c>
      <c r="K179" s="20">
        <f t="shared" si="16"/>
        <v>2023</v>
      </c>
      <c r="L179" s="12">
        <f t="shared" si="17"/>
        <v>0.46505444416307928</v>
      </c>
      <c r="M179">
        <f>(COUNTIF(mercado_acoes!D:D, "Compra") + COUNTIF(mercado_acoes!D:D, "Venda"))</f>
        <v>2000</v>
      </c>
      <c r="N179" s="19">
        <f t="shared" si="18"/>
        <v>3803</v>
      </c>
      <c r="O179" s="19">
        <f t="shared" si="19"/>
        <v>2022.5349455558369</v>
      </c>
    </row>
    <row r="180" spans="1:15" x14ac:dyDescent="0.2">
      <c r="A180" s="3">
        <v>40</v>
      </c>
      <c r="B180" s="3" t="s">
        <v>97</v>
      </c>
      <c r="C180" s="3" t="s">
        <v>174</v>
      </c>
      <c r="D180" s="3" t="s">
        <v>14</v>
      </c>
      <c r="E180" s="3" t="s">
        <v>115</v>
      </c>
      <c r="F180" s="7">
        <v>28.13</v>
      </c>
      <c r="G180" s="6" t="s">
        <v>215</v>
      </c>
      <c r="H180" s="21">
        <f t="shared" si="14"/>
        <v>5</v>
      </c>
      <c r="I180" s="21" t="str">
        <f t="shared" si="20"/>
        <v>fevereiro</v>
      </c>
      <c r="J180" s="20">
        <f t="shared" si="15"/>
        <v>2</v>
      </c>
      <c r="K180" s="20">
        <f t="shared" si="16"/>
        <v>2023</v>
      </c>
      <c r="L180" s="12">
        <f t="shared" si="17"/>
        <v>0.33970625474803745</v>
      </c>
      <c r="M180">
        <f>(COUNTIF(mercado_acoes!D:D, "Compra") + COUNTIF(mercado_acoes!D:D, "Venda"))</f>
        <v>2000</v>
      </c>
      <c r="N180" s="19">
        <f t="shared" si="18"/>
        <v>2813</v>
      </c>
      <c r="O180" s="19">
        <f t="shared" si="19"/>
        <v>2022.6602937452519</v>
      </c>
    </row>
    <row r="181" spans="1:15" x14ac:dyDescent="0.2">
      <c r="A181" s="3">
        <v>100</v>
      </c>
      <c r="B181" s="3" t="s">
        <v>28</v>
      </c>
      <c r="C181" s="3" t="s">
        <v>29</v>
      </c>
      <c r="D181" s="3" t="s">
        <v>14</v>
      </c>
      <c r="E181" s="3" t="s">
        <v>125</v>
      </c>
      <c r="F181" s="7">
        <v>4.75</v>
      </c>
      <c r="G181" s="6" t="s">
        <v>215</v>
      </c>
      <c r="H181" s="21">
        <f t="shared" ref="H181:H244" si="21">DAY(G181)</f>
        <v>5</v>
      </c>
      <c r="I181" s="21" t="str">
        <f t="shared" si="20"/>
        <v>fevereiro</v>
      </c>
      <c r="J181" s="20">
        <f t="shared" si="15"/>
        <v>2</v>
      </c>
      <c r="K181" s="20">
        <f t="shared" si="16"/>
        <v>2023</v>
      </c>
      <c r="L181" s="12">
        <f t="shared" si="17"/>
        <v>4.3681944796150923E-2</v>
      </c>
      <c r="M181">
        <f>(COUNTIF(mercado_acoes!D:D, "Compra") + COUNTIF(mercado_acoes!D:D, "Venda"))</f>
        <v>2000</v>
      </c>
      <c r="N181" s="19">
        <f t="shared" si="18"/>
        <v>475</v>
      </c>
      <c r="O181" s="19">
        <f t="shared" si="19"/>
        <v>2022.9563180552038</v>
      </c>
    </row>
    <row r="182" spans="1:15" x14ac:dyDescent="0.2">
      <c r="A182" s="3">
        <v>66</v>
      </c>
      <c r="B182" s="3" t="s">
        <v>132</v>
      </c>
      <c r="C182" s="3" t="s">
        <v>141</v>
      </c>
      <c r="D182" s="3" t="s">
        <v>9</v>
      </c>
      <c r="E182" s="3" t="s">
        <v>95</v>
      </c>
      <c r="F182" s="7">
        <v>1.91</v>
      </c>
      <c r="G182" s="6" t="s">
        <v>215</v>
      </c>
      <c r="H182" s="21">
        <f t="shared" si="21"/>
        <v>5</v>
      </c>
      <c r="I182" s="21" t="str">
        <f t="shared" si="20"/>
        <v>fevereiro</v>
      </c>
      <c r="J182" s="20">
        <f t="shared" si="15"/>
        <v>2</v>
      </c>
      <c r="K182" s="20">
        <f t="shared" si="16"/>
        <v>2023</v>
      </c>
      <c r="L182" s="12">
        <f t="shared" si="17"/>
        <v>7.7234742972904511E-3</v>
      </c>
      <c r="M182">
        <f>(COUNTIF(mercado_acoes!D:D, "Compra") + COUNTIF(mercado_acoes!D:D, "Venda"))</f>
        <v>2000</v>
      </c>
      <c r="N182" s="19">
        <f t="shared" si="18"/>
        <v>191</v>
      </c>
      <c r="O182" s="19">
        <f t="shared" si="19"/>
        <v>2022.9922765257027</v>
      </c>
    </row>
    <row r="183" spans="1:15" x14ac:dyDescent="0.2">
      <c r="A183" s="3">
        <v>5</v>
      </c>
      <c r="B183" s="3" t="s">
        <v>151</v>
      </c>
      <c r="C183" s="3" t="s">
        <v>152</v>
      </c>
      <c r="D183" s="3" t="s">
        <v>9</v>
      </c>
      <c r="E183" s="3" t="s">
        <v>125</v>
      </c>
      <c r="F183" s="7">
        <v>4.1100000000000003</v>
      </c>
      <c r="G183" s="6" t="s">
        <v>215</v>
      </c>
      <c r="H183" s="21">
        <f t="shared" si="21"/>
        <v>5</v>
      </c>
      <c r="I183" s="21" t="str">
        <f t="shared" si="20"/>
        <v>fevereiro</v>
      </c>
      <c r="J183" s="20">
        <f t="shared" si="15"/>
        <v>2</v>
      </c>
      <c r="K183" s="20">
        <f t="shared" si="16"/>
        <v>2023</v>
      </c>
      <c r="L183" s="12">
        <f t="shared" si="17"/>
        <v>3.5578627500633078E-2</v>
      </c>
      <c r="M183">
        <f>(COUNTIF(mercado_acoes!D:D, "Compra") + COUNTIF(mercado_acoes!D:D, "Venda"))</f>
        <v>2000</v>
      </c>
      <c r="N183" s="19">
        <f t="shared" si="18"/>
        <v>411.00000000000006</v>
      </c>
      <c r="O183" s="19">
        <f t="shared" si="19"/>
        <v>2022.9644213724994</v>
      </c>
    </row>
    <row r="184" spans="1:15" x14ac:dyDescent="0.2">
      <c r="A184" s="3">
        <v>79</v>
      </c>
      <c r="B184" s="3" t="s">
        <v>71</v>
      </c>
      <c r="C184" s="3" t="s">
        <v>72</v>
      </c>
      <c r="D184" s="3" t="s">
        <v>9</v>
      </c>
      <c r="E184" s="3" t="s">
        <v>31</v>
      </c>
      <c r="F184" s="7">
        <v>56.81</v>
      </c>
      <c r="G184" s="6" t="s">
        <v>216</v>
      </c>
      <c r="H184" s="21">
        <f t="shared" si="21"/>
        <v>6</v>
      </c>
      <c r="I184" s="21" t="str">
        <f t="shared" si="20"/>
        <v>fevereiro</v>
      </c>
      <c r="J184" s="20">
        <f t="shared" si="15"/>
        <v>2</v>
      </c>
      <c r="K184" s="20">
        <f t="shared" si="16"/>
        <v>2023</v>
      </c>
      <c r="L184" s="12">
        <f t="shared" si="17"/>
        <v>0.70283616105343127</v>
      </c>
      <c r="M184">
        <f>(COUNTIF(mercado_acoes!D:D, "Compra") + COUNTIF(mercado_acoes!D:D, "Venda"))</f>
        <v>2000</v>
      </c>
      <c r="N184" s="19">
        <f t="shared" si="18"/>
        <v>5681</v>
      </c>
      <c r="O184" s="19">
        <f t="shared" si="19"/>
        <v>2022.2971638389465</v>
      </c>
    </row>
    <row r="185" spans="1:15" x14ac:dyDescent="0.2">
      <c r="A185" s="3">
        <v>43</v>
      </c>
      <c r="B185" s="3" t="s">
        <v>64</v>
      </c>
      <c r="C185" s="3" t="s">
        <v>65</v>
      </c>
      <c r="D185" s="3" t="s">
        <v>9</v>
      </c>
      <c r="E185" s="3" t="s">
        <v>83</v>
      </c>
      <c r="F185" s="7">
        <v>40.520000000000003</v>
      </c>
      <c r="G185" s="6" t="s">
        <v>216</v>
      </c>
      <c r="H185" s="21">
        <f t="shared" si="21"/>
        <v>6</v>
      </c>
      <c r="I185" s="21" t="str">
        <f t="shared" si="20"/>
        <v>fevereiro</v>
      </c>
      <c r="J185" s="20">
        <f t="shared" si="15"/>
        <v>2</v>
      </c>
      <c r="K185" s="20">
        <f t="shared" si="16"/>
        <v>2023</v>
      </c>
      <c r="L185" s="12">
        <f t="shared" si="17"/>
        <v>0.49658141301595343</v>
      </c>
      <c r="M185">
        <f>(COUNTIF(mercado_acoes!D:D, "Compra") + COUNTIF(mercado_acoes!D:D, "Venda"))</f>
        <v>2000</v>
      </c>
      <c r="N185" s="19">
        <f t="shared" si="18"/>
        <v>4052.0000000000005</v>
      </c>
      <c r="O185" s="19">
        <f t="shared" si="19"/>
        <v>2022.503418586984</v>
      </c>
    </row>
    <row r="186" spans="1:15" x14ac:dyDescent="0.2">
      <c r="A186" s="3">
        <v>4</v>
      </c>
      <c r="B186" s="3" t="s">
        <v>91</v>
      </c>
      <c r="C186" s="3" t="s">
        <v>92</v>
      </c>
      <c r="D186" s="3" t="s">
        <v>9</v>
      </c>
      <c r="E186" s="3" t="s">
        <v>31</v>
      </c>
      <c r="F186" s="7">
        <v>61.74</v>
      </c>
      <c r="G186" s="6" t="s">
        <v>216</v>
      </c>
      <c r="H186" s="21">
        <f t="shared" si="21"/>
        <v>6</v>
      </c>
      <c r="I186" s="21" t="str">
        <f t="shared" si="20"/>
        <v>fevereiro</v>
      </c>
      <c r="J186" s="20">
        <f t="shared" si="15"/>
        <v>2</v>
      </c>
      <c r="K186" s="20">
        <f t="shared" si="16"/>
        <v>2023</v>
      </c>
      <c r="L186" s="12">
        <f t="shared" si="17"/>
        <v>0.76525702709546728</v>
      </c>
      <c r="M186">
        <f>(COUNTIF(mercado_acoes!D:D, "Compra") + COUNTIF(mercado_acoes!D:D, "Venda"))</f>
        <v>2000</v>
      </c>
      <c r="N186" s="19">
        <f t="shared" si="18"/>
        <v>6174</v>
      </c>
      <c r="O186" s="19">
        <f t="shared" si="19"/>
        <v>2022.2347429729045</v>
      </c>
    </row>
    <row r="187" spans="1:15" x14ac:dyDescent="0.2">
      <c r="A187" s="3">
        <v>32</v>
      </c>
      <c r="B187" s="3" t="s">
        <v>128</v>
      </c>
      <c r="C187" s="3" t="s">
        <v>129</v>
      </c>
      <c r="D187" s="3" t="s">
        <v>14</v>
      </c>
      <c r="E187" s="3" t="s">
        <v>25</v>
      </c>
      <c r="F187" s="7">
        <v>17.649999999999999</v>
      </c>
      <c r="G187" s="6" t="s">
        <v>216</v>
      </c>
      <c r="H187" s="21">
        <f t="shared" si="21"/>
        <v>6</v>
      </c>
      <c r="I187" s="21" t="str">
        <f t="shared" si="20"/>
        <v>fevereiro</v>
      </c>
      <c r="J187" s="20">
        <f t="shared" si="15"/>
        <v>2</v>
      </c>
      <c r="K187" s="20">
        <f t="shared" si="16"/>
        <v>2023</v>
      </c>
      <c r="L187" s="12">
        <f t="shared" si="17"/>
        <v>0.2070144340339326</v>
      </c>
      <c r="M187">
        <f>(COUNTIF(mercado_acoes!D:D, "Compra") + COUNTIF(mercado_acoes!D:D, "Venda"))</f>
        <v>2000</v>
      </c>
      <c r="N187" s="19">
        <f t="shared" si="18"/>
        <v>1764.9999999999998</v>
      </c>
      <c r="O187" s="19">
        <f t="shared" si="19"/>
        <v>2022.7929855659661</v>
      </c>
    </row>
    <row r="188" spans="1:15" x14ac:dyDescent="0.2">
      <c r="A188" s="3">
        <v>88</v>
      </c>
      <c r="B188" s="3" t="s">
        <v>195</v>
      </c>
      <c r="C188" s="3" t="s">
        <v>202</v>
      </c>
      <c r="D188" s="3" t="s">
        <v>14</v>
      </c>
      <c r="E188" s="3" t="s">
        <v>27</v>
      </c>
      <c r="F188" s="7">
        <v>13.56</v>
      </c>
      <c r="G188" s="6" t="s">
        <v>216</v>
      </c>
      <c r="H188" s="21">
        <f t="shared" si="21"/>
        <v>6</v>
      </c>
      <c r="I188" s="21" t="str">
        <f t="shared" si="20"/>
        <v>fevereiro</v>
      </c>
      <c r="J188" s="20">
        <f t="shared" si="15"/>
        <v>2</v>
      </c>
      <c r="K188" s="20">
        <f t="shared" si="16"/>
        <v>2023</v>
      </c>
      <c r="L188" s="12">
        <f t="shared" si="17"/>
        <v>0.15522917194226385</v>
      </c>
      <c r="M188">
        <f>(COUNTIF(mercado_acoes!D:D, "Compra") + COUNTIF(mercado_acoes!D:D, "Venda"))</f>
        <v>2000</v>
      </c>
      <c r="N188" s="19">
        <f t="shared" si="18"/>
        <v>1356</v>
      </c>
      <c r="O188" s="19">
        <f t="shared" si="19"/>
        <v>2022.8447708280578</v>
      </c>
    </row>
    <row r="189" spans="1:15" x14ac:dyDescent="0.2">
      <c r="A189" s="3">
        <v>83</v>
      </c>
      <c r="B189" s="3" t="s">
        <v>67</v>
      </c>
      <c r="C189" s="3" t="s">
        <v>68</v>
      </c>
      <c r="D189" s="3" t="s">
        <v>9</v>
      </c>
      <c r="E189" s="3" t="s">
        <v>37</v>
      </c>
      <c r="F189" s="7">
        <v>45.32</v>
      </c>
      <c r="G189" s="6" t="s">
        <v>216</v>
      </c>
      <c r="H189" s="21">
        <f t="shared" si="21"/>
        <v>6</v>
      </c>
      <c r="I189" s="21" t="str">
        <f t="shared" si="20"/>
        <v>fevereiro</v>
      </c>
      <c r="J189" s="20">
        <f t="shared" si="15"/>
        <v>2</v>
      </c>
      <c r="K189" s="20">
        <f t="shared" si="16"/>
        <v>2023</v>
      </c>
      <c r="L189" s="12">
        <f t="shared" si="17"/>
        <v>0.55735629273233733</v>
      </c>
      <c r="M189">
        <f>(COUNTIF(mercado_acoes!D:D, "Compra") + COUNTIF(mercado_acoes!D:D, "Venda"))</f>
        <v>2000</v>
      </c>
      <c r="N189" s="19">
        <f t="shared" si="18"/>
        <v>4532</v>
      </c>
      <c r="O189" s="19">
        <f t="shared" si="19"/>
        <v>2022.4426437072677</v>
      </c>
    </row>
    <row r="190" spans="1:15" x14ac:dyDescent="0.2">
      <c r="A190" s="3">
        <v>39</v>
      </c>
      <c r="B190" s="3" t="s">
        <v>58</v>
      </c>
      <c r="C190" s="3" t="s">
        <v>59</v>
      </c>
      <c r="D190" s="3" t="s">
        <v>9</v>
      </c>
      <c r="E190" s="3" t="s">
        <v>125</v>
      </c>
      <c r="F190" s="7">
        <v>5.35</v>
      </c>
      <c r="G190" s="6" t="s">
        <v>216</v>
      </c>
      <c r="H190" s="21">
        <f t="shared" si="21"/>
        <v>6</v>
      </c>
      <c r="I190" s="21" t="str">
        <f t="shared" si="20"/>
        <v>fevereiro</v>
      </c>
      <c r="J190" s="20">
        <f t="shared" si="15"/>
        <v>2</v>
      </c>
      <c r="K190" s="20">
        <f t="shared" si="16"/>
        <v>2023</v>
      </c>
      <c r="L190" s="12">
        <f t="shared" si="17"/>
        <v>5.1278804760698904E-2</v>
      </c>
      <c r="M190">
        <f>(COUNTIF(mercado_acoes!D:D, "Compra") + COUNTIF(mercado_acoes!D:D, "Venda"))</f>
        <v>2000</v>
      </c>
      <c r="N190" s="19">
        <f t="shared" si="18"/>
        <v>535</v>
      </c>
      <c r="O190" s="19">
        <f t="shared" si="19"/>
        <v>2022.9487211952394</v>
      </c>
    </row>
    <row r="191" spans="1:15" x14ac:dyDescent="0.2">
      <c r="A191" s="3">
        <v>44</v>
      </c>
      <c r="B191" s="3" t="s">
        <v>217</v>
      </c>
      <c r="C191" s="3" t="s">
        <v>218</v>
      </c>
      <c r="D191" s="3" t="s">
        <v>9</v>
      </c>
      <c r="E191" s="3" t="s">
        <v>21</v>
      </c>
      <c r="F191" s="7">
        <v>20.72</v>
      </c>
      <c r="G191" s="6" t="s">
        <v>216</v>
      </c>
      <c r="H191" s="21">
        <f t="shared" si="21"/>
        <v>6</v>
      </c>
      <c r="I191" s="21" t="str">
        <f t="shared" si="20"/>
        <v>fevereiro</v>
      </c>
      <c r="J191" s="20">
        <f t="shared" si="15"/>
        <v>2</v>
      </c>
      <c r="K191" s="20">
        <f t="shared" si="16"/>
        <v>2023</v>
      </c>
      <c r="L191" s="12">
        <f t="shared" si="17"/>
        <v>0.24588503418586979</v>
      </c>
      <c r="M191">
        <f>(COUNTIF(mercado_acoes!D:D, "Compra") + COUNTIF(mercado_acoes!D:D, "Venda"))</f>
        <v>2000</v>
      </c>
      <c r="N191" s="19">
        <f t="shared" si="18"/>
        <v>2072</v>
      </c>
      <c r="O191" s="19">
        <f t="shared" si="19"/>
        <v>2022.7541149658141</v>
      </c>
    </row>
    <row r="192" spans="1:15" x14ac:dyDescent="0.2">
      <c r="A192" s="3">
        <v>34</v>
      </c>
      <c r="B192" s="3" t="s">
        <v>164</v>
      </c>
      <c r="C192" s="3" t="s">
        <v>165</v>
      </c>
      <c r="D192" s="3" t="s">
        <v>14</v>
      </c>
      <c r="E192" s="3" t="s">
        <v>10</v>
      </c>
      <c r="F192" s="7">
        <v>10.25</v>
      </c>
      <c r="G192" s="6" t="s">
        <v>219</v>
      </c>
      <c r="H192" s="21">
        <f t="shared" si="21"/>
        <v>7</v>
      </c>
      <c r="I192" s="21" t="str">
        <f t="shared" si="20"/>
        <v>fevereiro</v>
      </c>
      <c r="J192" s="20">
        <f t="shared" si="15"/>
        <v>2</v>
      </c>
      <c r="K192" s="20">
        <f t="shared" si="16"/>
        <v>2023</v>
      </c>
      <c r="L192" s="12">
        <f t="shared" si="17"/>
        <v>0.11331982780450746</v>
      </c>
      <c r="M192">
        <f>(COUNTIF(mercado_acoes!D:D, "Compra") + COUNTIF(mercado_acoes!D:D, "Venda"))</f>
        <v>2000</v>
      </c>
      <c r="N192" s="19">
        <f t="shared" si="18"/>
        <v>1025</v>
      </c>
      <c r="O192" s="19">
        <f t="shared" si="19"/>
        <v>2022.8866801721954</v>
      </c>
    </row>
    <row r="193" spans="1:15" x14ac:dyDescent="0.2">
      <c r="A193" s="3">
        <v>25</v>
      </c>
      <c r="B193" s="3" t="s">
        <v>136</v>
      </c>
      <c r="C193" s="3" t="s">
        <v>137</v>
      </c>
      <c r="D193" s="3" t="s">
        <v>9</v>
      </c>
      <c r="E193" s="3" t="s">
        <v>79</v>
      </c>
      <c r="F193" s="7">
        <v>16.2</v>
      </c>
      <c r="G193" s="6" t="s">
        <v>219</v>
      </c>
      <c r="H193" s="21">
        <f t="shared" si="21"/>
        <v>7</v>
      </c>
      <c r="I193" s="21" t="str">
        <f t="shared" si="20"/>
        <v>fevereiro</v>
      </c>
      <c r="J193" s="20">
        <f t="shared" si="15"/>
        <v>2</v>
      </c>
      <c r="K193" s="20">
        <f t="shared" si="16"/>
        <v>2023</v>
      </c>
      <c r="L193" s="12">
        <f t="shared" si="17"/>
        <v>0.18865535578627499</v>
      </c>
      <c r="M193">
        <f>(COUNTIF(mercado_acoes!D:D, "Compra") + COUNTIF(mercado_acoes!D:D, "Venda"))</f>
        <v>2000</v>
      </c>
      <c r="N193" s="19">
        <f t="shared" si="18"/>
        <v>1620</v>
      </c>
      <c r="O193" s="19">
        <f t="shared" si="19"/>
        <v>2022.8113446442137</v>
      </c>
    </row>
    <row r="194" spans="1:15" x14ac:dyDescent="0.2">
      <c r="A194" s="3">
        <v>80</v>
      </c>
      <c r="B194" s="3" t="s">
        <v>19</v>
      </c>
      <c r="C194" s="3" t="s">
        <v>20</v>
      </c>
      <c r="D194" s="3" t="s">
        <v>14</v>
      </c>
      <c r="E194" s="3" t="s">
        <v>70</v>
      </c>
      <c r="F194" s="7">
        <v>11.89</v>
      </c>
      <c r="G194" s="6" t="s">
        <v>219</v>
      </c>
      <c r="H194" s="21">
        <f t="shared" si="21"/>
        <v>7</v>
      </c>
      <c r="I194" s="21" t="str">
        <f t="shared" si="20"/>
        <v>fevereiro</v>
      </c>
      <c r="J194" s="20">
        <f t="shared" si="15"/>
        <v>2</v>
      </c>
      <c r="K194" s="20">
        <f t="shared" si="16"/>
        <v>2023</v>
      </c>
      <c r="L194" s="12">
        <f t="shared" si="17"/>
        <v>0.13408457837427196</v>
      </c>
      <c r="M194">
        <f>(COUNTIF(mercado_acoes!D:D, "Compra") + COUNTIF(mercado_acoes!D:D, "Venda"))</f>
        <v>2000</v>
      </c>
      <c r="N194" s="19">
        <f t="shared" si="18"/>
        <v>1189</v>
      </c>
      <c r="O194" s="19">
        <f t="shared" si="19"/>
        <v>2022.8659154216257</v>
      </c>
    </row>
    <row r="195" spans="1:15" x14ac:dyDescent="0.2">
      <c r="A195" s="3">
        <v>56</v>
      </c>
      <c r="B195" s="3" t="s">
        <v>104</v>
      </c>
      <c r="C195" s="3" t="s">
        <v>105</v>
      </c>
      <c r="D195" s="3" t="s">
        <v>14</v>
      </c>
      <c r="E195" s="3" t="s">
        <v>57</v>
      </c>
      <c r="F195" s="7">
        <v>19.7</v>
      </c>
      <c r="G195" s="6" t="s">
        <v>219</v>
      </c>
      <c r="H195" s="21">
        <f t="shared" si="21"/>
        <v>7</v>
      </c>
      <c r="I195" s="21" t="str">
        <f t="shared" si="20"/>
        <v>fevereiro</v>
      </c>
      <c r="J195" s="20">
        <f t="shared" ref="J195:J258" si="22">MONTH(G195)</f>
        <v>2</v>
      </c>
      <c r="K195" s="20">
        <f t="shared" ref="K195:K258" si="23">YEAR(G195)</f>
        <v>2023</v>
      </c>
      <c r="L195" s="12">
        <f t="shared" ref="L195:L258" si="24">(F195 - MIN(F:F)) / (MAX(F:F) - MIN(F:F))</f>
        <v>0.23297037224613823</v>
      </c>
      <c r="M195">
        <f>(COUNTIF(mercado_acoes!D:D, "Compra") + COUNTIF(mercado_acoes!D:D, "Venda"))</f>
        <v>2000</v>
      </c>
      <c r="N195" s="19">
        <f t="shared" ref="N195:N258" si="25">F195*100</f>
        <v>1970</v>
      </c>
      <c r="O195" s="19">
        <f t="shared" ref="O195:O258" si="26">K195 - L195</f>
        <v>2022.7670296277538</v>
      </c>
    </row>
    <row r="196" spans="1:15" x14ac:dyDescent="0.2">
      <c r="A196" s="3">
        <v>54</v>
      </c>
      <c r="B196" s="3" t="s">
        <v>55</v>
      </c>
      <c r="C196" s="3" t="s">
        <v>56</v>
      </c>
      <c r="D196" s="3" t="s">
        <v>9</v>
      </c>
      <c r="E196" s="3" t="s">
        <v>37</v>
      </c>
      <c r="F196" s="7">
        <v>56.57</v>
      </c>
      <c r="G196" s="6" t="s">
        <v>220</v>
      </c>
      <c r="H196" s="21">
        <f t="shared" si="21"/>
        <v>8</v>
      </c>
      <c r="I196" s="21" t="str">
        <f t="shared" si="20"/>
        <v>fevereiro</v>
      </c>
      <c r="J196" s="20">
        <f t="shared" si="22"/>
        <v>2</v>
      </c>
      <c r="K196" s="20">
        <f t="shared" si="23"/>
        <v>2023</v>
      </c>
      <c r="L196" s="12">
        <f t="shared" si="24"/>
        <v>0.699797417067612</v>
      </c>
      <c r="M196">
        <f>(COUNTIF(mercado_acoes!D:D, "Compra") + COUNTIF(mercado_acoes!D:D, "Venda"))</f>
        <v>2000</v>
      </c>
      <c r="N196" s="19">
        <f t="shared" si="25"/>
        <v>5657</v>
      </c>
      <c r="O196" s="19">
        <f t="shared" si="26"/>
        <v>2022.3002025829323</v>
      </c>
    </row>
    <row r="197" spans="1:15" x14ac:dyDescent="0.2">
      <c r="A197" s="3">
        <v>68</v>
      </c>
      <c r="B197" s="3" t="s">
        <v>23</v>
      </c>
      <c r="C197" s="3" t="s">
        <v>24</v>
      </c>
      <c r="D197" s="3" t="s">
        <v>14</v>
      </c>
      <c r="E197" s="3" t="s">
        <v>125</v>
      </c>
      <c r="F197" s="7">
        <v>3.67</v>
      </c>
      <c r="G197" s="6" t="s">
        <v>220</v>
      </c>
      <c r="H197" s="21">
        <f t="shared" si="21"/>
        <v>8</v>
      </c>
      <c r="I197" s="21" t="str">
        <f t="shared" ref="I197:I260" si="27">TEXT(G197,"mmmm")</f>
        <v>fevereiro</v>
      </c>
      <c r="J197" s="20">
        <f t="shared" si="22"/>
        <v>2</v>
      </c>
      <c r="K197" s="20">
        <f t="shared" si="23"/>
        <v>2023</v>
      </c>
      <c r="L197" s="12">
        <f t="shared" si="24"/>
        <v>3.0007596859964548E-2</v>
      </c>
      <c r="M197">
        <f>(COUNTIF(mercado_acoes!D:D, "Compra") + COUNTIF(mercado_acoes!D:D, "Venda"))</f>
        <v>2000</v>
      </c>
      <c r="N197" s="19">
        <f t="shared" si="25"/>
        <v>367</v>
      </c>
      <c r="O197" s="19">
        <f t="shared" si="26"/>
        <v>2022.9699924031399</v>
      </c>
    </row>
    <row r="198" spans="1:15" x14ac:dyDescent="0.2">
      <c r="A198" s="3">
        <v>76</v>
      </c>
      <c r="B198" s="3" t="s">
        <v>213</v>
      </c>
      <c r="C198" s="3" t="s">
        <v>214</v>
      </c>
      <c r="D198" s="3" t="s">
        <v>14</v>
      </c>
      <c r="E198" s="3" t="s">
        <v>66</v>
      </c>
      <c r="F198" s="7">
        <v>36.28</v>
      </c>
      <c r="G198" s="6" t="s">
        <v>220</v>
      </c>
      <c r="H198" s="21">
        <f t="shared" si="21"/>
        <v>8</v>
      </c>
      <c r="I198" s="21" t="str">
        <f t="shared" si="27"/>
        <v>fevereiro</v>
      </c>
      <c r="J198" s="20">
        <f t="shared" si="22"/>
        <v>2</v>
      </c>
      <c r="K198" s="20">
        <f t="shared" si="23"/>
        <v>2023</v>
      </c>
      <c r="L198" s="12">
        <f t="shared" si="24"/>
        <v>0.44289693593314766</v>
      </c>
      <c r="M198">
        <f>(COUNTIF(mercado_acoes!D:D, "Compra") + COUNTIF(mercado_acoes!D:D, "Venda"))</f>
        <v>2000</v>
      </c>
      <c r="N198" s="19">
        <f t="shared" si="25"/>
        <v>3628</v>
      </c>
      <c r="O198" s="19">
        <f t="shared" si="26"/>
        <v>2022.557103064067</v>
      </c>
    </row>
    <row r="199" spans="1:15" x14ac:dyDescent="0.2">
      <c r="A199" s="3">
        <v>15</v>
      </c>
      <c r="B199" s="3" t="s">
        <v>35</v>
      </c>
      <c r="C199" s="3" t="s">
        <v>36</v>
      </c>
      <c r="D199" s="3" t="s">
        <v>14</v>
      </c>
      <c r="E199" s="3" t="s">
        <v>25</v>
      </c>
      <c r="F199" s="7">
        <v>16.54</v>
      </c>
      <c r="G199" s="6" t="s">
        <v>221</v>
      </c>
      <c r="H199" s="21">
        <f t="shared" si="21"/>
        <v>9</v>
      </c>
      <c r="I199" s="21" t="str">
        <f t="shared" si="27"/>
        <v>fevereiro</v>
      </c>
      <c r="J199" s="20">
        <f t="shared" si="22"/>
        <v>2</v>
      </c>
      <c r="K199" s="20">
        <f t="shared" si="23"/>
        <v>2023</v>
      </c>
      <c r="L199" s="12">
        <f t="shared" si="24"/>
        <v>0.19296024309951884</v>
      </c>
      <c r="M199">
        <f>(COUNTIF(mercado_acoes!D:D, "Compra") + COUNTIF(mercado_acoes!D:D, "Venda"))</f>
        <v>2000</v>
      </c>
      <c r="N199" s="19">
        <f t="shared" si="25"/>
        <v>1654</v>
      </c>
      <c r="O199" s="19">
        <f t="shared" si="26"/>
        <v>2022.8070397569004</v>
      </c>
    </row>
    <row r="200" spans="1:15" x14ac:dyDescent="0.2">
      <c r="A200" s="3">
        <v>48</v>
      </c>
      <c r="B200" s="3" t="s">
        <v>23</v>
      </c>
      <c r="C200" s="3" t="s">
        <v>26</v>
      </c>
      <c r="D200" s="3" t="s">
        <v>9</v>
      </c>
      <c r="E200" s="3" t="s">
        <v>31</v>
      </c>
      <c r="F200" s="7">
        <v>57.91</v>
      </c>
      <c r="G200" s="6" t="s">
        <v>221</v>
      </c>
      <c r="H200" s="21">
        <f t="shared" si="21"/>
        <v>9</v>
      </c>
      <c r="I200" s="21" t="str">
        <f t="shared" si="27"/>
        <v>fevereiro</v>
      </c>
      <c r="J200" s="20">
        <f t="shared" si="22"/>
        <v>2</v>
      </c>
      <c r="K200" s="20">
        <f t="shared" si="23"/>
        <v>2023</v>
      </c>
      <c r="L200" s="12">
        <f t="shared" si="24"/>
        <v>0.71676373765510248</v>
      </c>
      <c r="M200">
        <f>(COUNTIF(mercado_acoes!D:D, "Compra") + COUNTIF(mercado_acoes!D:D, "Venda"))</f>
        <v>2000</v>
      </c>
      <c r="N200" s="19">
        <f t="shared" si="25"/>
        <v>5791</v>
      </c>
      <c r="O200" s="19">
        <f t="shared" si="26"/>
        <v>2022.2832362623449</v>
      </c>
    </row>
    <row r="201" spans="1:15" x14ac:dyDescent="0.2">
      <c r="A201" s="3">
        <v>70</v>
      </c>
      <c r="B201" s="3" t="s">
        <v>134</v>
      </c>
      <c r="C201" s="3" t="s">
        <v>135</v>
      </c>
      <c r="D201" s="3" t="s">
        <v>9</v>
      </c>
      <c r="E201" s="3" t="s">
        <v>95</v>
      </c>
      <c r="F201" s="7">
        <v>3.49</v>
      </c>
      <c r="G201" s="6" t="s">
        <v>221</v>
      </c>
      <c r="H201" s="21">
        <f t="shared" si="21"/>
        <v>9</v>
      </c>
      <c r="I201" s="21" t="str">
        <f t="shared" si="27"/>
        <v>fevereiro</v>
      </c>
      <c r="J201" s="20">
        <f t="shared" si="22"/>
        <v>2</v>
      </c>
      <c r="K201" s="20">
        <f t="shared" si="23"/>
        <v>2023</v>
      </c>
      <c r="L201" s="12">
        <f t="shared" si="24"/>
        <v>2.7728538870600155E-2</v>
      </c>
      <c r="M201">
        <f>(COUNTIF(mercado_acoes!D:D, "Compra") + COUNTIF(mercado_acoes!D:D, "Venda"))</f>
        <v>2000</v>
      </c>
      <c r="N201" s="19">
        <f t="shared" si="25"/>
        <v>349</v>
      </c>
      <c r="O201" s="19">
        <f t="shared" si="26"/>
        <v>2022.9722714611294</v>
      </c>
    </row>
    <row r="202" spans="1:15" x14ac:dyDescent="0.2">
      <c r="A202" s="3">
        <v>41</v>
      </c>
      <c r="B202" s="3" t="s">
        <v>222</v>
      </c>
      <c r="C202" s="3" t="s">
        <v>223</v>
      </c>
      <c r="D202" s="3" t="s">
        <v>9</v>
      </c>
      <c r="E202" s="3" t="s">
        <v>125</v>
      </c>
      <c r="F202" s="7">
        <v>4.0199999999999996</v>
      </c>
      <c r="G202" s="6" t="s">
        <v>221</v>
      </c>
      <c r="H202" s="21">
        <f t="shared" si="21"/>
        <v>9</v>
      </c>
      <c r="I202" s="21" t="str">
        <f t="shared" si="27"/>
        <v>fevereiro</v>
      </c>
      <c r="J202" s="20">
        <f t="shared" si="22"/>
        <v>2</v>
      </c>
      <c r="K202" s="20">
        <f t="shared" si="23"/>
        <v>2023</v>
      </c>
      <c r="L202" s="12">
        <f t="shared" si="24"/>
        <v>3.4439098505950866E-2</v>
      </c>
      <c r="M202">
        <f>(COUNTIF(mercado_acoes!D:D, "Compra") + COUNTIF(mercado_acoes!D:D, "Venda"))</f>
        <v>2000</v>
      </c>
      <c r="N202" s="19">
        <f t="shared" si="25"/>
        <v>401.99999999999994</v>
      </c>
      <c r="O202" s="19">
        <f t="shared" si="26"/>
        <v>2022.965560901494</v>
      </c>
    </row>
    <row r="203" spans="1:15" x14ac:dyDescent="0.2">
      <c r="A203" s="3">
        <v>74</v>
      </c>
      <c r="B203" s="3" t="s">
        <v>7</v>
      </c>
      <c r="C203" s="3" t="s">
        <v>100</v>
      </c>
      <c r="D203" s="3" t="s">
        <v>14</v>
      </c>
      <c r="E203" s="3" t="s">
        <v>18</v>
      </c>
      <c r="F203" s="7">
        <v>18.8</v>
      </c>
      <c r="G203" s="6" t="s">
        <v>224</v>
      </c>
      <c r="H203" s="21">
        <f t="shared" si="21"/>
        <v>10</v>
      </c>
      <c r="I203" s="21" t="str">
        <f t="shared" si="27"/>
        <v>fevereiro</v>
      </c>
      <c r="J203" s="20">
        <f t="shared" si="22"/>
        <v>2</v>
      </c>
      <c r="K203" s="20">
        <f t="shared" si="23"/>
        <v>2023</v>
      </c>
      <c r="L203" s="12">
        <f t="shared" si="24"/>
        <v>0.22157508229931627</v>
      </c>
      <c r="M203">
        <f>(COUNTIF(mercado_acoes!D:D, "Compra") + COUNTIF(mercado_acoes!D:D, "Venda"))</f>
        <v>2000</v>
      </c>
      <c r="N203" s="19">
        <f t="shared" si="25"/>
        <v>1880</v>
      </c>
      <c r="O203" s="19">
        <f t="shared" si="26"/>
        <v>2022.7784249177007</v>
      </c>
    </row>
    <row r="204" spans="1:15" x14ac:dyDescent="0.2">
      <c r="A204" s="3">
        <v>46</v>
      </c>
      <c r="B204" s="3" t="s">
        <v>123</v>
      </c>
      <c r="C204" s="3" t="s">
        <v>124</v>
      </c>
      <c r="D204" s="3" t="s">
        <v>14</v>
      </c>
      <c r="E204" s="3" t="s">
        <v>30</v>
      </c>
      <c r="F204" s="7">
        <v>26.05</v>
      </c>
      <c r="G204" s="6" t="s">
        <v>224</v>
      </c>
      <c r="H204" s="21">
        <f t="shared" si="21"/>
        <v>10</v>
      </c>
      <c r="I204" s="21" t="str">
        <f t="shared" si="27"/>
        <v>fevereiro</v>
      </c>
      <c r="J204" s="20">
        <f t="shared" si="22"/>
        <v>2</v>
      </c>
      <c r="K204" s="20">
        <f t="shared" si="23"/>
        <v>2023</v>
      </c>
      <c r="L204" s="12">
        <f t="shared" si="24"/>
        <v>0.31337047353760444</v>
      </c>
      <c r="M204">
        <f>(COUNTIF(mercado_acoes!D:D, "Compra") + COUNTIF(mercado_acoes!D:D, "Venda"))</f>
        <v>2000</v>
      </c>
      <c r="N204" s="19">
        <f t="shared" si="25"/>
        <v>2605</v>
      </c>
      <c r="O204" s="19">
        <f t="shared" si="26"/>
        <v>2022.6866295264624</v>
      </c>
    </row>
    <row r="205" spans="1:15" x14ac:dyDescent="0.2">
      <c r="A205" s="3">
        <v>67</v>
      </c>
      <c r="B205" s="3" t="s">
        <v>199</v>
      </c>
      <c r="C205" s="3" t="s">
        <v>200</v>
      </c>
      <c r="D205" s="3" t="s">
        <v>14</v>
      </c>
      <c r="E205" s="3" t="s">
        <v>15</v>
      </c>
      <c r="F205" s="7">
        <v>45.26</v>
      </c>
      <c r="G205" s="6" t="s">
        <v>224</v>
      </c>
      <c r="H205" s="21">
        <f t="shared" si="21"/>
        <v>10</v>
      </c>
      <c r="I205" s="21" t="str">
        <f t="shared" si="27"/>
        <v>fevereiro</v>
      </c>
      <c r="J205" s="20">
        <f t="shared" si="22"/>
        <v>2</v>
      </c>
      <c r="K205" s="20">
        <f t="shared" si="23"/>
        <v>2023</v>
      </c>
      <c r="L205" s="12">
        <f t="shared" si="24"/>
        <v>0.55659660673588252</v>
      </c>
      <c r="M205">
        <f>(COUNTIF(mercado_acoes!D:D, "Compra") + COUNTIF(mercado_acoes!D:D, "Venda"))</f>
        <v>2000</v>
      </c>
      <c r="N205" s="19">
        <f t="shared" si="25"/>
        <v>4526</v>
      </c>
      <c r="O205" s="19">
        <f t="shared" si="26"/>
        <v>2022.4434033932641</v>
      </c>
    </row>
    <row r="206" spans="1:15" x14ac:dyDescent="0.2">
      <c r="A206" s="3">
        <v>40</v>
      </c>
      <c r="B206" s="3" t="s">
        <v>97</v>
      </c>
      <c r="C206" s="3" t="s">
        <v>174</v>
      </c>
      <c r="D206" s="3" t="s">
        <v>14</v>
      </c>
      <c r="E206" s="3" t="s">
        <v>21</v>
      </c>
      <c r="F206" s="7">
        <v>41.5</v>
      </c>
      <c r="G206" s="6" t="s">
        <v>224</v>
      </c>
      <c r="H206" s="21">
        <f t="shared" si="21"/>
        <v>10</v>
      </c>
      <c r="I206" s="21" t="str">
        <f t="shared" si="27"/>
        <v>fevereiro</v>
      </c>
      <c r="J206" s="20">
        <f t="shared" si="22"/>
        <v>2</v>
      </c>
      <c r="K206" s="20">
        <f t="shared" si="23"/>
        <v>2023</v>
      </c>
      <c r="L206" s="12">
        <f t="shared" si="24"/>
        <v>0.50898961762471517</v>
      </c>
      <c r="M206">
        <f>(COUNTIF(mercado_acoes!D:D, "Compra") + COUNTIF(mercado_acoes!D:D, "Venda"))</f>
        <v>2000</v>
      </c>
      <c r="N206" s="19">
        <f t="shared" si="25"/>
        <v>4150</v>
      </c>
      <c r="O206" s="19">
        <f t="shared" si="26"/>
        <v>2022.4910103823752</v>
      </c>
    </row>
    <row r="207" spans="1:15" x14ac:dyDescent="0.2">
      <c r="A207" s="3">
        <v>6</v>
      </c>
      <c r="B207" s="3" t="s">
        <v>171</v>
      </c>
      <c r="C207" s="3" t="s">
        <v>172</v>
      </c>
      <c r="D207" s="3" t="s">
        <v>14</v>
      </c>
      <c r="E207" s="3" t="s">
        <v>57</v>
      </c>
      <c r="F207" s="7">
        <v>18.82</v>
      </c>
      <c r="G207" s="6" t="s">
        <v>224</v>
      </c>
      <c r="H207" s="21">
        <f t="shared" si="21"/>
        <v>10</v>
      </c>
      <c r="I207" s="21" t="str">
        <f t="shared" si="27"/>
        <v>fevereiro</v>
      </c>
      <c r="J207" s="20">
        <f t="shared" si="22"/>
        <v>2</v>
      </c>
      <c r="K207" s="20">
        <f t="shared" si="23"/>
        <v>2023</v>
      </c>
      <c r="L207" s="12">
        <f t="shared" si="24"/>
        <v>0.22182831096480121</v>
      </c>
      <c r="M207">
        <f>(COUNTIF(mercado_acoes!D:D, "Compra") + COUNTIF(mercado_acoes!D:D, "Venda"))</f>
        <v>2000</v>
      </c>
      <c r="N207" s="19">
        <f t="shared" si="25"/>
        <v>1882</v>
      </c>
      <c r="O207" s="19">
        <f t="shared" si="26"/>
        <v>2022.7781716890352</v>
      </c>
    </row>
    <row r="208" spans="1:15" x14ac:dyDescent="0.2">
      <c r="A208" s="3">
        <v>46</v>
      </c>
      <c r="B208" s="3" t="s">
        <v>123</v>
      </c>
      <c r="C208" s="3" t="s">
        <v>124</v>
      </c>
      <c r="D208" s="3" t="s">
        <v>9</v>
      </c>
      <c r="E208" s="3" t="s">
        <v>63</v>
      </c>
      <c r="F208" s="7">
        <v>11.69</v>
      </c>
      <c r="G208" s="6" t="s">
        <v>224</v>
      </c>
      <c r="H208" s="21">
        <f t="shared" si="21"/>
        <v>10</v>
      </c>
      <c r="I208" s="21" t="str">
        <f t="shared" si="27"/>
        <v>fevereiro</v>
      </c>
      <c r="J208" s="20">
        <f t="shared" si="22"/>
        <v>2</v>
      </c>
      <c r="K208" s="20">
        <f t="shared" si="23"/>
        <v>2023</v>
      </c>
      <c r="L208" s="12">
        <f t="shared" si="24"/>
        <v>0.13155229171942262</v>
      </c>
      <c r="M208">
        <f>(COUNTIF(mercado_acoes!D:D, "Compra") + COUNTIF(mercado_acoes!D:D, "Venda"))</f>
        <v>2000</v>
      </c>
      <c r="N208" s="19">
        <f t="shared" si="25"/>
        <v>1169</v>
      </c>
      <c r="O208" s="19">
        <f t="shared" si="26"/>
        <v>2022.8684477082807</v>
      </c>
    </row>
    <row r="209" spans="1:15" x14ac:dyDescent="0.2">
      <c r="A209" s="3">
        <v>47</v>
      </c>
      <c r="B209" s="3" t="s">
        <v>93</v>
      </c>
      <c r="C209" s="3" t="s">
        <v>94</v>
      </c>
      <c r="D209" s="3" t="s">
        <v>9</v>
      </c>
      <c r="E209" s="3" t="s">
        <v>10</v>
      </c>
      <c r="F209" s="7">
        <v>10.5</v>
      </c>
      <c r="G209" s="6" t="s">
        <v>224</v>
      </c>
      <c r="H209" s="21">
        <f t="shared" si="21"/>
        <v>10</v>
      </c>
      <c r="I209" s="21" t="str">
        <f t="shared" si="27"/>
        <v>fevereiro</v>
      </c>
      <c r="J209" s="20">
        <f t="shared" si="22"/>
        <v>2</v>
      </c>
      <c r="K209" s="20">
        <f t="shared" si="23"/>
        <v>2023</v>
      </c>
      <c r="L209" s="12">
        <f t="shared" si="24"/>
        <v>0.11648518612306911</v>
      </c>
      <c r="M209">
        <f>(COUNTIF(mercado_acoes!D:D, "Compra") + COUNTIF(mercado_acoes!D:D, "Venda"))</f>
        <v>2000</v>
      </c>
      <c r="N209" s="19">
        <f t="shared" si="25"/>
        <v>1050</v>
      </c>
      <c r="O209" s="19">
        <f t="shared" si="26"/>
        <v>2022.8835148138769</v>
      </c>
    </row>
    <row r="210" spans="1:15" x14ac:dyDescent="0.2">
      <c r="A210" s="3">
        <v>30</v>
      </c>
      <c r="B210" s="3" t="s">
        <v>7</v>
      </c>
      <c r="C210" s="3" t="s">
        <v>8</v>
      </c>
      <c r="D210" s="3" t="s">
        <v>9</v>
      </c>
      <c r="E210" s="3" t="s">
        <v>18</v>
      </c>
      <c r="F210" s="7">
        <v>11.66</v>
      </c>
      <c r="G210" s="6" t="s">
        <v>224</v>
      </c>
      <c r="H210" s="21">
        <f t="shared" si="21"/>
        <v>10</v>
      </c>
      <c r="I210" s="21" t="str">
        <f t="shared" si="27"/>
        <v>fevereiro</v>
      </c>
      <c r="J210" s="20">
        <f t="shared" si="22"/>
        <v>2</v>
      </c>
      <c r="K210" s="20">
        <f t="shared" si="23"/>
        <v>2023</v>
      </c>
      <c r="L210" s="12">
        <f t="shared" si="24"/>
        <v>0.13117244872119521</v>
      </c>
      <c r="M210">
        <f>(COUNTIF(mercado_acoes!D:D, "Compra") + COUNTIF(mercado_acoes!D:D, "Venda"))</f>
        <v>2000</v>
      </c>
      <c r="N210" s="19">
        <f t="shared" si="25"/>
        <v>1166</v>
      </c>
      <c r="O210" s="19">
        <f t="shared" si="26"/>
        <v>2022.8688275512789</v>
      </c>
    </row>
    <row r="211" spans="1:15" x14ac:dyDescent="0.2">
      <c r="A211" s="3">
        <v>90</v>
      </c>
      <c r="B211" s="3" t="s">
        <v>225</v>
      </c>
      <c r="C211" s="3" t="s">
        <v>226</v>
      </c>
      <c r="D211" s="3" t="s">
        <v>14</v>
      </c>
      <c r="E211" s="3" t="s">
        <v>31</v>
      </c>
      <c r="F211" s="7">
        <v>57.47</v>
      </c>
      <c r="G211" s="6" t="s">
        <v>224</v>
      </c>
      <c r="H211" s="21">
        <f t="shared" si="21"/>
        <v>10</v>
      </c>
      <c r="I211" s="21" t="str">
        <f t="shared" si="27"/>
        <v>fevereiro</v>
      </c>
      <c r="J211" s="20">
        <f t="shared" si="22"/>
        <v>2</v>
      </c>
      <c r="K211" s="20">
        <f t="shared" si="23"/>
        <v>2023</v>
      </c>
      <c r="L211" s="12">
        <f t="shared" si="24"/>
        <v>0.71119270701443404</v>
      </c>
      <c r="M211">
        <f>(COUNTIF(mercado_acoes!D:D, "Compra") + COUNTIF(mercado_acoes!D:D, "Venda"))</f>
        <v>2000</v>
      </c>
      <c r="N211" s="19">
        <f t="shared" si="25"/>
        <v>5747</v>
      </c>
      <c r="O211" s="19">
        <f t="shared" si="26"/>
        <v>2022.2888072929857</v>
      </c>
    </row>
    <row r="212" spans="1:15" x14ac:dyDescent="0.2">
      <c r="A212" s="3">
        <v>45</v>
      </c>
      <c r="B212" s="3" t="s">
        <v>227</v>
      </c>
      <c r="C212" s="3" t="s">
        <v>228</v>
      </c>
      <c r="D212" s="3" t="s">
        <v>14</v>
      </c>
      <c r="E212" s="3" t="s">
        <v>47</v>
      </c>
      <c r="F212" s="7">
        <v>14.14</v>
      </c>
      <c r="G212" s="6" t="s">
        <v>229</v>
      </c>
      <c r="H212" s="21">
        <f t="shared" si="21"/>
        <v>11</v>
      </c>
      <c r="I212" s="21" t="str">
        <f t="shared" si="27"/>
        <v>fevereiro</v>
      </c>
      <c r="J212" s="20">
        <f t="shared" si="22"/>
        <v>2</v>
      </c>
      <c r="K212" s="20">
        <f t="shared" si="23"/>
        <v>2023</v>
      </c>
      <c r="L212" s="12">
        <f t="shared" si="24"/>
        <v>0.16257280324132692</v>
      </c>
      <c r="M212">
        <f>(COUNTIF(mercado_acoes!D:D, "Compra") + COUNTIF(mercado_acoes!D:D, "Venda"))</f>
        <v>2000</v>
      </c>
      <c r="N212" s="19">
        <f t="shared" si="25"/>
        <v>1414</v>
      </c>
      <c r="O212" s="19">
        <f t="shared" si="26"/>
        <v>2022.8374271967587</v>
      </c>
    </row>
    <row r="213" spans="1:15" x14ac:dyDescent="0.2">
      <c r="A213" s="3">
        <v>100</v>
      </c>
      <c r="B213" s="3" t="s">
        <v>28</v>
      </c>
      <c r="C213" s="3" t="s">
        <v>29</v>
      </c>
      <c r="D213" s="3" t="s">
        <v>9</v>
      </c>
      <c r="E213" s="3" t="s">
        <v>83</v>
      </c>
      <c r="F213" s="7">
        <v>39.880000000000003</v>
      </c>
      <c r="G213" s="6" t="s">
        <v>229</v>
      </c>
      <c r="H213" s="21">
        <f t="shared" si="21"/>
        <v>11</v>
      </c>
      <c r="I213" s="21" t="str">
        <f t="shared" si="27"/>
        <v>fevereiro</v>
      </c>
      <c r="J213" s="20">
        <f t="shared" si="22"/>
        <v>2</v>
      </c>
      <c r="K213" s="20">
        <f t="shared" si="23"/>
        <v>2023</v>
      </c>
      <c r="L213" s="12">
        <f t="shared" si="24"/>
        <v>0.4884780957204356</v>
      </c>
      <c r="M213">
        <f>(COUNTIF(mercado_acoes!D:D, "Compra") + COUNTIF(mercado_acoes!D:D, "Venda"))</f>
        <v>2000</v>
      </c>
      <c r="N213" s="19">
        <f t="shared" si="25"/>
        <v>3988.0000000000005</v>
      </c>
      <c r="O213" s="19">
        <f t="shared" si="26"/>
        <v>2022.5115219042796</v>
      </c>
    </row>
    <row r="214" spans="1:15" x14ac:dyDescent="0.2">
      <c r="A214" s="3">
        <v>6</v>
      </c>
      <c r="B214" s="3" t="s">
        <v>171</v>
      </c>
      <c r="C214" s="3" t="s">
        <v>172</v>
      </c>
      <c r="D214" s="3" t="s">
        <v>14</v>
      </c>
      <c r="E214" s="3" t="s">
        <v>25</v>
      </c>
      <c r="F214" s="7">
        <v>20.32</v>
      </c>
      <c r="G214" s="6" t="s">
        <v>229</v>
      </c>
      <c r="H214" s="21">
        <f t="shared" si="21"/>
        <v>11</v>
      </c>
      <c r="I214" s="21" t="str">
        <f t="shared" si="27"/>
        <v>fevereiro</v>
      </c>
      <c r="J214" s="20">
        <f t="shared" si="22"/>
        <v>2</v>
      </c>
      <c r="K214" s="20">
        <f t="shared" si="23"/>
        <v>2023</v>
      </c>
      <c r="L214" s="12">
        <f t="shared" si="24"/>
        <v>0.24082046087617118</v>
      </c>
      <c r="M214">
        <f>(COUNTIF(mercado_acoes!D:D, "Compra") + COUNTIF(mercado_acoes!D:D, "Venda"))</f>
        <v>2000</v>
      </c>
      <c r="N214" s="19">
        <f t="shared" si="25"/>
        <v>2032</v>
      </c>
      <c r="O214" s="19">
        <f t="shared" si="26"/>
        <v>2022.7591795391238</v>
      </c>
    </row>
    <row r="215" spans="1:15" x14ac:dyDescent="0.2">
      <c r="A215" s="3">
        <v>91</v>
      </c>
      <c r="B215" s="3" t="s">
        <v>85</v>
      </c>
      <c r="C215" s="3" t="s">
        <v>86</v>
      </c>
      <c r="D215" s="3" t="s">
        <v>9</v>
      </c>
      <c r="E215" s="3" t="s">
        <v>95</v>
      </c>
      <c r="F215" s="7">
        <v>1.96</v>
      </c>
      <c r="G215" s="6" t="s">
        <v>229</v>
      </c>
      <c r="H215" s="21">
        <f t="shared" si="21"/>
        <v>11</v>
      </c>
      <c r="I215" s="21" t="str">
        <f t="shared" si="27"/>
        <v>fevereiro</v>
      </c>
      <c r="J215" s="20">
        <f t="shared" si="22"/>
        <v>2</v>
      </c>
      <c r="K215" s="20">
        <f t="shared" si="23"/>
        <v>2023</v>
      </c>
      <c r="L215" s="12">
        <f t="shared" si="24"/>
        <v>8.3565459610027842E-3</v>
      </c>
      <c r="M215">
        <f>(COUNTIF(mercado_acoes!D:D, "Compra") + COUNTIF(mercado_acoes!D:D, "Venda"))</f>
        <v>2000</v>
      </c>
      <c r="N215" s="19">
        <f t="shared" si="25"/>
        <v>196</v>
      </c>
      <c r="O215" s="19">
        <f t="shared" si="26"/>
        <v>2022.9916434540389</v>
      </c>
    </row>
    <row r="216" spans="1:15" x14ac:dyDescent="0.2">
      <c r="A216" s="3">
        <v>32</v>
      </c>
      <c r="B216" s="3" t="s">
        <v>128</v>
      </c>
      <c r="C216" s="3" t="s">
        <v>129</v>
      </c>
      <c r="D216" s="3" t="s">
        <v>9</v>
      </c>
      <c r="E216" s="3" t="s">
        <v>57</v>
      </c>
      <c r="F216" s="7">
        <v>16.05</v>
      </c>
      <c r="G216" s="6" t="s">
        <v>229</v>
      </c>
      <c r="H216" s="21">
        <f t="shared" si="21"/>
        <v>11</v>
      </c>
      <c r="I216" s="21" t="str">
        <f t="shared" si="27"/>
        <v>fevereiro</v>
      </c>
      <c r="J216" s="20">
        <f t="shared" si="22"/>
        <v>2</v>
      </c>
      <c r="K216" s="20">
        <f t="shared" si="23"/>
        <v>2023</v>
      </c>
      <c r="L216" s="12">
        <f t="shared" si="24"/>
        <v>0.186756140795138</v>
      </c>
      <c r="M216">
        <f>(COUNTIF(mercado_acoes!D:D, "Compra") + COUNTIF(mercado_acoes!D:D, "Venda"))</f>
        <v>2000</v>
      </c>
      <c r="N216" s="19">
        <f t="shared" si="25"/>
        <v>1605</v>
      </c>
      <c r="O216" s="19">
        <f t="shared" si="26"/>
        <v>2022.8132438592049</v>
      </c>
    </row>
    <row r="217" spans="1:15" x14ac:dyDescent="0.2">
      <c r="A217" s="3">
        <v>77</v>
      </c>
      <c r="B217" s="3" t="s">
        <v>7</v>
      </c>
      <c r="C217" s="3" t="s">
        <v>154</v>
      </c>
      <c r="D217" s="3" t="s">
        <v>9</v>
      </c>
      <c r="E217" s="3" t="s">
        <v>79</v>
      </c>
      <c r="F217" s="7">
        <v>13.02</v>
      </c>
      <c r="G217" s="6" t="s">
        <v>229</v>
      </c>
      <c r="H217" s="21">
        <f t="shared" si="21"/>
        <v>11</v>
      </c>
      <c r="I217" s="21" t="str">
        <f t="shared" si="27"/>
        <v>fevereiro</v>
      </c>
      <c r="J217" s="20">
        <f t="shared" si="22"/>
        <v>2</v>
      </c>
      <c r="K217" s="20">
        <f t="shared" si="23"/>
        <v>2023</v>
      </c>
      <c r="L217" s="12">
        <f t="shared" si="24"/>
        <v>0.14839199797417066</v>
      </c>
      <c r="M217">
        <f>(COUNTIF(mercado_acoes!D:D, "Compra") + COUNTIF(mercado_acoes!D:D, "Venda"))</f>
        <v>2000</v>
      </c>
      <c r="N217" s="19">
        <f t="shared" si="25"/>
        <v>1302</v>
      </c>
      <c r="O217" s="19">
        <f t="shared" si="26"/>
        <v>2022.8516080020258</v>
      </c>
    </row>
    <row r="218" spans="1:15" x14ac:dyDescent="0.2">
      <c r="A218" s="3">
        <v>35</v>
      </c>
      <c r="B218" s="3" t="s">
        <v>101</v>
      </c>
      <c r="C218" s="3" t="s">
        <v>102</v>
      </c>
      <c r="D218" s="3" t="s">
        <v>14</v>
      </c>
      <c r="E218" s="3" t="s">
        <v>63</v>
      </c>
      <c r="F218" s="7">
        <v>12.09</v>
      </c>
      <c r="G218" s="6" t="s">
        <v>229</v>
      </c>
      <c r="H218" s="21">
        <f t="shared" si="21"/>
        <v>11</v>
      </c>
      <c r="I218" s="21" t="str">
        <f t="shared" si="27"/>
        <v>fevereiro</v>
      </c>
      <c r="J218" s="20">
        <f t="shared" si="22"/>
        <v>2</v>
      </c>
      <c r="K218" s="20">
        <f t="shared" si="23"/>
        <v>2023</v>
      </c>
      <c r="L218" s="12">
        <f t="shared" si="24"/>
        <v>0.13661686502912129</v>
      </c>
      <c r="M218">
        <f>(COUNTIF(mercado_acoes!D:D, "Compra") + COUNTIF(mercado_acoes!D:D, "Venda"))</f>
        <v>2000</v>
      </c>
      <c r="N218" s="19">
        <f t="shared" si="25"/>
        <v>1209</v>
      </c>
      <c r="O218" s="19">
        <f t="shared" si="26"/>
        <v>2022.8633831349709</v>
      </c>
    </row>
    <row r="219" spans="1:15" x14ac:dyDescent="0.2">
      <c r="A219" s="3">
        <v>91</v>
      </c>
      <c r="B219" s="3" t="s">
        <v>85</v>
      </c>
      <c r="C219" s="3" t="s">
        <v>86</v>
      </c>
      <c r="D219" s="3" t="s">
        <v>14</v>
      </c>
      <c r="E219" s="3" t="s">
        <v>95</v>
      </c>
      <c r="F219" s="7">
        <v>3.49</v>
      </c>
      <c r="G219" s="6" t="s">
        <v>229</v>
      </c>
      <c r="H219" s="21">
        <f t="shared" si="21"/>
        <v>11</v>
      </c>
      <c r="I219" s="21" t="str">
        <f t="shared" si="27"/>
        <v>fevereiro</v>
      </c>
      <c r="J219" s="20">
        <f t="shared" si="22"/>
        <v>2</v>
      </c>
      <c r="K219" s="20">
        <f t="shared" si="23"/>
        <v>2023</v>
      </c>
      <c r="L219" s="12">
        <f t="shared" si="24"/>
        <v>2.7728538870600155E-2</v>
      </c>
      <c r="M219">
        <f>(COUNTIF(mercado_acoes!D:D, "Compra") + COUNTIF(mercado_acoes!D:D, "Venda"))</f>
        <v>2000</v>
      </c>
      <c r="N219" s="19">
        <f t="shared" si="25"/>
        <v>349</v>
      </c>
      <c r="O219" s="19">
        <f t="shared" si="26"/>
        <v>2022.9722714611294</v>
      </c>
    </row>
    <row r="220" spans="1:15" x14ac:dyDescent="0.2">
      <c r="A220" s="3">
        <v>95</v>
      </c>
      <c r="B220" s="3" t="s">
        <v>81</v>
      </c>
      <c r="C220" s="3" t="s">
        <v>82</v>
      </c>
      <c r="D220" s="3" t="s">
        <v>14</v>
      </c>
      <c r="E220" s="3" t="s">
        <v>47</v>
      </c>
      <c r="F220" s="7">
        <v>9.68</v>
      </c>
      <c r="G220" s="6" t="s">
        <v>229</v>
      </c>
      <c r="H220" s="21">
        <f t="shared" si="21"/>
        <v>11</v>
      </c>
      <c r="I220" s="21" t="str">
        <f t="shared" si="27"/>
        <v>fevereiro</v>
      </c>
      <c r="J220" s="20">
        <f t="shared" si="22"/>
        <v>2</v>
      </c>
      <c r="K220" s="20">
        <f t="shared" si="23"/>
        <v>2023</v>
      </c>
      <c r="L220" s="12">
        <f t="shared" si="24"/>
        <v>0.10610281083818686</v>
      </c>
      <c r="M220">
        <f>(COUNTIF(mercado_acoes!D:D, "Compra") + COUNTIF(mercado_acoes!D:D, "Venda"))</f>
        <v>2000</v>
      </c>
      <c r="N220" s="19">
        <f t="shared" si="25"/>
        <v>968</v>
      </c>
      <c r="O220" s="19">
        <f t="shared" si="26"/>
        <v>2022.8938971891619</v>
      </c>
    </row>
    <row r="221" spans="1:15" x14ac:dyDescent="0.2">
      <c r="A221" s="3">
        <v>84</v>
      </c>
      <c r="B221" s="3" t="s">
        <v>120</v>
      </c>
      <c r="C221" s="3" t="s">
        <v>121</v>
      </c>
      <c r="D221" s="3" t="s">
        <v>9</v>
      </c>
      <c r="E221" s="3" t="s">
        <v>115</v>
      </c>
      <c r="F221" s="7">
        <v>25.63</v>
      </c>
      <c r="G221" s="6" t="s">
        <v>229</v>
      </c>
      <c r="H221" s="21">
        <f t="shared" si="21"/>
        <v>11</v>
      </c>
      <c r="I221" s="21" t="str">
        <f t="shared" si="27"/>
        <v>fevereiro</v>
      </c>
      <c r="J221" s="20">
        <f t="shared" si="22"/>
        <v>2</v>
      </c>
      <c r="K221" s="20">
        <f t="shared" si="23"/>
        <v>2023</v>
      </c>
      <c r="L221" s="12">
        <f t="shared" si="24"/>
        <v>0.30805267156242083</v>
      </c>
      <c r="M221">
        <f>(COUNTIF(mercado_acoes!D:D, "Compra") + COUNTIF(mercado_acoes!D:D, "Venda"))</f>
        <v>2000</v>
      </c>
      <c r="N221" s="19">
        <f t="shared" si="25"/>
        <v>2563</v>
      </c>
      <c r="O221" s="19">
        <f t="shared" si="26"/>
        <v>2022.6919473284377</v>
      </c>
    </row>
    <row r="222" spans="1:15" x14ac:dyDescent="0.2">
      <c r="A222" s="3">
        <v>59</v>
      </c>
      <c r="B222" s="3" t="s">
        <v>73</v>
      </c>
      <c r="C222" s="3" t="s">
        <v>74</v>
      </c>
      <c r="D222" s="3" t="s">
        <v>9</v>
      </c>
      <c r="E222" s="3" t="s">
        <v>57</v>
      </c>
      <c r="F222" s="7">
        <v>25.27</v>
      </c>
      <c r="G222" s="6" t="s">
        <v>229</v>
      </c>
      <c r="H222" s="21">
        <f t="shared" si="21"/>
        <v>11</v>
      </c>
      <c r="I222" s="21" t="str">
        <f t="shared" si="27"/>
        <v>fevereiro</v>
      </c>
      <c r="J222" s="20">
        <f t="shared" si="22"/>
        <v>2</v>
      </c>
      <c r="K222" s="20">
        <f t="shared" si="23"/>
        <v>2023</v>
      </c>
      <c r="L222" s="12">
        <f t="shared" si="24"/>
        <v>0.30349455558369204</v>
      </c>
      <c r="M222">
        <f>(COUNTIF(mercado_acoes!D:D, "Compra") + COUNTIF(mercado_acoes!D:D, "Venda"))</f>
        <v>2000</v>
      </c>
      <c r="N222" s="19">
        <f t="shared" si="25"/>
        <v>2527</v>
      </c>
      <c r="O222" s="19">
        <f t="shared" si="26"/>
        <v>2022.6965054444163</v>
      </c>
    </row>
    <row r="223" spans="1:15" x14ac:dyDescent="0.2">
      <c r="A223" s="3">
        <v>33</v>
      </c>
      <c r="B223" s="3" t="s">
        <v>182</v>
      </c>
      <c r="C223" s="3" t="s">
        <v>183</v>
      </c>
      <c r="D223" s="3" t="s">
        <v>9</v>
      </c>
      <c r="E223" s="3" t="s">
        <v>21</v>
      </c>
      <c r="F223" s="7">
        <v>25.53</v>
      </c>
      <c r="G223" s="6" t="s">
        <v>229</v>
      </c>
      <c r="H223" s="21">
        <f t="shared" si="21"/>
        <v>11</v>
      </c>
      <c r="I223" s="21" t="str">
        <f t="shared" si="27"/>
        <v>fevereiro</v>
      </c>
      <c r="J223" s="20">
        <f t="shared" si="22"/>
        <v>2</v>
      </c>
      <c r="K223" s="20">
        <f t="shared" si="23"/>
        <v>2023</v>
      </c>
      <c r="L223" s="12">
        <f t="shared" si="24"/>
        <v>0.30678652823499619</v>
      </c>
      <c r="M223">
        <f>(COUNTIF(mercado_acoes!D:D, "Compra") + COUNTIF(mercado_acoes!D:D, "Venda"))</f>
        <v>2000</v>
      </c>
      <c r="N223" s="19">
        <f t="shared" si="25"/>
        <v>2553</v>
      </c>
      <c r="O223" s="19">
        <f t="shared" si="26"/>
        <v>2022.6932134717649</v>
      </c>
    </row>
    <row r="224" spans="1:15" x14ac:dyDescent="0.2">
      <c r="A224" s="3">
        <v>9</v>
      </c>
      <c r="B224" s="3" t="s">
        <v>205</v>
      </c>
      <c r="C224" s="3" t="s">
        <v>206</v>
      </c>
      <c r="D224" s="3" t="s">
        <v>9</v>
      </c>
      <c r="E224" s="3" t="s">
        <v>27</v>
      </c>
      <c r="F224" s="7">
        <v>13.72</v>
      </c>
      <c r="G224" s="6" t="s">
        <v>230</v>
      </c>
      <c r="H224" s="21">
        <f t="shared" si="21"/>
        <v>12</v>
      </c>
      <c r="I224" s="21" t="str">
        <f t="shared" si="27"/>
        <v>fevereiro</v>
      </c>
      <c r="J224" s="20">
        <f t="shared" si="22"/>
        <v>2</v>
      </c>
      <c r="K224" s="20">
        <f t="shared" si="23"/>
        <v>2023</v>
      </c>
      <c r="L224" s="12">
        <f t="shared" si="24"/>
        <v>0.15725500126614331</v>
      </c>
      <c r="M224">
        <f>(COUNTIF(mercado_acoes!D:D, "Compra") + COUNTIF(mercado_acoes!D:D, "Venda"))</f>
        <v>2000</v>
      </c>
      <c r="N224" s="19">
        <f t="shared" si="25"/>
        <v>1372</v>
      </c>
      <c r="O224" s="19">
        <f t="shared" si="26"/>
        <v>2022.8427449987339</v>
      </c>
    </row>
    <row r="225" spans="1:15" x14ac:dyDescent="0.2">
      <c r="A225" s="3">
        <v>27</v>
      </c>
      <c r="B225" s="3" t="s">
        <v>158</v>
      </c>
      <c r="C225" s="3" t="s">
        <v>159</v>
      </c>
      <c r="D225" s="3" t="s">
        <v>14</v>
      </c>
      <c r="E225" s="3" t="s">
        <v>83</v>
      </c>
      <c r="F225" s="7">
        <v>36.28</v>
      </c>
      <c r="G225" s="6" t="s">
        <v>230</v>
      </c>
      <c r="H225" s="21">
        <f t="shared" si="21"/>
        <v>12</v>
      </c>
      <c r="I225" s="21" t="str">
        <f t="shared" si="27"/>
        <v>fevereiro</v>
      </c>
      <c r="J225" s="20">
        <f t="shared" si="22"/>
        <v>2</v>
      </c>
      <c r="K225" s="20">
        <f t="shared" si="23"/>
        <v>2023</v>
      </c>
      <c r="L225" s="12">
        <f t="shared" si="24"/>
        <v>0.44289693593314766</v>
      </c>
      <c r="M225">
        <f>(COUNTIF(mercado_acoes!D:D, "Compra") + COUNTIF(mercado_acoes!D:D, "Venda"))</f>
        <v>2000</v>
      </c>
      <c r="N225" s="19">
        <f t="shared" si="25"/>
        <v>3628</v>
      </c>
      <c r="O225" s="19">
        <f t="shared" si="26"/>
        <v>2022.557103064067</v>
      </c>
    </row>
    <row r="226" spans="1:15" x14ac:dyDescent="0.2">
      <c r="A226" s="3">
        <v>38</v>
      </c>
      <c r="B226" s="3" t="s">
        <v>89</v>
      </c>
      <c r="C226" s="3" t="s">
        <v>90</v>
      </c>
      <c r="D226" s="3" t="s">
        <v>9</v>
      </c>
      <c r="E226" s="3" t="s">
        <v>25</v>
      </c>
      <c r="F226" s="7">
        <v>14.78</v>
      </c>
      <c r="G226" s="6" t="s">
        <v>230</v>
      </c>
      <c r="H226" s="21">
        <f t="shared" si="21"/>
        <v>12</v>
      </c>
      <c r="I226" s="21" t="str">
        <f t="shared" si="27"/>
        <v>fevereiro</v>
      </c>
      <c r="J226" s="20">
        <f t="shared" si="22"/>
        <v>2</v>
      </c>
      <c r="K226" s="20">
        <f t="shared" si="23"/>
        <v>2023</v>
      </c>
      <c r="L226" s="12">
        <f t="shared" si="24"/>
        <v>0.17067612053684475</v>
      </c>
      <c r="M226">
        <f>(COUNTIF(mercado_acoes!D:D, "Compra") + COUNTIF(mercado_acoes!D:D, "Venda"))</f>
        <v>2000</v>
      </c>
      <c r="N226" s="19">
        <f t="shared" si="25"/>
        <v>1478</v>
      </c>
      <c r="O226" s="19">
        <f t="shared" si="26"/>
        <v>2022.8293238794631</v>
      </c>
    </row>
    <row r="227" spans="1:15" x14ac:dyDescent="0.2">
      <c r="A227" s="3">
        <v>73</v>
      </c>
      <c r="B227" s="3" t="s">
        <v>231</v>
      </c>
      <c r="C227" s="3" t="s">
        <v>232</v>
      </c>
      <c r="D227" s="3" t="s">
        <v>14</v>
      </c>
      <c r="E227" s="3" t="s">
        <v>27</v>
      </c>
      <c r="F227" s="7">
        <v>13.74</v>
      </c>
      <c r="G227" s="6" t="s">
        <v>230</v>
      </c>
      <c r="H227" s="21">
        <f t="shared" si="21"/>
        <v>12</v>
      </c>
      <c r="I227" s="21" t="str">
        <f t="shared" si="27"/>
        <v>fevereiro</v>
      </c>
      <c r="J227" s="20">
        <f t="shared" si="22"/>
        <v>2</v>
      </c>
      <c r="K227" s="20">
        <f t="shared" si="23"/>
        <v>2023</v>
      </c>
      <c r="L227" s="12">
        <f t="shared" si="24"/>
        <v>0.15750822993162825</v>
      </c>
      <c r="M227">
        <f>(COUNTIF(mercado_acoes!D:D, "Compra") + COUNTIF(mercado_acoes!D:D, "Venda"))</f>
        <v>2000</v>
      </c>
      <c r="N227" s="19">
        <f t="shared" si="25"/>
        <v>1374</v>
      </c>
      <c r="O227" s="19">
        <f t="shared" si="26"/>
        <v>2022.8424917700684</v>
      </c>
    </row>
    <row r="228" spans="1:15" x14ac:dyDescent="0.2">
      <c r="A228" s="3">
        <v>20</v>
      </c>
      <c r="B228" s="3" t="s">
        <v>145</v>
      </c>
      <c r="C228" s="3" t="s">
        <v>146</v>
      </c>
      <c r="D228" s="3" t="s">
        <v>9</v>
      </c>
      <c r="E228" s="3" t="s">
        <v>30</v>
      </c>
      <c r="F228" s="7">
        <v>24.7</v>
      </c>
      <c r="G228" s="6" t="s">
        <v>230</v>
      </c>
      <c r="H228" s="21">
        <f t="shared" si="21"/>
        <v>12</v>
      </c>
      <c r="I228" s="21" t="str">
        <f t="shared" si="27"/>
        <v>fevereiro</v>
      </c>
      <c r="J228" s="20">
        <f t="shared" si="22"/>
        <v>2</v>
      </c>
      <c r="K228" s="20">
        <f t="shared" si="23"/>
        <v>2023</v>
      </c>
      <c r="L228" s="12">
        <f t="shared" si="24"/>
        <v>0.29627753861737144</v>
      </c>
      <c r="M228">
        <f>(COUNTIF(mercado_acoes!D:D, "Compra") + COUNTIF(mercado_acoes!D:D, "Venda"))</f>
        <v>2000</v>
      </c>
      <c r="N228" s="19">
        <f t="shared" si="25"/>
        <v>2470</v>
      </c>
      <c r="O228" s="19">
        <f t="shared" si="26"/>
        <v>2022.7037224613825</v>
      </c>
    </row>
    <row r="229" spans="1:15" x14ac:dyDescent="0.2">
      <c r="A229" s="3">
        <v>47</v>
      </c>
      <c r="B229" s="3" t="s">
        <v>93</v>
      </c>
      <c r="C229" s="3" t="s">
        <v>94</v>
      </c>
      <c r="D229" s="3" t="s">
        <v>9</v>
      </c>
      <c r="E229" s="3" t="s">
        <v>10</v>
      </c>
      <c r="F229" s="7">
        <v>10.31</v>
      </c>
      <c r="G229" s="6" t="s">
        <v>230</v>
      </c>
      <c r="H229" s="21">
        <f t="shared" si="21"/>
        <v>12</v>
      </c>
      <c r="I229" s="21" t="str">
        <f t="shared" si="27"/>
        <v>fevereiro</v>
      </c>
      <c r="J229" s="20">
        <f t="shared" si="22"/>
        <v>2</v>
      </c>
      <c r="K229" s="20">
        <f t="shared" si="23"/>
        <v>2023</v>
      </c>
      <c r="L229" s="12">
        <f t="shared" si="24"/>
        <v>0.11407951380096226</v>
      </c>
      <c r="M229">
        <f>(COUNTIF(mercado_acoes!D:D, "Compra") + COUNTIF(mercado_acoes!D:D, "Venda"))</f>
        <v>2000</v>
      </c>
      <c r="N229" s="19">
        <f t="shared" si="25"/>
        <v>1031</v>
      </c>
      <c r="O229" s="19">
        <f t="shared" si="26"/>
        <v>2022.885920486199</v>
      </c>
    </row>
    <row r="230" spans="1:15" x14ac:dyDescent="0.2">
      <c r="A230" s="3">
        <v>36</v>
      </c>
      <c r="B230" s="3" t="s">
        <v>61</v>
      </c>
      <c r="C230" s="3" t="s">
        <v>62</v>
      </c>
      <c r="D230" s="3" t="s">
        <v>9</v>
      </c>
      <c r="E230" s="3" t="s">
        <v>47</v>
      </c>
      <c r="F230" s="7">
        <v>15.52</v>
      </c>
      <c r="G230" s="6" t="s">
        <v>233</v>
      </c>
      <c r="H230" s="21">
        <f t="shared" si="21"/>
        <v>13</v>
      </c>
      <c r="I230" s="21" t="str">
        <f t="shared" si="27"/>
        <v>fevereiro</v>
      </c>
      <c r="J230" s="20">
        <f t="shared" si="22"/>
        <v>2</v>
      </c>
      <c r="K230" s="20">
        <f t="shared" si="23"/>
        <v>2023</v>
      </c>
      <c r="L230" s="12">
        <f t="shared" si="24"/>
        <v>0.18004558115978728</v>
      </c>
      <c r="M230">
        <f>(COUNTIF(mercado_acoes!D:D, "Compra") + COUNTIF(mercado_acoes!D:D, "Venda"))</f>
        <v>2000</v>
      </c>
      <c r="N230" s="19">
        <f t="shared" si="25"/>
        <v>1552</v>
      </c>
      <c r="O230" s="19">
        <f t="shared" si="26"/>
        <v>2022.8199544188403</v>
      </c>
    </row>
    <row r="231" spans="1:15" x14ac:dyDescent="0.2">
      <c r="A231" s="3">
        <v>43</v>
      </c>
      <c r="B231" s="3" t="s">
        <v>64</v>
      </c>
      <c r="C231" s="3" t="s">
        <v>65</v>
      </c>
      <c r="D231" s="3" t="s">
        <v>14</v>
      </c>
      <c r="E231" s="3" t="s">
        <v>79</v>
      </c>
      <c r="F231" s="7">
        <v>14.48</v>
      </c>
      <c r="G231" s="6" t="s">
        <v>233</v>
      </c>
      <c r="H231" s="21">
        <f t="shared" si="21"/>
        <v>13</v>
      </c>
      <c r="I231" s="21" t="str">
        <f t="shared" si="27"/>
        <v>fevereiro</v>
      </c>
      <c r="J231" s="20">
        <f t="shared" si="22"/>
        <v>2</v>
      </c>
      <c r="K231" s="20">
        <f t="shared" si="23"/>
        <v>2023</v>
      </c>
      <c r="L231" s="12">
        <f t="shared" si="24"/>
        <v>0.16687769055457077</v>
      </c>
      <c r="M231">
        <f>(COUNTIF(mercado_acoes!D:D, "Compra") + COUNTIF(mercado_acoes!D:D, "Venda"))</f>
        <v>2000</v>
      </c>
      <c r="N231" s="19">
        <f t="shared" si="25"/>
        <v>1448</v>
      </c>
      <c r="O231" s="19">
        <f t="shared" si="26"/>
        <v>2022.8331223094453</v>
      </c>
    </row>
    <row r="232" spans="1:15" x14ac:dyDescent="0.2">
      <c r="A232" s="3">
        <v>3</v>
      </c>
      <c r="B232" s="3" t="s">
        <v>51</v>
      </c>
      <c r="C232" s="3" t="s">
        <v>52</v>
      </c>
      <c r="D232" s="3" t="s">
        <v>9</v>
      </c>
      <c r="E232" s="3" t="s">
        <v>47</v>
      </c>
      <c r="F232" s="7">
        <v>19.16</v>
      </c>
      <c r="G232" s="6" t="s">
        <v>233</v>
      </c>
      <c r="H232" s="21">
        <f t="shared" si="21"/>
        <v>13</v>
      </c>
      <c r="I232" s="21" t="str">
        <f t="shared" si="27"/>
        <v>fevereiro</v>
      </c>
      <c r="J232" s="20">
        <f t="shared" si="22"/>
        <v>2</v>
      </c>
      <c r="K232" s="20">
        <f t="shared" si="23"/>
        <v>2023</v>
      </c>
      <c r="L232" s="12">
        <f t="shared" si="24"/>
        <v>0.22613319827804507</v>
      </c>
      <c r="M232">
        <f>(COUNTIF(mercado_acoes!D:D, "Compra") + COUNTIF(mercado_acoes!D:D, "Venda"))</f>
        <v>2000</v>
      </c>
      <c r="N232" s="19">
        <f t="shared" si="25"/>
        <v>1916</v>
      </c>
      <c r="O232" s="19">
        <f t="shared" si="26"/>
        <v>2022.7738668017219</v>
      </c>
    </row>
    <row r="233" spans="1:15" x14ac:dyDescent="0.2">
      <c r="A233" s="3">
        <v>63</v>
      </c>
      <c r="B233" s="3" t="s">
        <v>234</v>
      </c>
      <c r="C233" s="3" t="s">
        <v>235</v>
      </c>
      <c r="D233" s="3" t="s">
        <v>14</v>
      </c>
      <c r="E233" s="3" t="s">
        <v>30</v>
      </c>
      <c r="F233" s="7">
        <v>33.99</v>
      </c>
      <c r="G233" s="6" t="s">
        <v>233</v>
      </c>
      <c r="H233" s="21">
        <f t="shared" si="21"/>
        <v>13</v>
      </c>
      <c r="I233" s="21" t="str">
        <f t="shared" si="27"/>
        <v>fevereiro</v>
      </c>
      <c r="J233" s="20">
        <f t="shared" si="22"/>
        <v>2</v>
      </c>
      <c r="K233" s="20">
        <f t="shared" si="23"/>
        <v>2023</v>
      </c>
      <c r="L233" s="12">
        <f t="shared" si="24"/>
        <v>0.41390225373512285</v>
      </c>
      <c r="M233">
        <f>(COUNTIF(mercado_acoes!D:D, "Compra") + COUNTIF(mercado_acoes!D:D, "Venda"))</f>
        <v>2000</v>
      </c>
      <c r="N233" s="19">
        <f t="shared" si="25"/>
        <v>3399</v>
      </c>
      <c r="O233" s="19">
        <f t="shared" si="26"/>
        <v>2022.5860977462648</v>
      </c>
    </row>
    <row r="234" spans="1:15" x14ac:dyDescent="0.2">
      <c r="A234" s="3">
        <v>2</v>
      </c>
      <c r="B234" s="3" t="s">
        <v>53</v>
      </c>
      <c r="C234" s="3" t="s">
        <v>54</v>
      </c>
      <c r="D234" s="3" t="s">
        <v>14</v>
      </c>
      <c r="E234" s="3" t="s">
        <v>30</v>
      </c>
      <c r="F234" s="7">
        <v>33.08</v>
      </c>
      <c r="G234" s="6" t="s">
        <v>233</v>
      </c>
      <c r="H234" s="21">
        <f t="shared" si="21"/>
        <v>13</v>
      </c>
      <c r="I234" s="21" t="str">
        <f t="shared" si="27"/>
        <v>fevereiro</v>
      </c>
      <c r="J234" s="20">
        <f t="shared" si="22"/>
        <v>2</v>
      </c>
      <c r="K234" s="20">
        <f t="shared" si="23"/>
        <v>2023</v>
      </c>
      <c r="L234" s="12">
        <f t="shared" si="24"/>
        <v>0.40238034945555834</v>
      </c>
      <c r="M234">
        <f>(COUNTIF(mercado_acoes!D:D, "Compra") + COUNTIF(mercado_acoes!D:D, "Venda"))</f>
        <v>2000</v>
      </c>
      <c r="N234" s="19">
        <f t="shared" si="25"/>
        <v>3308</v>
      </c>
      <c r="O234" s="19">
        <f t="shared" si="26"/>
        <v>2022.5976196505444</v>
      </c>
    </row>
    <row r="235" spans="1:15" x14ac:dyDescent="0.2">
      <c r="A235" s="3">
        <v>99</v>
      </c>
      <c r="B235" s="3" t="s">
        <v>45</v>
      </c>
      <c r="C235" s="3" t="s">
        <v>46</v>
      </c>
      <c r="D235" s="3" t="s">
        <v>14</v>
      </c>
      <c r="E235" s="3" t="s">
        <v>63</v>
      </c>
      <c r="F235" s="7">
        <v>12.51</v>
      </c>
      <c r="G235" s="6" t="s">
        <v>236</v>
      </c>
      <c r="H235" s="21">
        <f t="shared" si="21"/>
        <v>14</v>
      </c>
      <c r="I235" s="21" t="str">
        <f t="shared" si="27"/>
        <v>fevereiro</v>
      </c>
      <c r="J235" s="20">
        <f t="shared" si="22"/>
        <v>2</v>
      </c>
      <c r="K235" s="20">
        <f t="shared" si="23"/>
        <v>2023</v>
      </c>
      <c r="L235" s="12">
        <f t="shared" si="24"/>
        <v>0.14193466700430488</v>
      </c>
      <c r="M235">
        <f>(COUNTIF(mercado_acoes!D:D, "Compra") + COUNTIF(mercado_acoes!D:D, "Venda"))</f>
        <v>2000</v>
      </c>
      <c r="N235" s="19">
        <f t="shared" si="25"/>
        <v>1251</v>
      </c>
      <c r="O235" s="19">
        <f t="shared" si="26"/>
        <v>2022.8580653329957</v>
      </c>
    </row>
    <row r="236" spans="1:15" x14ac:dyDescent="0.2">
      <c r="A236" s="3">
        <v>67</v>
      </c>
      <c r="B236" s="3" t="s">
        <v>199</v>
      </c>
      <c r="C236" s="3" t="s">
        <v>200</v>
      </c>
      <c r="D236" s="3" t="s">
        <v>14</v>
      </c>
      <c r="E236" s="3" t="s">
        <v>83</v>
      </c>
      <c r="F236" s="7">
        <v>40.71</v>
      </c>
      <c r="G236" s="6" t="s">
        <v>236</v>
      </c>
      <c r="H236" s="21">
        <f t="shared" si="21"/>
        <v>14</v>
      </c>
      <c r="I236" s="21" t="str">
        <f t="shared" si="27"/>
        <v>fevereiro</v>
      </c>
      <c r="J236" s="20">
        <f t="shared" si="22"/>
        <v>2</v>
      </c>
      <c r="K236" s="20">
        <f t="shared" si="23"/>
        <v>2023</v>
      </c>
      <c r="L236" s="12">
        <f t="shared" si="24"/>
        <v>0.4989870853380603</v>
      </c>
      <c r="M236">
        <f>(COUNTIF(mercado_acoes!D:D, "Compra") + COUNTIF(mercado_acoes!D:D, "Venda"))</f>
        <v>2000</v>
      </c>
      <c r="N236" s="19">
        <f t="shared" si="25"/>
        <v>4071</v>
      </c>
      <c r="O236" s="19">
        <f t="shared" si="26"/>
        <v>2022.5010129146619</v>
      </c>
    </row>
    <row r="237" spans="1:15" x14ac:dyDescent="0.2">
      <c r="A237" s="3">
        <v>98</v>
      </c>
      <c r="B237" s="3" t="s">
        <v>142</v>
      </c>
      <c r="C237" s="3" t="s">
        <v>187</v>
      </c>
      <c r="D237" s="3" t="s">
        <v>14</v>
      </c>
      <c r="E237" s="3" t="s">
        <v>37</v>
      </c>
      <c r="F237" s="7">
        <v>40.700000000000003</v>
      </c>
      <c r="G237" s="6" t="s">
        <v>236</v>
      </c>
      <c r="H237" s="21">
        <f t="shared" si="21"/>
        <v>14</v>
      </c>
      <c r="I237" s="21" t="str">
        <f t="shared" si="27"/>
        <v>fevereiro</v>
      </c>
      <c r="J237" s="20">
        <f t="shared" si="22"/>
        <v>2</v>
      </c>
      <c r="K237" s="20">
        <f t="shared" si="23"/>
        <v>2023</v>
      </c>
      <c r="L237" s="12">
        <f t="shared" si="24"/>
        <v>0.49886047100531783</v>
      </c>
      <c r="M237">
        <f>(COUNTIF(mercado_acoes!D:D, "Compra") + COUNTIF(mercado_acoes!D:D, "Venda"))</f>
        <v>2000</v>
      </c>
      <c r="N237" s="19">
        <f t="shared" si="25"/>
        <v>4070.0000000000005</v>
      </c>
      <c r="O237" s="19">
        <f t="shared" si="26"/>
        <v>2022.5011395289946</v>
      </c>
    </row>
    <row r="238" spans="1:15" x14ac:dyDescent="0.2">
      <c r="A238" s="3">
        <v>57</v>
      </c>
      <c r="B238" s="3" t="s">
        <v>61</v>
      </c>
      <c r="C238" s="3" t="s">
        <v>180</v>
      </c>
      <c r="D238" s="3" t="s">
        <v>14</v>
      </c>
      <c r="E238" s="3" t="s">
        <v>27</v>
      </c>
      <c r="F238" s="7">
        <v>14.87</v>
      </c>
      <c r="G238" s="6" t="s">
        <v>236</v>
      </c>
      <c r="H238" s="21">
        <f t="shared" si="21"/>
        <v>14</v>
      </c>
      <c r="I238" s="21" t="str">
        <f t="shared" si="27"/>
        <v>fevereiro</v>
      </c>
      <c r="J238" s="20">
        <f t="shared" si="22"/>
        <v>2</v>
      </c>
      <c r="K238" s="20">
        <f t="shared" si="23"/>
        <v>2023</v>
      </c>
      <c r="L238" s="12">
        <f t="shared" si="24"/>
        <v>0.17181564953152695</v>
      </c>
      <c r="M238">
        <f>(COUNTIF(mercado_acoes!D:D, "Compra") + COUNTIF(mercado_acoes!D:D, "Venda"))</f>
        <v>2000</v>
      </c>
      <c r="N238" s="19">
        <f t="shared" si="25"/>
        <v>1487</v>
      </c>
      <c r="O238" s="19">
        <f t="shared" si="26"/>
        <v>2022.8281843504685</v>
      </c>
    </row>
    <row r="239" spans="1:15" x14ac:dyDescent="0.2">
      <c r="A239" s="3">
        <v>61</v>
      </c>
      <c r="B239" s="3" t="s">
        <v>75</v>
      </c>
      <c r="C239" s="3" t="s">
        <v>76</v>
      </c>
      <c r="D239" s="3" t="s">
        <v>14</v>
      </c>
      <c r="E239" s="3" t="s">
        <v>37</v>
      </c>
      <c r="F239" s="7">
        <v>53.27</v>
      </c>
      <c r="G239" s="6" t="s">
        <v>236</v>
      </c>
      <c r="H239" s="21">
        <f t="shared" si="21"/>
        <v>14</v>
      </c>
      <c r="I239" s="21" t="str">
        <f t="shared" si="27"/>
        <v>fevereiro</v>
      </c>
      <c r="J239" s="20">
        <f t="shared" si="22"/>
        <v>2</v>
      </c>
      <c r="K239" s="20">
        <f t="shared" si="23"/>
        <v>2023</v>
      </c>
      <c r="L239" s="12">
        <f t="shared" si="24"/>
        <v>0.65801468726259815</v>
      </c>
      <c r="M239">
        <f>(COUNTIF(mercado_acoes!D:D, "Compra") + COUNTIF(mercado_acoes!D:D, "Venda"))</f>
        <v>2000</v>
      </c>
      <c r="N239" s="19">
        <f t="shared" si="25"/>
        <v>5327</v>
      </c>
      <c r="O239" s="19">
        <f t="shared" si="26"/>
        <v>2022.3419853127375</v>
      </c>
    </row>
    <row r="240" spans="1:15" x14ac:dyDescent="0.2">
      <c r="A240" s="3">
        <v>57</v>
      </c>
      <c r="B240" s="3" t="s">
        <v>61</v>
      </c>
      <c r="C240" s="3" t="s">
        <v>180</v>
      </c>
      <c r="D240" s="3" t="s">
        <v>9</v>
      </c>
      <c r="E240" s="3" t="s">
        <v>125</v>
      </c>
      <c r="F240" s="7">
        <v>4.4400000000000004</v>
      </c>
      <c r="G240" s="6" t="s">
        <v>236</v>
      </c>
      <c r="H240" s="21">
        <f t="shared" si="21"/>
        <v>14</v>
      </c>
      <c r="I240" s="21" t="str">
        <f t="shared" si="27"/>
        <v>fevereiro</v>
      </c>
      <c r="J240" s="20">
        <f t="shared" si="22"/>
        <v>2</v>
      </c>
      <c r="K240" s="20">
        <f t="shared" si="23"/>
        <v>2023</v>
      </c>
      <c r="L240" s="12">
        <f t="shared" si="24"/>
        <v>3.975690048113447E-2</v>
      </c>
      <c r="M240">
        <f>(COUNTIF(mercado_acoes!D:D, "Compra") + COUNTIF(mercado_acoes!D:D, "Venda"))</f>
        <v>2000</v>
      </c>
      <c r="N240" s="19">
        <f t="shared" si="25"/>
        <v>444.00000000000006</v>
      </c>
      <c r="O240" s="19">
        <f t="shared" si="26"/>
        <v>2022.9602430995189</v>
      </c>
    </row>
    <row r="241" spans="1:15" x14ac:dyDescent="0.2">
      <c r="A241" s="3">
        <v>11</v>
      </c>
      <c r="B241" s="3" t="s">
        <v>237</v>
      </c>
      <c r="C241" s="3" t="s">
        <v>238</v>
      </c>
      <c r="D241" s="3" t="s">
        <v>9</v>
      </c>
      <c r="E241" s="3" t="s">
        <v>66</v>
      </c>
      <c r="F241" s="7">
        <v>38.090000000000003</v>
      </c>
      <c r="G241" s="6" t="s">
        <v>236</v>
      </c>
      <c r="H241" s="21">
        <f t="shared" si="21"/>
        <v>14</v>
      </c>
      <c r="I241" s="21" t="str">
        <f t="shared" si="27"/>
        <v>fevereiro</v>
      </c>
      <c r="J241" s="20">
        <f t="shared" si="22"/>
        <v>2</v>
      </c>
      <c r="K241" s="20">
        <f t="shared" si="23"/>
        <v>2023</v>
      </c>
      <c r="L241" s="12">
        <f t="shared" si="24"/>
        <v>0.4658141301595341</v>
      </c>
      <c r="M241">
        <f>(COUNTIF(mercado_acoes!D:D, "Compra") + COUNTIF(mercado_acoes!D:D, "Venda"))</f>
        <v>2000</v>
      </c>
      <c r="N241" s="19">
        <f t="shared" si="25"/>
        <v>3809.0000000000005</v>
      </c>
      <c r="O241" s="19">
        <f t="shared" si="26"/>
        <v>2022.5341858698405</v>
      </c>
    </row>
    <row r="242" spans="1:15" x14ac:dyDescent="0.2">
      <c r="A242" s="3">
        <v>72</v>
      </c>
      <c r="B242" s="3" t="s">
        <v>110</v>
      </c>
      <c r="C242" s="3" t="s">
        <v>111</v>
      </c>
      <c r="D242" s="3" t="s">
        <v>14</v>
      </c>
      <c r="E242" s="3" t="s">
        <v>125</v>
      </c>
      <c r="F242" s="7">
        <v>3.86</v>
      </c>
      <c r="G242" s="6" t="s">
        <v>236</v>
      </c>
      <c r="H242" s="21">
        <f t="shared" si="21"/>
        <v>14</v>
      </c>
      <c r="I242" s="21" t="str">
        <f t="shared" si="27"/>
        <v>fevereiro</v>
      </c>
      <c r="J242" s="20">
        <f t="shared" si="22"/>
        <v>2</v>
      </c>
      <c r="K242" s="20">
        <f t="shared" si="23"/>
        <v>2023</v>
      </c>
      <c r="L242" s="12">
        <f t="shared" si="24"/>
        <v>3.2413269182071401E-2</v>
      </c>
      <c r="M242">
        <f>(COUNTIF(mercado_acoes!D:D, "Compra") + COUNTIF(mercado_acoes!D:D, "Venda"))</f>
        <v>2000</v>
      </c>
      <c r="N242" s="19">
        <f t="shared" si="25"/>
        <v>386</v>
      </c>
      <c r="O242" s="19">
        <f t="shared" si="26"/>
        <v>2022.9675867308179</v>
      </c>
    </row>
    <row r="243" spans="1:15" x14ac:dyDescent="0.2">
      <c r="A243" s="3">
        <v>24</v>
      </c>
      <c r="B243" s="3" t="s">
        <v>118</v>
      </c>
      <c r="C243" s="3" t="s">
        <v>119</v>
      </c>
      <c r="D243" s="3" t="s">
        <v>14</v>
      </c>
      <c r="E243" s="3" t="s">
        <v>115</v>
      </c>
      <c r="F243" s="7">
        <v>27.86</v>
      </c>
      <c r="G243" s="6" t="s">
        <v>236</v>
      </c>
      <c r="H243" s="21">
        <f t="shared" si="21"/>
        <v>14</v>
      </c>
      <c r="I243" s="21" t="str">
        <f t="shared" si="27"/>
        <v>fevereiro</v>
      </c>
      <c r="J243" s="20">
        <f t="shared" si="22"/>
        <v>2</v>
      </c>
      <c r="K243" s="20">
        <f t="shared" si="23"/>
        <v>2023</v>
      </c>
      <c r="L243" s="12">
        <f t="shared" si="24"/>
        <v>0.33628766776399083</v>
      </c>
      <c r="M243">
        <f>(COUNTIF(mercado_acoes!D:D, "Compra") + COUNTIF(mercado_acoes!D:D, "Venda"))</f>
        <v>2000</v>
      </c>
      <c r="N243" s="19">
        <f t="shared" si="25"/>
        <v>2786</v>
      </c>
      <c r="O243" s="19">
        <f t="shared" si="26"/>
        <v>2022.6637123322359</v>
      </c>
    </row>
    <row r="244" spans="1:15" x14ac:dyDescent="0.2">
      <c r="A244" s="3">
        <v>38</v>
      </c>
      <c r="B244" s="3" t="s">
        <v>89</v>
      </c>
      <c r="C244" s="3" t="s">
        <v>90</v>
      </c>
      <c r="D244" s="3" t="s">
        <v>9</v>
      </c>
      <c r="E244" s="3" t="s">
        <v>15</v>
      </c>
      <c r="F244" s="7">
        <v>46.48</v>
      </c>
      <c r="G244" s="6" t="s">
        <v>236</v>
      </c>
      <c r="H244" s="21">
        <f t="shared" si="21"/>
        <v>14</v>
      </c>
      <c r="I244" s="21" t="str">
        <f t="shared" si="27"/>
        <v>fevereiro</v>
      </c>
      <c r="J244" s="20">
        <f t="shared" si="22"/>
        <v>2</v>
      </c>
      <c r="K244" s="20">
        <f t="shared" si="23"/>
        <v>2023</v>
      </c>
      <c r="L244" s="12">
        <f t="shared" si="24"/>
        <v>0.57204355533046336</v>
      </c>
      <c r="M244">
        <f>(COUNTIF(mercado_acoes!D:D, "Compra") + COUNTIF(mercado_acoes!D:D, "Venda"))</f>
        <v>2000</v>
      </c>
      <c r="N244" s="19">
        <f t="shared" si="25"/>
        <v>4648</v>
      </c>
      <c r="O244" s="19">
        <f t="shared" si="26"/>
        <v>2022.4279564446695</v>
      </c>
    </row>
    <row r="245" spans="1:15" x14ac:dyDescent="0.2">
      <c r="A245" s="3">
        <v>17</v>
      </c>
      <c r="B245" s="3" t="s">
        <v>195</v>
      </c>
      <c r="C245" s="3" t="s">
        <v>196</v>
      </c>
      <c r="D245" s="3" t="s">
        <v>14</v>
      </c>
      <c r="E245" s="3" t="s">
        <v>34</v>
      </c>
      <c r="F245" s="7">
        <v>76.16</v>
      </c>
      <c r="G245" s="6" t="s">
        <v>236</v>
      </c>
      <c r="H245" s="21">
        <f t="shared" ref="H245:H308" si="28">DAY(G245)</f>
        <v>14</v>
      </c>
      <c r="I245" s="21" t="str">
        <f t="shared" si="27"/>
        <v>fevereiro</v>
      </c>
      <c r="J245" s="20">
        <f t="shared" si="22"/>
        <v>2</v>
      </c>
      <c r="K245" s="20">
        <f t="shared" si="23"/>
        <v>2023</v>
      </c>
      <c r="L245" s="12">
        <f t="shared" si="24"/>
        <v>0.94783489491010375</v>
      </c>
      <c r="M245">
        <f>(COUNTIF(mercado_acoes!D:D, "Compra") + COUNTIF(mercado_acoes!D:D, "Venda"))</f>
        <v>2000</v>
      </c>
      <c r="N245" s="19">
        <f t="shared" si="25"/>
        <v>7616</v>
      </c>
      <c r="O245" s="19">
        <f t="shared" si="26"/>
        <v>2022.0521651050899</v>
      </c>
    </row>
    <row r="246" spans="1:15" x14ac:dyDescent="0.2">
      <c r="A246" s="3">
        <v>61</v>
      </c>
      <c r="B246" s="3" t="s">
        <v>75</v>
      </c>
      <c r="C246" s="3" t="s">
        <v>76</v>
      </c>
      <c r="D246" s="3" t="s">
        <v>14</v>
      </c>
      <c r="E246" s="3" t="s">
        <v>10</v>
      </c>
      <c r="F246" s="7">
        <v>10.24</v>
      </c>
      <c r="G246" s="6" t="s">
        <v>236</v>
      </c>
      <c r="H246" s="21">
        <f t="shared" si="28"/>
        <v>14</v>
      </c>
      <c r="I246" s="21" t="str">
        <f t="shared" si="27"/>
        <v>fevereiro</v>
      </c>
      <c r="J246" s="20">
        <f t="shared" si="22"/>
        <v>2</v>
      </c>
      <c r="K246" s="20">
        <f t="shared" si="23"/>
        <v>2023</v>
      </c>
      <c r="L246" s="12">
        <f t="shared" si="24"/>
        <v>0.11319321347176499</v>
      </c>
      <c r="M246">
        <f>(COUNTIF(mercado_acoes!D:D, "Compra") + COUNTIF(mercado_acoes!D:D, "Venda"))</f>
        <v>2000</v>
      </c>
      <c r="N246" s="19">
        <f t="shared" si="25"/>
        <v>1024</v>
      </c>
      <c r="O246" s="19">
        <f t="shared" si="26"/>
        <v>2022.8868067865283</v>
      </c>
    </row>
    <row r="247" spans="1:15" x14ac:dyDescent="0.2">
      <c r="A247" s="3">
        <v>20</v>
      </c>
      <c r="B247" s="3" t="s">
        <v>145</v>
      </c>
      <c r="C247" s="3" t="s">
        <v>146</v>
      </c>
      <c r="D247" s="3" t="s">
        <v>9</v>
      </c>
      <c r="E247" s="3" t="s">
        <v>10</v>
      </c>
      <c r="F247" s="7">
        <v>10.71</v>
      </c>
      <c r="G247" s="6" t="s">
        <v>239</v>
      </c>
      <c r="H247" s="21">
        <f t="shared" si="28"/>
        <v>15</v>
      </c>
      <c r="I247" s="21" t="str">
        <f t="shared" si="27"/>
        <v>fevereiro</v>
      </c>
      <c r="J247" s="20">
        <f t="shared" si="22"/>
        <v>2</v>
      </c>
      <c r="K247" s="20">
        <f t="shared" si="23"/>
        <v>2023</v>
      </c>
      <c r="L247" s="12">
        <f t="shared" si="24"/>
        <v>0.11914408711066092</v>
      </c>
      <c r="M247">
        <f>(COUNTIF(mercado_acoes!D:D, "Compra") + COUNTIF(mercado_acoes!D:D, "Venda"))</f>
        <v>2000</v>
      </c>
      <c r="N247" s="19">
        <f t="shared" si="25"/>
        <v>1071</v>
      </c>
      <c r="O247" s="19">
        <f t="shared" si="26"/>
        <v>2022.8808559128893</v>
      </c>
    </row>
    <row r="248" spans="1:15" x14ac:dyDescent="0.2">
      <c r="A248" s="3">
        <v>66</v>
      </c>
      <c r="B248" s="3" t="s">
        <v>132</v>
      </c>
      <c r="C248" s="3" t="s">
        <v>141</v>
      </c>
      <c r="D248" s="3" t="s">
        <v>9</v>
      </c>
      <c r="E248" s="3" t="s">
        <v>25</v>
      </c>
      <c r="F248" s="7">
        <v>13.78</v>
      </c>
      <c r="G248" s="6" t="s">
        <v>239</v>
      </c>
      <c r="H248" s="21">
        <f t="shared" si="28"/>
        <v>15</v>
      </c>
      <c r="I248" s="21" t="str">
        <f t="shared" si="27"/>
        <v>fevereiro</v>
      </c>
      <c r="J248" s="20">
        <f t="shared" si="22"/>
        <v>2</v>
      </c>
      <c r="K248" s="20">
        <f t="shared" si="23"/>
        <v>2023</v>
      </c>
      <c r="L248" s="12">
        <f t="shared" si="24"/>
        <v>0.1580146872625981</v>
      </c>
      <c r="M248">
        <f>(COUNTIF(mercado_acoes!D:D, "Compra") + COUNTIF(mercado_acoes!D:D, "Venda"))</f>
        <v>2000</v>
      </c>
      <c r="N248" s="19">
        <f t="shared" si="25"/>
        <v>1378</v>
      </c>
      <c r="O248" s="19">
        <f t="shared" si="26"/>
        <v>2022.8419853127375</v>
      </c>
    </row>
    <row r="249" spans="1:15" x14ac:dyDescent="0.2">
      <c r="A249" s="3">
        <v>63</v>
      </c>
      <c r="B249" s="3" t="s">
        <v>234</v>
      </c>
      <c r="C249" s="3" t="s">
        <v>235</v>
      </c>
      <c r="D249" s="3" t="s">
        <v>9</v>
      </c>
      <c r="E249" s="3" t="s">
        <v>27</v>
      </c>
      <c r="F249" s="7">
        <v>13.72</v>
      </c>
      <c r="G249" s="6" t="s">
        <v>239</v>
      </c>
      <c r="H249" s="21">
        <f t="shared" si="28"/>
        <v>15</v>
      </c>
      <c r="I249" s="21" t="str">
        <f t="shared" si="27"/>
        <v>fevereiro</v>
      </c>
      <c r="J249" s="20">
        <f t="shared" si="22"/>
        <v>2</v>
      </c>
      <c r="K249" s="20">
        <f t="shared" si="23"/>
        <v>2023</v>
      </c>
      <c r="L249" s="12">
        <f t="shared" si="24"/>
        <v>0.15725500126614331</v>
      </c>
      <c r="M249">
        <f>(COUNTIF(mercado_acoes!D:D, "Compra") + COUNTIF(mercado_acoes!D:D, "Venda"))</f>
        <v>2000</v>
      </c>
      <c r="N249" s="19">
        <f t="shared" si="25"/>
        <v>1372</v>
      </c>
      <c r="O249" s="19">
        <f t="shared" si="26"/>
        <v>2022.8427449987339</v>
      </c>
    </row>
    <row r="250" spans="1:15" x14ac:dyDescent="0.2">
      <c r="A250" s="3">
        <v>31</v>
      </c>
      <c r="B250" s="3" t="s">
        <v>240</v>
      </c>
      <c r="C250" s="3" t="s">
        <v>241</v>
      </c>
      <c r="D250" s="3" t="s">
        <v>9</v>
      </c>
      <c r="E250" s="3" t="s">
        <v>27</v>
      </c>
      <c r="F250" s="7">
        <v>14.75</v>
      </c>
      <c r="G250" s="6" t="s">
        <v>239</v>
      </c>
      <c r="H250" s="21">
        <f t="shared" si="28"/>
        <v>15</v>
      </c>
      <c r="I250" s="21" t="str">
        <f t="shared" si="27"/>
        <v>fevereiro</v>
      </c>
      <c r="J250" s="20">
        <f t="shared" si="22"/>
        <v>2</v>
      </c>
      <c r="K250" s="20">
        <f t="shared" si="23"/>
        <v>2023</v>
      </c>
      <c r="L250" s="12">
        <f t="shared" si="24"/>
        <v>0.17029627753861734</v>
      </c>
      <c r="M250">
        <f>(COUNTIF(mercado_acoes!D:D, "Compra") + COUNTIF(mercado_acoes!D:D, "Venda"))</f>
        <v>2000</v>
      </c>
      <c r="N250" s="19">
        <f t="shared" si="25"/>
        <v>1475</v>
      </c>
      <c r="O250" s="19">
        <f t="shared" si="26"/>
        <v>2022.8297037224613</v>
      </c>
    </row>
    <row r="251" spans="1:15" x14ac:dyDescent="0.2">
      <c r="A251" s="3">
        <v>2</v>
      </c>
      <c r="B251" s="3" t="s">
        <v>53</v>
      </c>
      <c r="C251" s="3" t="s">
        <v>54</v>
      </c>
      <c r="D251" s="3" t="s">
        <v>9</v>
      </c>
      <c r="E251" s="3" t="s">
        <v>66</v>
      </c>
      <c r="F251" s="7">
        <v>36.01</v>
      </c>
      <c r="G251" s="6" t="s">
        <v>239</v>
      </c>
      <c r="H251" s="21">
        <f t="shared" si="28"/>
        <v>15</v>
      </c>
      <c r="I251" s="21" t="str">
        <f t="shared" si="27"/>
        <v>fevereiro</v>
      </c>
      <c r="J251" s="20">
        <f t="shared" si="22"/>
        <v>2</v>
      </c>
      <c r="K251" s="20">
        <f t="shared" si="23"/>
        <v>2023</v>
      </c>
      <c r="L251" s="12">
        <f t="shared" si="24"/>
        <v>0.43947834894910104</v>
      </c>
      <c r="M251">
        <f>(COUNTIF(mercado_acoes!D:D, "Compra") + COUNTIF(mercado_acoes!D:D, "Venda"))</f>
        <v>2000</v>
      </c>
      <c r="N251" s="19">
        <f t="shared" si="25"/>
        <v>3601</v>
      </c>
      <c r="O251" s="19">
        <f t="shared" si="26"/>
        <v>2022.560521651051</v>
      </c>
    </row>
    <row r="252" spans="1:15" x14ac:dyDescent="0.2">
      <c r="A252" s="3">
        <v>42</v>
      </c>
      <c r="B252" s="3" t="s">
        <v>61</v>
      </c>
      <c r="C252" s="3" t="s">
        <v>155</v>
      </c>
      <c r="D252" s="3" t="s">
        <v>14</v>
      </c>
      <c r="E252" s="3" t="s">
        <v>25</v>
      </c>
      <c r="F252" s="7">
        <v>19.29</v>
      </c>
      <c r="G252" s="6" t="s">
        <v>242</v>
      </c>
      <c r="H252" s="21">
        <f t="shared" si="28"/>
        <v>16</v>
      </c>
      <c r="I252" s="21" t="str">
        <f t="shared" si="27"/>
        <v>fevereiro</v>
      </c>
      <c r="J252" s="20">
        <f t="shared" si="22"/>
        <v>2</v>
      </c>
      <c r="K252" s="20">
        <f t="shared" si="23"/>
        <v>2023</v>
      </c>
      <c r="L252" s="12">
        <f t="shared" si="24"/>
        <v>0.22777918460369712</v>
      </c>
      <c r="M252">
        <f>(COUNTIF(mercado_acoes!D:D, "Compra") + COUNTIF(mercado_acoes!D:D, "Venda"))</f>
        <v>2000</v>
      </c>
      <c r="N252" s="19">
        <f t="shared" si="25"/>
        <v>1929</v>
      </c>
      <c r="O252" s="19">
        <f t="shared" si="26"/>
        <v>2022.7722208153964</v>
      </c>
    </row>
    <row r="253" spans="1:15" x14ac:dyDescent="0.2">
      <c r="A253" s="3">
        <v>30</v>
      </c>
      <c r="B253" s="3" t="s">
        <v>7</v>
      </c>
      <c r="C253" s="3" t="s">
        <v>8</v>
      </c>
      <c r="D253" s="3" t="s">
        <v>9</v>
      </c>
      <c r="E253" s="3" t="s">
        <v>95</v>
      </c>
      <c r="F253" s="7">
        <v>1.7</v>
      </c>
      <c r="G253" s="6" t="s">
        <v>242</v>
      </c>
      <c r="H253" s="21">
        <f t="shared" si="28"/>
        <v>16</v>
      </c>
      <c r="I253" s="21" t="str">
        <f t="shared" si="27"/>
        <v>fevereiro</v>
      </c>
      <c r="J253" s="20">
        <f t="shared" si="22"/>
        <v>2</v>
      </c>
      <c r="K253" s="20">
        <f t="shared" si="23"/>
        <v>2023</v>
      </c>
      <c r="L253" s="12">
        <f t="shared" si="24"/>
        <v>5.0645733096986566E-3</v>
      </c>
      <c r="M253">
        <f>(COUNTIF(mercado_acoes!D:D, "Compra") + COUNTIF(mercado_acoes!D:D, "Venda"))</f>
        <v>2000</v>
      </c>
      <c r="N253" s="19">
        <f t="shared" si="25"/>
        <v>170</v>
      </c>
      <c r="O253" s="19">
        <f t="shared" si="26"/>
        <v>2022.9949354266903</v>
      </c>
    </row>
    <row r="254" spans="1:15" x14ac:dyDescent="0.2">
      <c r="A254" s="3">
        <v>32</v>
      </c>
      <c r="B254" s="3" t="s">
        <v>128</v>
      </c>
      <c r="C254" s="3" t="s">
        <v>129</v>
      </c>
      <c r="D254" s="3" t="s">
        <v>9</v>
      </c>
      <c r="E254" s="3" t="s">
        <v>115</v>
      </c>
      <c r="F254" s="7">
        <v>30.14</v>
      </c>
      <c r="G254" s="6" t="s">
        <v>242</v>
      </c>
      <c r="H254" s="21">
        <f t="shared" si="28"/>
        <v>16</v>
      </c>
      <c r="I254" s="21" t="str">
        <f t="shared" si="27"/>
        <v>fevereiro</v>
      </c>
      <c r="J254" s="20">
        <f t="shared" si="22"/>
        <v>2</v>
      </c>
      <c r="K254" s="20">
        <f t="shared" si="23"/>
        <v>2023</v>
      </c>
      <c r="L254" s="12">
        <f t="shared" si="24"/>
        <v>0.36515573562927323</v>
      </c>
      <c r="M254">
        <f>(COUNTIF(mercado_acoes!D:D, "Compra") + COUNTIF(mercado_acoes!D:D, "Venda"))</f>
        <v>2000</v>
      </c>
      <c r="N254" s="19">
        <f t="shared" si="25"/>
        <v>3014</v>
      </c>
      <c r="O254" s="19">
        <f t="shared" si="26"/>
        <v>2022.6348442643707</v>
      </c>
    </row>
    <row r="255" spans="1:15" x14ac:dyDescent="0.2">
      <c r="A255" s="3">
        <v>84</v>
      </c>
      <c r="B255" s="3" t="s">
        <v>120</v>
      </c>
      <c r="C255" s="3" t="s">
        <v>121</v>
      </c>
      <c r="D255" s="3" t="s">
        <v>9</v>
      </c>
      <c r="E255" s="3" t="s">
        <v>37</v>
      </c>
      <c r="F255" s="7">
        <v>46.42</v>
      </c>
      <c r="G255" s="6" t="s">
        <v>242</v>
      </c>
      <c r="H255" s="21">
        <f t="shared" si="28"/>
        <v>16</v>
      </c>
      <c r="I255" s="21" t="str">
        <f t="shared" si="27"/>
        <v>fevereiro</v>
      </c>
      <c r="J255" s="20">
        <f t="shared" si="22"/>
        <v>2</v>
      </c>
      <c r="K255" s="20">
        <f t="shared" si="23"/>
        <v>2023</v>
      </c>
      <c r="L255" s="12">
        <f t="shared" si="24"/>
        <v>0.57128386933400865</v>
      </c>
      <c r="M255">
        <f>(COUNTIF(mercado_acoes!D:D, "Compra") + COUNTIF(mercado_acoes!D:D, "Venda"))</f>
        <v>2000</v>
      </c>
      <c r="N255" s="19">
        <f t="shared" si="25"/>
        <v>4642</v>
      </c>
      <c r="O255" s="19">
        <f t="shared" si="26"/>
        <v>2022.4287161306661</v>
      </c>
    </row>
    <row r="256" spans="1:15" x14ac:dyDescent="0.2">
      <c r="A256" s="3">
        <v>48</v>
      </c>
      <c r="B256" s="3" t="s">
        <v>23</v>
      </c>
      <c r="C256" s="3" t="s">
        <v>26</v>
      </c>
      <c r="D256" s="3" t="s">
        <v>14</v>
      </c>
      <c r="E256" s="3" t="s">
        <v>25</v>
      </c>
      <c r="F256" s="7">
        <v>17.670000000000002</v>
      </c>
      <c r="G256" s="6" t="s">
        <v>243</v>
      </c>
      <c r="H256" s="21">
        <f t="shared" si="28"/>
        <v>17</v>
      </c>
      <c r="I256" s="21" t="str">
        <f t="shared" si="27"/>
        <v>fevereiro</v>
      </c>
      <c r="J256" s="20">
        <f t="shared" si="22"/>
        <v>2</v>
      </c>
      <c r="K256" s="20">
        <f t="shared" si="23"/>
        <v>2023</v>
      </c>
      <c r="L256" s="12">
        <f t="shared" si="24"/>
        <v>0.20726766269941757</v>
      </c>
      <c r="M256">
        <f>(COUNTIF(mercado_acoes!D:D, "Compra") + COUNTIF(mercado_acoes!D:D, "Venda"))</f>
        <v>2000</v>
      </c>
      <c r="N256" s="19">
        <f t="shared" si="25"/>
        <v>1767.0000000000002</v>
      </c>
      <c r="O256" s="19">
        <f t="shared" si="26"/>
        <v>2022.7927323373005</v>
      </c>
    </row>
    <row r="257" spans="1:15" x14ac:dyDescent="0.2">
      <c r="A257" s="3">
        <v>82</v>
      </c>
      <c r="B257" s="3" t="s">
        <v>244</v>
      </c>
      <c r="C257" s="3" t="s">
        <v>245</v>
      </c>
      <c r="D257" s="3" t="s">
        <v>9</v>
      </c>
      <c r="E257" s="3" t="s">
        <v>95</v>
      </c>
      <c r="F257" s="7">
        <v>1.54</v>
      </c>
      <c r="G257" s="6" t="s">
        <v>243</v>
      </c>
      <c r="H257" s="21">
        <f t="shared" si="28"/>
        <v>17</v>
      </c>
      <c r="I257" s="21" t="str">
        <f t="shared" si="27"/>
        <v>fevereiro</v>
      </c>
      <c r="J257" s="20">
        <f t="shared" si="22"/>
        <v>2</v>
      </c>
      <c r="K257" s="20">
        <f t="shared" si="23"/>
        <v>2023</v>
      </c>
      <c r="L257" s="12">
        <f t="shared" si="24"/>
        <v>3.0387439858191945E-3</v>
      </c>
      <c r="M257">
        <f>(COUNTIF(mercado_acoes!D:D, "Compra") + COUNTIF(mercado_acoes!D:D, "Venda"))</f>
        <v>2000</v>
      </c>
      <c r="N257" s="19">
        <f t="shared" si="25"/>
        <v>154</v>
      </c>
      <c r="O257" s="19">
        <f t="shared" si="26"/>
        <v>2022.9969612560142</v>
      </c>
    </row>
    <row r="258" spans="1:15" x14ac:dyDescent="0.2">
      <c r="A258" s="3">
        <v>67</v>
      </c>
      <c r="B258" s="3" t="s">
        <v>199</v>
      </c>
      <c r="C258" s="3" t="s">
        <v>200</v>
      </c>
      <c r="D258" s="3" t="s">
        <v>9</v>
      </c>
      <c r="E258" s="3" t="s">
        <v>21</v>
      </c>
      <c r="F258" s="7">
        <v>19.23</v>
      </c>
      <c r="G258" s="6" t="s">
        <v>243</v>
      </c>
      <c r="H258" s="21">
        <f t="shared" si="28"/>
        <v>17</v>
      </c>
      <c r="I258" s="21" t="str">
        <f t="shared" si="27"/>
        <v>fevereiro</v>
      </c>
      <c r="J258" s="20">
        <f t="shared" si="22"/>
        <v>2</v>
      </c>
      <c r="K258" s="20">
        <f t="shared" si="23"/>
        <v>2023</v>
      </c>
      <c r="L258" s="12">
        <f t="shared" si="24"/>
        <v>0.22701949860724233</v>
      </c>
      <c r="M258">
        <f>(COUNTIF(mercado_acoes!D:D, "Compra") + COUNTIF(mercado_acoes!D:D, "Venda"))</f>
        <v>2000</v>
      </c>
      <c r="N258" s="19">
        <f t="shared" si="25"/>
        <v>1923</v>
      </c>
      <c r="O258" s="19">
        <f t="shared" si="26"/>
        <v>2022.7729805013928</v>
      </c>
    </row>
    <row r="259" spans="1:15" x14ac:dyDescent="0.2">
      <c r="A259" s="3">
        <v>49</v>
      </c>
      <c r="B259" s="3" t="s">
        <v>166</v>
      </c>
      <c r="C259" s="3" t="s">
        <v>167</v>
      </c>
      <c r="D259" s="3" t="s">
        <v>9</v>
      </c>
      <c r="E259" s="3" t="s">
        <v>30</v>
      </c>
      <c r="F259" s="7">
        <v>34.54</v>
      </c>
      <c r="G259" s="6" t="s">
        <v>243</v>
      </c>
      <c r="H259" s="21">
        <f t="shared" si="28"/>
        <v>17</v>
      </c>
      <c r="I259" s="21" t="str">
        <f t="shared" si="27"/>
        <v>fevereiro</v>
      </c>
      <c r="J259" s="20">
        <f t="shared" ref="J259:J322" si="29">MONTH(G259)</f>
        <v>2</v>
      </c>
      <c r="K259" s="20">
        <f t="shared" ref="K259:K322" si="30">YEAR(G259)</f>
        <v>2023</v>
      </c>
      <c r="L259" s="12">
        <f t="shared" ref="L259:L322" si="31">(F259 - MIN(F:F)) / (MAX(F:F) - MIN(F:F))</f>
        <v>0.42086604203595845</v>
      </c>
      <c r="M259">
        <f>(COUNTIF(mercado_acoes!D:D, "Compra") + COUNTIF(mercado_acoes!D:D, "Venda"))</f>
        <v>2000</v>
      </c>
      <c r="N259" s="19">
        <f t="shared" ref="N259:N322" si="32">F259*100</f>
        <v>3454</v>
      </c>
      <c r="O259" s="19">
        <f t="shared" ref="O259:O322" si="33">K259 - L259</f>
        <v>2022.5791339579641</v>
      </c>
    </row>
    <row r="260" spans="1:15" x14ac:dyDescent="0.2">
      <c r="A260" s="3">
        <v>74</v>
      </c>
      <c r="B260" s="3" t="s">
        <v>7</v>
      </c>
      <c r="C260" s="3" t="s">
        <v>100</v>
      </c>
      <c r="D260" s="3" t="s">
        <v>14</v>
      </c>
      <c r="E260" s="3" t="s">
        <v>34</v>
      </c>
      <c r="F260" s="7">
        <v>67.05</v>
      </c>
      <c r="G260" s="6" t="s">
        <v>243</v>
      </c>
      <c r="H260" s="21">
        <f t="shared" si="28"/>
        <v>17</v>
      </c>
      <c r="I260" s="21" t="str">
        <f t="shared" si="27"/>
        <v>fevereiro</v>
      </c>
      <c r="J260" s="20">
        <f t="shared" si="29"/>
        <v>2</v>
      </c>
      <c r="K260" s="20">
        <f t="shared" si="30"/>
        <v>2023</v>
      </c>
      <c r="L260" s="12">
        <f t="shared" si="31"/>
        <v>0.8324892377817168</v>
      </c>
      <c r="M260">
        <f>(COUNTIF(mercado_acoes!D:D, "Compra") + COUNTIF(mercado_acoes!D:D, "Venda"))</f>
        <v>2000</v>
      </c>
      <c r="N260" s="19">
        <f t="shared" si="32"/>
        <v>6705</v>
      </c>
      <c r="O260" s="19">
        <f t="shared" si="33"/>
        <v>2022.1675107622182</v>
      </c>
    </row>
    <row r="261" spans="1:15" x14ac:dyDescent="0.2">
      <c r="A261" s="3">
        <v>34</v>
      </c>
      <c r="B261" s="3" t="s">
        <v>164</v>
      </c>
      <c r="C261" s="3" t="s">
        <v>165</v>
      </c>
      <c r="D261" s="3" t="s">
        <v>9</v>
      </c>
      <c r="E261" s="3" t="s">
        <v>21</v>
      </c>
      <c r="F261" s="7">
        <v>36.03</v>
      </c>
      <c r="G261" s="6" t="s">
        <v>246</v>
      </c>
      <c r="H261" s="21">
        <f t="shared" si="28"/>
        <v>18</v>
      </c>
      <c r="I261" s="21" t="str">
        <f t="shared" ref="I261:I324" si="34">TEXT(G261,"mmmm")</f>
        <v>fevereiro</v>
      </c>
      <c r="J261" s="20">
        <f t="shared" si="29"/>
        <v>2</v>
      </c>
      <c r="K261" s="20">
        <f t="shared" si="30"/>
        <v>2023</v>
      </c>
      <c r="L261" s="12">
        <f t="shared" si="31"/>
        <v>0.43973157761458598</v>
      </c>
      <c r="M261">
        <f>(COUNTIF(mercado_acoes!D:D, "Compra") + COUNTIF(mercado_acoes!D:D, "Venda"))</f>
        <v>2000</v>
      </c>
      <c r="N261" s="19">
        <f t="shared" si="32"/>
        <v>3603</v>
      </c>
      <c r="O261" s="19">
        <f t="shared" si="33"/>
        <v>2022.5602684223854</v>
      </c>
    </row>
    <row r="262" spans="1:15" x14ac:dyDescent="0.2">
      <c r="A262" s="3">
        <v>3</v>
      </c>
      <c r="B262" s="3" t="s">
        <v>51</v>
      </c>
      <c r="C262" s="3" t="s">
        <v>52</v>
      </c>
      <c r="D262" s="3" t="s">
        <v>9</v>
      </c>
      <c r="E262" s="3" t="s">
        <v>83</v>
      </c>
      <c r="F262" s="7">
        <v>39.659999999999997</v>
      </c>
      <c r="G262" s="6" t="s">
        <v>246</v>
      </c>
      <c r="H262" s="21">
        <f t="shared" si="28"/>
        <v>18</v>
      </c>
      <c r="I262" s="21" t="str">
        <f t="shared" si="34"/>
        <v>fevereiro</v>
      </c>
      <c r="J262" s="20">
        <f t="shared" si="29"/>
        <v>2</v>
      </c>
      <c r="K262" s="20">
        <f t="shared" si="30"/>
        <v>2023</v>
      </c>
      <c r="L262" s="12">
        <f t="shared" si="31"/>
        <v>0.48569258040010127</v>
      </c>
      <c r="M262">
        <f>(COUNTIF(mercado_acoes!D:D, "Compra") + COUNTIF(mercado_acoes!D:D, "Venda"))</f>
        <v>2000</v>
      </c>
      <c r="N262" s="19">
        <f t="shared" si="32"/>
        <v>3965.9999999999995</v>
      </c>
      <c r="O262" s="19">
        <f t="shared" si="33"/>
        <v>2022.5143074195998</v>
      </c>
    </row>
    <row r="263" spans="1:15" x14ac:dyDescent="0.2">
      <c r="A263" s="3">
        <v>58</v>
      </c>
      <c r="B263" s="3" t="s">
        <v>149</v>
      </c>
      <c r="C263" s="3" t="s">
        <v>150</v>
      </c>
      <c r="D263" s="3" t="s">
        <v>9</v>
      </c>
      <c r="E263" s="3" t="s">
        <v>70</v>
      </c>
      <c r="F263" s="7">
        <v>13</v>
      </c>
      <c r="G263" s="6" t="s">
        <v>246</v>
      </c>
      <c r="H263" s="21">
        <f t="shared" si="28"/>
        <v>18</v>
      </c>
      <c r="I263" s="21" t="str">
        <f t="shared" si="34"/>
        <v>fevereiro</v>
      </c>
      <c r="J263" s="20">
        <f t="shared" si="29"/>
        <v>2</v>
      </c>
      <c r="K263" s="20">
        <f t="shared" si="30"/>
        <v>2023</v>
      </c>
      <c r="L263" s="12">
        <f t="shared" si="31"/>
        <v>0.14813876930868572</v>
      </c>
      <c r="M263">
        <f>(COUNTIF(mercado_acoes!D:D, "Compra") + COUNTIF(mercado_acoes!D:D, "Venda"))</f>
        <v>2000</v>
      </c>
      <c r="N263" s="19">
        <f t="shared" si="32"/>
        <v>1300</v>
      </c>
      <c r="O263" s="19">
        <f t="shared" si="33"/>
        <v>2022.8518612306914</v>
      </c>
    </row>
    <row r="264" spans="1:15" x14ac:dyDescent="0.2">
      <c r="A264" s="3">
        <v>77</v>
      </c>
      <c r="B264" s="3" t="s">
        <v>7</v>
      </c>
      <c r="C264" s="3" t="s">
        <v>154</v>
      </c>
      <c r="D264" s="3" t="s">
        <v>9</v>
      </c>
      <c r="E264" s="3" t="s">
        <v>15</v>
      </c>
      <c r="F264" s="7">
        <v>56.44</v>
      </c>
      <c r="G264" s="6" t="s">
        <v>246</v>
      </c>
      <c r="H264" s="21">
        <f t="shared" si="28"/>
        <v>18</v>
      </c>
      <c r="I264" s="21" t="str">
        <f t="shared" si="34"/>
        <v>fevereiro</v>
      </c>
      <c r="J264" s="20">
        <f t="shared" si="29"/>
        <v>2</v>
      </c>
      <c r="K264" s="20">
        <f t="shared" si="30"/>
        <v>2023</v>
      </c>
      <c r="L264" s="12">
        <f t="shared" si="31"/>
        <v>0.69815143074195996</v>
      </c>
      <c r="M264">
        <f>(COUNTIF(mercado_acoes!D:D, "Compra") + COUNTIF(mercado_acoes!D:D, "Venda"))</f>
        <v>2000</v>
      </c>
      <c r="N264" s="19">
        <f t="shared" si="32"/>
        <v>5644</v>
      </c>
      <c r="O264" s="19">
        <f t="shared" si="33"/>
        <v>2022.301848569258</v>
      </c>
    </row>
    <row r="265" spans="1:15" x14ac:dyDescent="0.2">
      <c r="A265" s="3">
        <v>31</v>
      </c>
      <c r="B265" s="3" t="s">
        <v>240</v>
      </c>
      <c r="C265" s="3" t="s">
        <v>241</v>
      </c>
      <c r="D265" s="3" t="s">
        <v>14</v>
      </c>
      <c r="E265" s="3" t="s">
        <v>25</v>
      </c>
      <c r="F265" s="7">
        <v>17.34</v>
      </c>
      <c r="G265" s="6" t="s">
        <v>246</v>
      </c>
      <c r="H265" s="21">
        <f t="shared" si="28"/>
        <v>18</v>
      </c>
      <c r="I265" s="21" t="str">
        <f t="shared" si="34"/>
        <v>fevereiro</v>
      </c>
      <c r="J265" s="20">
        <f t="shared" si="29"/>
        <v>2</v>
      </c>
      <c r="K265" s="20">
        <f t="shared" si="30"/>
        <v>2023</v>
      </c>
      <c r="L265" s="12">
        <f t="shared" si="31"/>
        <v>0.20308938971891616</v>
      </c>
      <c r="M265">
        <f>(COUNTIF(mercado_acoes!D:D, "Compra") + COUNTIF(mercado_acoes!D:D, "Venda"))</f>
        <v>2000</v>
      </c>
      <c r="N265" s="19">
        <f t="shared" si="32"/>
        <v>1734</v>
      </c>
      <c r="O265" s="19">
        <f t="shared" si="33"/>
        <v>2022.796910610281</v>
      </c>
    </row>
    <row r="266" spans="1:15" x14ac:dyDescent="0.2">
      <c r="A266" s="3">
        <v>17</v>
      </c>
      <c r="B266" s="3" t="s">
        <v>195</v>
      </c>
      <c r="C266" s="3" t="s">
        <v>196</v>
      </c>
      <c r="D266" s="3" t="s">
        <v>14</v>
      </c>
      <c r="E266" s="3" t="s">
        <v>47</v>
      </c>
      <c r="F266" s="7">
        <v>9.1999999999999993</v>
      </c>
      <c r="G266" s="6" t="s">
        <v>246</v>
      </c>
      <c r="H266" s="21">
        <f t="shared" si="28"/>
        <v>18</v>
      </c>
      <c r="I266" s="21" t="str">
        <f t="shared" si="34"/>
        <v>fevereiro</v>
      </c>
      <c r="J266" s="20">
        <f t="shared" si="29"/>
        <v>2</v>
      </c>
      <c r="K266" s="20">
        <f t="shared" si="30"/>
        <v>2023</v>
      </c>
      <c r="L266" s="12">
        <f t="shared" si="31"/>
        <v>0.10002532286654849</v>
      </c>
      <c r="M266">
        <f>(COUNTIF(mercado_acoes!D:D, "Compra") + COUNTIF(mercado_acoes!D:D, "Venda"))</f>
        <v>2000</v>
      </c>
      <c r="N266" s="19">
        <f t="shared" si="32"/>
        <v>919.99999999999989</v>
      </c>
      <c r="O266" s="19">
        <f t="shared" si="33"/>
        <v>2022.8999746771335</v>
      </c>
    </row>
    <row r="267" spans="1:15" x14ac:dyDescent="0.2">
      <c r="A267" s="3">
        <v>24</v>
      </c>
      <c r="B267" s="3" t="s">
        <v>118</v>
      </c>
      <c r="C267" s="3" t="s">
        <v>119</v>
      </c>
      <c r="D267" s="3" t="s">
        <v>9</v>
      </c>
      <c r="E267" s="3" t="s">
        <v>79</v>
      </c>
      <c r="F267" s="7">
        <v>16.73</v>
      </c>
      <c r="G267" s="6" t="s">
        <v>246</v>
      </c>
      <c r="H267" s="21">
        <f t="shared" si="28"/>
        <v>18</v>
      </c>
      <c r="I267" s="21" t="str">
        <f t="shared" si="34"/>
        <v>fevereiro</v>
      </c>
      <c r="J267" s="20">
        <f t="shared" si="29"/>
        <v>2</v>
      </c>
      <c r="K267" s="20">
        <f t="shared" si="30"/>
        <v>2023</v>
      </c>
      <c r="L267" s="12">
        <f t="shared" si="31"/>
        <v>0.19536591542162571</v>
      </c>
      <c r="M267">
        <f>(COUNTIF(mercado_acoes!D:D, "Compra") + COUNTIF(mercado_acoes!D:D, "Venda"))</f>
        <v>2000</v>
      </c>
      <c r="N267" s="19">
        <f t="shared" si="32"/>
        <v>1673</v>
      </c>
      <c r="O267" s="19">
        <f t="shared" si="33"/>
        <v>2022.8046340845783</v>
      </c>
    </row>
    <row r="268" spans="1:15" x14ac:dyDescent="0.2">
      <c r="A268" s="3">
        <v>45</v>
      </c>
      <c r="B268" s="3" t="s">
        <v>227</v>
      </c>
      <c r="C268" s="3" t="s">
        <v>228</v>
      </c>
      <c r="D268" s="3" t="s">
        <v>14</v>
      </c>
      <c r="E268" s="3" t="s">
        <v>21</v>
      </c>
      <c r="F268" s="7">
        <v>30.05</v>
      </c>
      <c r="G268" s="6" t="s">
        <v>247</v>
      </c>
      <c r="H268" s="21">
        <f t="shared" si="28"/>
        <v>19</v>
      </c>
      <c r="I268" s="21" t="str">
        <f t="shared" si="34"/>
        <v>fevereiro</v>
      </c>
      <c r="J268" s="20">
        <f t="shared" si="29"/>
        <v>2</v>
      </c>
      <c r="K268" s="20">
        <f t="shared" si="30"/>
        <v>2023</v>
      </c>
      <c r="L268" s="12">
        <f t="shared" si="31"/>
        <v>0.364016206634591</v>
      </c>
      <c r="M268">
        <f>(COUNTIF(mercado_acoes!D:D, "Compra") + COUNTIF(mercado_acoes!D:D, "Venda"))</f>
        <v>2000</v>
      </c>
      <c r="N268" s="19">
        <f t="shared" si="32"/>
        <v>3005</v>
      </c>
      <c r="O268" s="19">
        <f t="shared" si="33"/>
        <v>2022.6359837933653</v>
      </c>
    </row>
    <row r="269" spans="1:15" x14ac:dyDescent="0.2">
      <c r="A269" s="3">
        <v>39</v>
      </c>
      <c r="B269" s="3" t="s">
        <v>58</v>
      </c>
      <c r="C269" s="3" t="s">
        <v>59</v>
      </c>
      <c r="D269" s="3" t="s">
        <v>14</v>
      </c>
      <c r="E269" s="3" t="s">
        <v>63</v>
      </c>
      <c r="F269" s="7">
        <v>11.25</v>
      </c>
      <c r="G269" s="6" t="s">
        <v>247</v>
      </c>
      <c r="H269" s="21">
        <f t="shared" si="28"/>
        <v>19</v>
      </c>
      <c r="I269" s="21" t="str">
        <f t="shared" si="34"/>
        <v>fevereiro</v>
      </c>
      <c r="J269" s="20">
        <f t="shared" si="29"/>
        <v>2</v>
      </c>
      <c r="K269" s="20">
        <f t="shared" si="30"/>
        <v>2023</v>
      </c>
      <c r="L269" s="12">
        <f t="shared" si="31"/>
        <v>0.1259812610787541</v>
      </c>
      <c r="M269">
        <f>(COUNTIF(mercado_acoes!D:D, "Compra") + COUNTIF(mercado_acoes!D:D, "Venda"))</f>
        <v>2000</v>
      </c>
      <c r="N269" s="19">
        <f t="shared" si="32"/>
        <v>1125</v>
      </c>
      <c r="O269" s="19">
        <f t="shared" si="33"/>
        <v>2022.8740187389212</v>
      </c>
    </row>
    <row r="270" spans="1:15" x14ac:dyDescent="0.2">
      <c r="A270" s="3">
        <v>51</v>
      </c>
      <c r="B270" s="3" t="s">
        <v>248</v>
      </c>
      <c r="C270" s="3" t="s">
        <v>249</v>
      </c>
      <c r="D270" s="3" t="s">
        <v>9</v>
      </c>
      <c r="E270" s="3" t="s">
        <v>79</v>
      </c>
      <c r="F270" s="7">
        <v>12.44</v>
      </c>
      <c r="G270" s="6" t="s">
        <v>247</v>
      </c>
      <c r="H270" s="21">
        <f t="shared" si="28"/>
        <v>19</v>
      </c>
      <c r="I270" s="21" t="str">
        <f t="shared" si="34"/>
        <v>fevereiro</v>
      </c>
      <c r="J270" s="20">
        <f t="shared" si="29"/>
        <v>2</v>
      </c>
      <c r="K270" s="20">
        <f t="shared" si="30"/>
        <v>2023</v>
      </c>
      <c r="L270" s="12">
        <f t="shared" si="31"/>
        <v>0.14104836667510759</v>
      </c>
      <c r="M270">
        <f>(COUNTIF(mercado_acoes!D:D, "Compra") + COUNTIF(mercado_acoes!D:D, "Venda"))</f>
        <v>2000</v>
      </c>
      <c r="N270" s="19">
        <f t="shared" si="32"/>
        <v>1244</v>
      </c>
      <c r="O270" s="19">
        <f t="shared" si="33"/>
        <v>2022.858951633325</v>
      </c>
    </row>
    <row r="271" spans="1:15" x14ac:dyDescent="0.2">
      <c r="A271" s="3">
        <v>46</v>
      </c>
      <c r="B271" s="3" t="s">
        <v>123</v>
      </c>
      <c r="C271" s="3" t="s">
        <v>124</v>
      </c>
      <c r="D271" s="3" t="s">
        <v>14</v>
      </c>
      <c r="E271" s="3" t="s">
        <v>63</v>
      </c>
      <c r="F271" s="7">
        <v>12.67</v>
      </c>
      <c r="G271" s="6" t="s">
        <v>247</v>
      </c>
      <c r="H271" s="21">
        <f t="shared" si="28"/>
        <v>19</v>
      </c>
      <c r="I271" s="21" t="str">
        <f t="shared" si="34"/>
        <v>fevereiro</v>
      </c>
      <c r="J271" s="20">
        <f t="shared" si="29"/>
        <v>2</v>
      </c>
      <c r="K271" s="20">
        <f t="shared" si="30"/>
        <v>2023</v>
      </c>
      <c r="L271" s="12">
        <f t="shared" si="31"/>
        <v>0.14396049632818433</v>
      </c>
      <c r="M271">
        <f>(COUNTIF(mercado_acoes!D:D, "Compra") + COUNTIF(mercado_acoes!D:D, "Venda"))</f>
        <v>2000</v>
      </c>
      <c r="N271" s="19">
        <f t="shared" si="32"/>
        <v>1267</v>
      </c>
      <c r="O271" s="19">
        <f t="shared" si="33"/>
        <v>2022.8560395036718</v>
      </c>
    </row>
    <row r="272" spans="1:15" x14ac:dyDescent="0.2">
      <c r="A272" s="3">
        <v>48</v>
      </c>
      <c r="B272" s="3" t="s">
        <v>23</v>
      </c>
      <c r="C272" s="3" t="s">
        <v>26</v>
      </c>
      <c r="D272" s="3" t="s">
        <v>9</v>
      </c>
      <c r="E272" s="3" t="s">
        <v>27</v>
      </c>
      <c r="F272" s="7">
        <v>12.21</v>
      </c>
      <c r="G272" s="6" t="s">
        <v>250</v>
      </c>
      <c r="H272" s="21">
        <f t="shared" si="28"/>
        <v>20</v>
      </c>
      <c r="I272" s="21" t="str">
        <f t="shared" si="34"/>
        <v>fevereiro</v>
      </c>
      <c r="J272" s="20">
        <f t="shared" si="29"/>
        <v>2</v>
      </c>
      <c r="K272" s="20">
        <f t="shared" si="30"/>
        <v>2023</v>
      </c>
      <c r="L272" s="12">
        <f t="shared" si="31"/>
        <v>0.1381362370220309</v>
      </c>
      <c r="M272">
        <f>(COUNTIF(mercado_acoes!D:D, "Compra") + COUNTIF(mercado_acoes!D:D, "Venda"))</f>
        <v>2000</v>
      </c>
      <c r="N272" s="19">
        <f t="shared" si="32"/>
        <v>1221</v>
      </c>
      <c r="O272" s="19">
        <f t="shared" si="33"/>
        <v>2022.8618637629779</v>
      </c>
    </row>
    <row r="273" spans="1:15" x14ac:dyDescent="0.2">
      <c r="A273" s="3">
        <v>38</v>
      </c>
      <c r="B273" s="3" t="s">
        <v>89</v>
      </c>
      <c r="C273" s="3" t="s">
        <v>90</v>
      </c>
      <c r="D273" s="3" t="s">
        <v>9</v>
      </c>
      <c r="E273" s="3" t="s">
        <v>125</v>
      </c>
      <c r="F273" s="7">
        <v>5.22</v>
      </c>
      <c r="G273" s="6" t="s">
        <v>250</v>
      </c>
      <c r="H273" s="21">
        <f t="shared" si="28"/>
        <v>20</v>
      </c>
      <c r="I273" s="21" t="str">
        <f t="shared" si="34"/>
        <v>fevereiro</v>
      </c>
      <c r="J273" s="20">
        <f t="shared" si="29"/>
        <v>2</v>
      </c>
      <c r="K273" s="20">
        <f t="shared" si="30"/>
        <v>2023</v>
      </c>
      <c r="L273" s="12">
        <f t="shared" si="31"/>
        <v>4.9632818435046841E-2</v>
      </c>
      <c r="M273">
        <f>(COUNTIF(mercado_acoes!D:D, "Compra") + COUNTIF(mercado_acoes!D:D, "Venda"))</f>
        <v>2000</v>
      </c>
      <c r="N273" s="19">
        <f t="shared" si="32"/>
        <v>522</v>
      </c>
      <c r="O273" s="19">
        <f t="shared" si="33"/>
        <v>2022.9503671815648</v>
      </c>
    </row>
    <row r="274" spans="1:15" x14ac:dyDescent="0.2">
      <c r="A274" s="3">
        <v>44</v>
      </c>
      <c r="B274" s="3" t="s">
        <v>217</v>
      </c>
      <c r="C274" s="3" t="s">
        <v>218</v>
      </c>
      <c r="D274" s="3" t="s">
        <v>9</v>
      </c>
      <c r="E274" s="3" t="s">
        <v>115</v>
      </c>
      <c r="F274" s="7">
        <v>29.09</v>
      </c>
      <c r="G274" s="6" t="s">
        <v>250</v>
      </c>
      <c r="H274" s="21">
        <f t="shared" si="28"/>
        <v>20</v>
      </c>
      <c r="I274" s="21" t="str">
        <f t="shared" si="34"/>
        <v>fevereiro</v>
      </c>
      <c r="J274" s="20">
        <f t="shared" si="29"/>
        <v>2</v>
      </c>
      <c r="K274" s="20">
        <f t="shared" si="30"/>
        <v>2023</v>
      </c>
      <c r="L274" s="12">
        <f t="shared" si="31"/>
        <v>0.35186123069131425</v>
      </c>
      <c r="M274">
        <f>(COUNTIF(mercado_acoes!D:D, "Compra") + COUNTIF(mercado_acoes!D:D, "Venda"))</f>
        <v>2000</v>
      </c>
      <c r="N274" s="19">
        <f t="shared" si="32"/>
        <v>2909</v>
      </c>
      <c r="O274" s="19">
        <f t="shared" si="33"/>
        <v>2022.6481387693086</v>
      </c>
    </row>
    <row r="275" spans="1:15" x14ac:dyDescent="0.2">
      <c r="A275" s="3">
        <v>73</v>
      </c>
      <c r="B275" s="3" t="s">
        <v>231</v>
      </c>
      <c r="C275" s="3" t="s">
        <v>232</v>
      </c>
      <c r="D275" s="3" t="s">
        <v>9</v>
      </c>
      <c r="E275" s="3" t="s">
        <v>95</v>
      </c>
      <c r="F275" s="7">
        <v>2.4</v>
      </c>
      <c r="G275" s="6" t="s">
        <v>250</v>
      </c>
      <c r="H275" s="21">
        <f t="shared" si="28"/>
        <v>20</v>
      </c>
      <c r="I275" s="21" t="str">
        <f t="shared" si="34"/>
        <v>fevereiro</v>
      </c>
      <c r="J275" s="20">
        <f t="shared" si="29"/>
        <v>2</v>
      </c>
      <c r="K275" s="20">
        <f t="shared" si="30"/>
        <v>2023</v>
      </c>
      <c r="L275" s="12">
        <f t="shared" si="31"/>
        <v>1.3927576601671307E-2</v>
      </c>
      <c r="M275">
        <f>(COUNTIF(mercado_acoes!D:D, "Compra") + COUNTIF(mercado_acoes!D:D, "Venda"))</f>
        <v>2000</v>
      </c>
      <c r="N275" s="19">
        <f t="shared" si="32"/>
        <v>240</v>
      </c>
      <c r="O275" s="19">
        <f t="shared" si="33"/>
        <v>2022.9860724233984</v>
      </c>
    </row>
    <row r="276" spans="1:15" x14ac:dyDescent="0.2">
      <c r="A276" s="3">
        <v>7</v>
      </c>
      <c r="B276" s="3" t="s">
        <v>87</v>
      </c>
      <c r="C276" s="3" t="s">
        <v>88</v>
      </c>
      <c r="D276" s="3" t="s">
        <v>9</v>
      </c>
      <c r="E276" s="3" t="s">
        <v>34</v>
      </c>
      <c r="F276" s="7">
        <v>75.709999999999994</v>
      </c>
      <c r="G276" s="6" t="s">
        <v>251</v>
      </c>
      <c r="H276" s="21">
        <f t="shared" si="28"/>
        <v>21</v>
      </c>
      <c r="I276" s="21" t="str">
        <f t="shared" si="34"/>
        <v>fevereiro</v>
      </c>
      <c r="J276" s="20">
        <f t="shared" si="29"/>
        <v>2</v>
      </c>
      <c r="K276" s="20">
        <f t="shared" si="30"/>
        <v>2023</v>
      </c>
      <c r="L276" s="12">
        <f t="shared" si="31"/>
        <v>0.94213724993669279</v>
      </c>
      <c r="M276">
        <f>(COUNTIF(mercado_acoes!D:D, "Compra") + COUNTIF(mercado_acoes!D:D, "Venda"))</f>
        <v>2000</v>
      </c>
      <c r="N276" s="19">
        <f t="shared" si="32"/>
        <v>7570.9999999999991</v>
      </c>
      <c r="O276" s="19">
        <f t="shared" si="33"/>
        <v>2022.0578627500634</v>
      </c>
    </row>
    <row r="277" spans="1:15" x14ac:dyDescent="0.2">
      <c r="A277" s="3">
        <v>14</v>
      </c>
      <c r="B277" s="3" t="s">
        <v>156</v>
      </c>
      <c r="C277" s="3" t="s">
        <v>157</v>
      </c>
      <c r="D277" s="3" t="s">
        <v>9</v>
      </c>
      <c r="E277" s="3" t="s">
        <v>10</v>
      </c>
      <c r="F277" s="7">
        <v>10.78</v>
      </c>
      <c r="G277" s="6" t="s">
        <v>251</v>
      </c>
      <c r="H277" s="21">
        <f t="shared" si="28"/>
        <v>21</v>
      </c>
      <c r="I277" s="21" t="str">
        <f t="shared" si="34"/>
        <v>fevereiro</v>
      </c>
      <c r="J277" s="20">
        <f t="shared" si="29"/>
        <v>2</v>
      </c>
      <c r="K277" s="20">
        <f t="shared" si="30"/>
        <v>2023</v>
      </c>
      <c r="L277" s="12">
        <f t="shared" si="31"/>
        <v>0.12003038743985817</v>
      </c>
      <c r="M277">
        <f>(COUNTIF(mercado_acoes!D:D, "Compra") + COUNTIF(mercado_acoes!D:D, "Venda"))</f>
        <v>2000</v>
      </c>
      <c r="N277" s="19">
        <f t="shared" si="32"/>
        <v>1078</v>
      </c>
      <c r="O277" s="19">
        <f t="shared" si="33"/>
        <v>2022.8799696125602</v>
      </c>
    </row>
    <row r="278" spans="1:15" x14ac:dyDescent="0.2">
      <c r="A278" s="3">
        <v>80</v>
      </c>
      <c r="B278" s="3" t="s">
        <v>19</v>
      </c>
      <c r="C278" s="3" t="s">
        <v>20</v>
      </c>
      <c r="D278" s="3" t="s">
        <v>14</v>
      </c>
      <c r="E278" s="3" t="s">
        <v>27</v>
      </c>
      <c r="F278" s="7">
        <v>12.09</v>
      </c>
      <c r="G278" s="6" t="s">
        <v>251</v>
      </c>
      <c r="H278" s="21">
        <f t="shared" si="28"/>
        <v>21</v>
      </c>
      <c r="I278" s="21" t="str">
        <f t="shared" si="34"/>
        <v>fevereiro</v>
      </c>
      <c r="J278" s="20">
        <f t="shared" si="29"/>
        <v>2</v>
      </c>
      <c r="K278" s="20">
        <f t="shared" si="30"/>
        <v>2023</v>
      </c>
      <c r="L278" s="12">
        <f t="shared" si="31"/>
        <v>0.13661686502912129</v>
      </c>
      <c r="M278">
        <f>(COUNTIF(mercado_acoes!D:D, "Compra") + COUNTIF(mercado_acoes!D:D, "Venda"))</f>
        <v>2000</v>
      </c>
      <c r="N278" s="19">
        <f t="shared" si="32"/>
        <v>1209</v>
      </c>
      <c r="O278" s="19">
        <f t="shared" si="33"/>
        <v>2022.8633831349709</v>
      </c>
    </row>
    <row r="279" spans="1:15" x14ac:dyDescent="0.2">
      <c r="A279" s="3">
        <v>32</v>
      </c>
      <c r="B279" s="3" t="s">
        <v>128</v>
      </c>
      <c r="C279" s="3" t="s">
        <v>129</v>
      </c>
      <c r="D279" s="3" t="s">
        <v>14</v>
      </c>
      <c r="E279" s="3" t="s">
        <v>21</v>
      </c>
      <c r="F279" s="7">
        <v>25.49</v>
      </c>
      <c r="G279" s="6" t="s">
        <v>251</v>
      </c>
      <c r="H279" s="21">
        <f t="shared" si="28"/>
        <v>21</v>
      </c>
      <c r="I279" s="21" t="str">
        <f t="shared" si="34"/>
        <v>fevereiro</v>
      </c>
      <c r="J279" s="20">
        <f t="shared" si="29"/>
        <v>2</v>
      </c>
      <c r="K279" s="20">
        <f t="shared" si="30"/>
        <v>2023</v>
      </c>
      <c r="L279" s="12">
        <f t="shared" si="31"/>
        <v>0.30628007090402631</v>
      </c>
      <c r="M279">
        <f>(COUNTIF(mercado_acoes!D:D, "Compra") + COUNTIF(mercado_acoes!D:D, "Venda"))</f>
        <v>2000</v>
      </c>
      <c r="N279" s="19">
        <f t="shared" si="32"/>
        <v>2549</v>
      </c>
      <c r="O279" s="19">
        <f t="shared" si="33"/>
        <v>2022.693719929096</v>
      </c>
    </row>
    <row r="280" spans="1:15" x14ac:dyDescent="0.2">
      <c r="A280" s="3">
        <v>9</v>
      </c>
      <c r="B280" s="3" t="s">
        <v>205</v>
      </c>
      <c r="C280" s="3" t="s">
        <v>206</v>
      </c>
      <c r="D280" s="3" t="s">
        <v>9</v>
      </c>
      <c r="E280" s="3" t="s">
        <v>63</v>
      </c>
      <c r="F280" s="7">
        <v>12.3</v>
      </c>
      <c r="G280" s="6" t="s">
        <v>252</v>
      </c>
      <c r="H280" s="21">
        <f t="shared" si="28"/>
        <v>22</v>
      </c>
      <c r="I280" s="21" t="str">
        <f t="shared" si="34"/>
        <v>fevereiro</v>
      </c>
      <c r="J280" s="20">
        <f t="shared" si="29"/>
        <v>2</v>
      </c>
      <c r="K280" s="20">
        <f t="shared" si="30"/>
        <v>2023</v>
      </c>
      <c r="L280" s="12">
        <f t="shared" si="31"/>
        <v>0.1392757660167131</v>
      </c>
      <c r="M280">
        <f>(COUNTIF(mercado_acoes!D:D, "Compra") + COUNTIF(mercado_acoes!D:D, "Venda"))</f>
        <v>2000</v>
      </c>
      <c r="N280" s="19">
        <f t="shared" si="32"/>
        <v>1230</v>
      </c>
      <c r="O280" s="19">
        <f t="shared" si="33"/>
        <v>2022.8607242339833</v>
      </c>
    </row>
    <row r="281" spans="1:15" x14ac:dyDescent="0.2">
      <c r="A281" s="3">
        <v>27</v>
      </c>
      <c r="B281" s="3" t="s">
        <v>158</v>
      </c>
      <c r="C281" s="3" t="s">
        <v>159</v>
      </c>
      <c r="D281" s="3" t="s">
        <v>9</v>
      </c>
      <c r="E281" s="3" t="s">
        <v>79</v>
      </c>
      <c r="F281" s="7">
        <v>15.25</v>
      </c>
      <c r="G281" s="6" t="s">
        <v>252</v>
      </c>
      <c r="H281" s="21">
        <f t="shared" si="28"/>
        <v>22</v>
      </c>
      <c r="I281" s="21" t="str">
        <f t="shared" si="34"/>
        <v>fevereiro</v>
      </c>
      <c r="J281" s="20">
        <f t="shared" si="29"/>
        <v>2</v>
      </c>
      <c r="K281" s="20">
        <f t="shared" si="30"/>
        <v>2023</v>
      </c>
      <c r="L281" s="12">
        <f t="shared" si="31"/>
        <v>0.17662699417574068</v>
      </c>
      <c r="M281">
        <f>(COUNTIF(mercado_acoes!D:D, "Compra") + COUNTIF(mercado_acoes!D:D, "Venda"))</f>
        <v>2000</v>
      </c>
      <c r="N281" s="19">
        <f t="shared" si="32"/>
        <v>1525</v>
      </c>
      <c r="O281" s="19">
        <f t="shared" si="33"/>
        <v>2022.8233730058244</v>
      </c>
    </row>
    <row r="282" spans="1:15" x14ac:dyDescent="0.2">
      <c r="A282" s="3">
        <v>54</v>
      </c>
      <c r="B282" s="3" t="s">
        <v>55</v>
      </c>
      <c r="C282" s="3" t="s">
        <v>56</v>
      </c>
      <c r="D282" s="3" t="s">
        <v>9</v>
      </c>
      <c r="E282" s="3" t="s">
        <v>31</v>
      </c>
      <c r="F282" s="7">
        <v>69.010000000000005</v>
      </c>
      <c r="G282" s="6" t="s">
        <v>252</v>
      </c>
      <c r="H282" s="21">
        <f t="shared" si="28"/>
        <v>22</v>
      </c>
      <c r="I282" s="21" t="str">
        <f t="shared" si="34"/>
        <v>fevereiro</v>
      </c>
      <c r="J282" s="20">
        <f t="shared" si="29"/>
        <v>2</v>
      </c>
      <c r="K282" s="20">
        <f t="shared" si="30"/>
        <v>2023</v>
      </c>
      <c r="L282" s="12">
        <f t="shared" si="31"/>
        <v>0.85730564699924039</v>
      </c>
      <c r="M282">
        <f>(COUNTIF(mercado_acoes!D:D, "Compra") + COUNTIF(mercado_acoes!D:D, "Venda"))</f>
        <v>2000</v>
      </c>
      <c r="N282" s="19">
        <f t="shared" si="32"/>
        <v>6901.0000000000009</v>
      </c>
      <c r="O282" s="19">
        <f t="shared" si="33"/>
        <v>2022.1426943530007</v>
      </c>
    </row>
    <row r="283" spans="1:15" x14ac:dyDescent="0.2">
      <c r="A283" s="3">
        <v>23</v>
      </c>
      <c r="B283" s="3" t="s">
        <v>253</v>
      </c>
      <c r="C283" s="3" t="s">
        <v>254</v>
      </c>
      <c r="D283" s="3" t="s">
        <v>9</v>
      </c>
      <c r="E283" s="3" t="s">
        <v>30</v>
      </c>
      <c r="F283" s="7">
        <v>30.15</v>
      </c>
      <c r="G283" s="6" t="s">
        <v>252</v>
      </c>
      <c r="H283" s="21">
        <f t="shared" si="28"/>
        <v>22</v>
      </c>
      <c r="I283" s="21" t="str">
        <f t="shared" si="34"/>
        <v>fevereiro</v>
      </c>
      <c r="J283" s="20">
        <f t="shared" si="29"/>
        <v>2</v>
      </c>
      <c r="K283" s="20">
        <f t="shared" si="30"/>
        <v>2023</v>
      </c>
      <c r="L283" s="12">
        <f t="shared" si="31"/>
        <v>0.36528234996201564</v>
      </c>
      <c r="M283">
        <f>(COUNTIF(mercado_acoes!D:D, "Compra") + COUNTIF(mercado_acoes!D:D, "Venda"))</f>
        <v>2000</v>
      </c>
      <c r="N283" s="19">
        <f t="shared" si="32"/>
        <v>3015</v>
      </c>
      <c r="O283" s="19">
        <f t="shared" si="33"/>
        <v>2022.6347176500381</v>
      </c>
    </row>
    <row r="284" spans="1:15" x14ac:dyDescent="0.2">
      <c r="A284" s="3">
        <v>31</v>
      </c>
      <c r="B284" s="3" t="s">
        <v>240</v>
      </c>
      <c r="C284" s="3" t="s">
        <v>241</v>
      </c>
      <c r="D284" s="3" t="s">
        <v>14</v>
      </c>
      <c r="E284" s="3" t="s">
        <v>95</v>
      </c>
      <c r="F284" s="7">
        <v>3.37</v>
      </c>
      <c r="G284" s="6" t="s">
        <v>252</v>
      </c>
      <c r="H284" s="21">
        <f t="shared" si="28"/>
        <v>22</v>
      </c>
      <c r="I284" s="21" t="str">
        <f t="shared" si="34"/>
        <v>fevereiro</v>
      </c>
      <c r="J284" s="20">
        <f t="shared" si="29"/>
        <v>2</v>
      </c>
      <c r="K284" s="20">
        <f t="shared" si="30"/>
        <v>2023</v>
      </c>
      <c r="L284" s="12">
        <f t="shared" si="31"/>
        <v>2.6209166877690558E-2</v>
      </c>
      <c r="M284">
        <f>(COUNTIF(mercado_acoes!D:D, "Compra") + COUNTIF(mercado_acoes!D:D, "Venda"))</f>
        <v>2000</v>
      </c>
      <c r="N284" s="19">
        <f t="shared" si="32"/>
        <v>337</v>
      </c>
      <c r="O284" s="19">
        <f t="shared" si="33"/>
        <v>2022.9737908331224</v>
      </c>
    </row>
    <row r="285" spans="1:15" x14ac:dyDescent="0.2">
      <c r="A285" s="3">
        <v>10</v>
      </c>
      <c r="B285" s="3" t="s">
        <v>130</v>
      </c>
      <c r="C285" s="3" t="s">
        <v>131</v>
      </c>
      <c r="D285" s="3" t="s">
        <v>9</v>
      </c>
      <c r="E285" s="3" t="s">
        <v>95</v>
      </c>
      <c r="F285" s="7">
        <v>2.25</v>
      </c>
      <c r="G285" s="6" t="s">
        <v>252</v>
      </c>
      <c r="H285" s="21">
        <f t="shared" si="28"/>
        <v>22</v>
      </c>
      <c r="I285" s="21" t="str">
        <f t="shared" si="34"/>
        <v>fevereiro</v>
      </c>
      <c r="J285" s="20">
        <f t="shared" si="29"/>
        <v>2</v>
      </c>
      <c r="K285" s="20">
        <f t="shared" si="30"/>
        <v>2023</v>
      </c>
      <c r="L285" s="12">
        <f t="shared" si="31"/>
        <v>1.2028361610534312E-2</v>
      </c>
      <c r="M285">
        <f>(COUNTIF(mercado_acoes!D:D, "Compra") + COUNTIF(mercado_acoes!D:D, "Venda"))</f>
        <v>2000</v>
      </c>
      <c r="N285" s="19">
        <f t="shared" si="32"/>
        <v>225</v>
      </c>
      <c r="O285" s="19">
        <f t="shared" si="33"/>
        <v>2022.9879716383894</v>
      </c>
    </row>
    <row r="286" spans="1:15" x14ac:dyDescent="0.2">
      <c r="A286" s="3">
        <v>59</v>
      </c>
      <c r="B286" s="3" t="s">
        <v>73</v>
      </c>
      <c r="C286" s="3" t="s">
        <v>74</v>
      </c>
      <c r="D286" s="3" t="s">
        <v>14</v>
      </c>
      <c r="E286" s="3" t="s">
        <v>125</v>
      </c>
      <c r="F286" s="7">
        <v>3.45</v>
      </c>
      <c r="G286" s="6" t="s">
        <v>252</v>
      </c>
      <c r="H286" s="21">
        <f t="shared" si="28"/>
        <v>22</v>
      </c>
      <c r="I286" s="21" t="str">
        <f t="shared" si="34"/>
        <v>fevereiro</v>
      </c>
      <c r="J286" s="20">
        <f t="shared" si="29"/>
        <v>2</v>
      </c>
      <c r="K286" s="20">
        <f t="shared" si="30"/>
        <v>2023</v>
      </c>
      <c r="L286" s="12">
        <f t="shared" si="31"/>
        <v>2.7222081539630291E-2</v>
      </c>
      <c r="M286">
        <f>(COUNTIF(mercado_acoes!D:D, "Compra") + COUNTIF(mercado_acoes!D:D, "Venda"))</f>
        <v>2000</v>
      </c>
      <c r="N286" s="19">
        <f t="shared" si="32"/>
        <v>345</v>
      </c>
      <c r="O286" s="19">
        <f t="shared" si="33"/>
        <v>2022.9727779184605</v>
      </c>
    </row>
    <row r="287" spans="1:15" x14ac:dyDescent="0.2">
      <c r="A287" s="3">
        <v>10</v>
      </c>
      <c r="B287" s="3" t="s">
        <v>130</v>
      </c>
      <c r="C287" s="3" t="s">
        <v>131</v>
      </c>
      <c r="D287" s="3" t="s">
        <v>14</v>
      </c>
      <c r="E287" s="3" t="s">
        <v>27</v>
      </c>
      <c r="F287" s="7">
        <v>12.37</v>
      </c>
      <c r="G287" s="6" t="s">
        <v>252</v>
      </c>
      <c r="H287" s="21">
        <f t="shared" si="28"/>
        <v>22</v>
      </c>
      <c r="I287" s="21" t="str">
        <f t="shared" si="34"/>
        <v>fevereiro</v>
      </c>
      <c r="J287" s="20">
        <f t="shared" si="29"/>
        <v>2</v>
      </c>
      <c r="K287" s="20">
        <f t="shared" si="30"/>
        <v>2023</v>
      </c>
      <c r="L287" s="12">
        <f t="shared" si="31"/>
        <v>0.14016206634591033</v>
      </c>
      <c r="M287">
        <f>(COUNTIF(mercado_acoes!D:D, "Compra") + COUNTIF(mercado_acoes!D:D, "Venda"))</f>
        <v>2000</v>
      </c>
      <c r="N287" s="19">
        <f t="shared" si="32"/>
        <v>1237</v>
      </c>
      <c r="O287" s="19">
        <f t="shared" si="33"/>
        <v>2022.859837933654</v>
      </c>
    </row>
    <row r="288" spans="1:15" x14ac:dyDescent="0.2">
      <c r="A288" s="3">
        <v>78</v>
      </c>
      <c r="B288" s="3" t="s">
        <v>12</v>
      </c>
      <c r="C288" s="3" t="s">
        <v>13</v>
      </c>
      <c r="D288" s="3" t="s">
        <v>9</v>
      </c>
      <c r="E288" s="3" t="s">
        <v>30</v>
      </c>
      <c r="F288" s="7">
        <v>34.479999999999997</v>
      </c>
      <c r="G288" s="6" t="s">
        <v>255</v>
      </c>
      <c r="H288" s="21">
        <f t="shared" si="28"/>
        <v>23</v>
      </c>
      <c r="I288" s="21" t="str">
        <f t="shared" si="34"/>
        <v>fevereiro</v>
      </c>
      <c r="J288" s="20">
        <f t="shared" si="29"/>
        <v>2</v>
      </c>
      <c r="K288" s="20">
        <f t="shared" si="30"/>
        <v>2023</v>
      </c>
      <c r="L288" s="12">
        <f t="shared" si="31"/>
        <v>0.42010635603950364</v>
      </c>
      <c r="M288">
        <f>(COUNTIF(mercado_acoes!D:D, "Compra") + COUNTIF(mercado_acoes!D:D, "Venda"))</f>
        <v>2000</v>
      </c>
      <c r="N288" s="19">
        <f t="shared" si="32"/>
        <v>3447.9999999999995</v>
      </c>
      <c r="O288" s="19">
        <f t="shared" si="33"/>
        <v>2022.5798936439605</v>
      </c>
    </row>
    <row r="289" spans="1:15" x14ac:dyDescent="0.2">
      <c r="A289" s="3">
        <v>26</v>
      </c>
      <c r="B289" s="3" t="s">
        <v>210</v>
      </c>
      <c r="C289" s="3" t="s">
        <v>211</v>
      </c>
      <c r="D289" s="3" t="s">
        <v>9</v>
      </c>
      <c r="E289" s="3" t="s">
        <v>15</v>
      </c>
      <c r="F289" s="7">
        <v>36.47</v>
      </c>
      <c r="G289" s="6" t="s">
        <v>255</v>
      </c>
      <c r="H289" s="21">
        <f t="shared" si="28"/>
        <v>23</v>
      </c>
      <c r="I289" s="21" t="str">
        <f t="shared" si="34"/>
        <v>fevereiro</v>
      </c>
      <c r="J289" s="20">
        <f t="shared" si="29"/>
        <v>2</v>
      </c>
      <c r="K289" s="20">
        <f t="shared" si="30"/>
        <v>2023</v>
      </c>
      <c r="L289" s="12">
        <f t="shared" si="31"/>
        <v>0.44530260825525447</v>
      </c>
      <c r="M289">
        <f>(COUNTIF(mercado_acoes!D:D, "Compra") + COUNTIF(mercado_acoes!D:D, "Venda"))</f>
        <v>2000</v>
      </c>
      <c r="N289" s="19">
        <f t="shared" si="32"/>
        <v>3647</v>
      </c>
      <c r="O289" s="19">
        <f t="shared" si="33"/>
        <v>2022.5546973917446</v>
      </c>
    </row>
    <row r="290" spans="1:15" x14ac:dyDescent="0.2">
      <c r="A290" s="3">
        <v>94</v>
      </c>
      <c r="B290" s="3" t="s">
        <v>205</v>
      </c>
      <c r="C290" s="3" t="s">
        <v>256</v>
      </c>
      <c r="D290" s="3" t="s">
        <v>9</v>
      </c>
      <c r="E290" s="3" t="s">
        <v>66</v>
      </c>
      <c r="F290" s="7">
        <v>26.86</v>
      </c>
      <c r="G290" s="6" t="s">
        <v>255</v>
      </c>
      <c r="H290" s="21">
        <f t="shared" si="28"/>
        <v>23</v>
      </c>
      <c r="I290" s="21" t="str">
        <f t="shared" si="34"/>
        <v>fevereiro</v>
      </c>
      <c r="J290" s="20">
        <f t="shared" si="29"/>
        <v>2</v>
      </c>
      <c r="K290" s="20">
        <f t="shared" si="30"/>
        <v>2023</v>
      </c>
      <c r="L290" s="12">
        <f t="shared" si="31"/>
        <v>0.3236262344897442</v>
      </c>
      <c r="M290">
        <f>(COUNTIF(mercado_acoes!D:D, "Compra") + COUNTIF(mercado_acoes!D:D, "Venda"))</f>
        <v>2000</v>
      </c>
      <c r="N290" s="19">
        <f t="shared" si="32"/>
        <v>2686</v>
      </c>
      <c r="O290" s="19">
        <f t="shared" si="33"/>
        <v>2022.6763737655103</v>
      </c>
    </row>
    <row r="291" spans="1:15" x14ac:dyDescent="0.2">
      <c r="A291" s="3">
        <v>45</v>
      </c>
      <c r="B291" s="3" t="s">
        <v>227</v>
      </c>
      <c r="C291" s="3" t="s">
        <v>228</v>
      </c>
      <c r="D291" s="3" t="s">
        <v>9</v>
      </c>
      <c r="E291" s="3" t="s">
        <v>57</v>
      </c>
      <c r="F291" s="7">
        <v>14.32</v>
      </c>
      <c r="G291" s="6" t="s">
        <v>255</v>
      </c>
      <c r="H291" s="21">
        <f t="shared" si="28"/>
        <v>23</v>
      </c>
      <c r="I291" s="21" t="str">
        <f t="shared" si="34"/>
        <v>fevereiro</v>
      </c>
      <c r="J291" s="20">
        <f t="shared" si="29"/>
        <v>2</v>
      </c>
      <c r="K291" s="20">
        <f t="shared" si="30"/>
        <v>2023</v>
      </c>
      <c r="L291" s="12">
        <f t="shared" si="31"/>
        <v>0.16485186123069129</v>
      </c>
      <c r="M291">
        <f>(COUNTIF(mercado_acoes!D:D, "Compra") + COUNTIF(mercado_acoes!D:D, "Venda"))</f>
        <v>2000</v>
      </c>
      <c r="N291" s="19">
        <f t="shared" si="32"/>
        <v>1432</v>
      </c>
      <c r="O291" s="19">
        <f t="shared" si="33"/>
        <v>2022.8351481387692</v>
      </c>
    </row>
    <row r="292" spans="1:15" x14ac:dyDescent="0.2">
      <c r="A292" s="3">
        <v>2</v>
      </c>
      <c r="B292" s="3" t="s">
        <v>53</v>
      </c>
      <c r="C292" s="3" t="s">
        <v>54</v>
      </c>
      <c r="D292" s="3" t="s">
        <v>9</v>
      </c>
      <c r="E292" s="3" t="s">
        <v>10</v>
      </c>
      <c r="F292" s="7">
        <v>10.87</v>
      </c>
      <c r="G292" s="6" t="s">
        <v>255</v>
      </c>
      <c r="H292" s="21">
        <f t="shared" si="28"/>
        <v>23</v>
      </c>
      <c r="I292" s="21" t="str">
        <f t="shared" si="34"/>
        <v>fevereiro</v>
      </c>
      <c r="J292" s="20">
        <f t="shared" si="29"/>
        <v>2</v>
      </c>
      <c r="K292" s="20">
        <f t="shared" si="30"/>
        <v>2023</v>
      </c>
      <c r="L292" s="12">
        <f t="shared" si="31"/>
        <v>0.12116991643454036</v>
      </c>
      <c r="M292">
        <f>(COUNTIF(mercado_acoes!D:D, "Compra") + COUNTIF(mercado_acoes!D:D, "Venda"))</f>
        <v>2000</v>
      </c>
      <c r="N292" s="19">
        <f t="shared" si="32"/>
        <v>1087</v>
      </c>
      <c r="O292" s="19">
        <f t="shared" si="33"/>
        <v>2022.8788300835654</v>
      </c>
    </row>
    <row r="293" spans="1:15" x14ac:dyDescent="0.2">
      <c r="A293" s="3">
        <v>65</v>
      </c>
      <c r="B293" s="3" t="s">
        <v>208</v>
      </c>
      <c r="C293" s="3" t="s">
        <v>209</v>
      </c>
      <c r="D293" s="3" t="s">
        <v>14</v>
      </c>
      <c r="E293" s="3" t="s">
        <v>21</v>
      </c>
      <c r="F293" s="7">
        <v>35.57</v>
      </c>
      <c r="G293" s="6" t="s">
        <v>255</v>
      </c>
      <c r="H293" s="21">
        <f t="shared" si="28"/>
        <v>23</v>
      </c>
      <c r="I293" s="21" t="str">
        <f t="shared" si="34"/>
        <v>fevereiro</v>
      </c>
      <c r="J293" s="20">
        <f t="shared" si="29"/>
        <v>2</v>
      </c>
      <c r="K293" s="20">
        <f t="shared" si="30"/>
        <v>2023</v>
      </c>
      <c r="L293" s="12">
        <f t="shared" si="31"/>
        <v>0.43390731830843254</v>
      </c>
      <c r="M293">
        <f>(COUNTIF(mercado_acoes!D:D, "Compra") + COUNTIF(mercado_acoes!D:D, "Venda"))</f>
        <v>2000</v>
      </c>
      <c r="N293" s="19">
        <f t="shared" si="32"/>
        <v>3557</v>
      </c>
      <c r="O293" s="19">
        <f t="shared" si="33"/>
        <v>2022.5660926816915</v>
      </c>
    </row>
    <row r="294" spans="1:15" x14ac:dyDescent="0.2">
      <c r="A294" s="3">
        <v>28</v>
      </c>
      <c r="B294" s="3" t="s">
        <v>49</v>
      </c>
      <c r="C294" s="3" t="s">
        <v>50</v>
      </c>
      <c r="D294" s="3" t="s">
        <v>9</v>
      </c>
      <c r="E294" s="3" t="s">
        <v>95</v>
      </c>
      <c r="F294" s="7">
        <v>2.04</v>
      </c>
      <c r="G294" s="6" t="s">
        <v>255</v>
      </c>
      <c r="H294" s="21">
        <f t="shared" si="28"/>
        <v>23</v>
      </c>
      <c r="I294" s="21" t="str">
        <f t="shared" si="34"/>
        <v>fevereiro</v>
      </c>
      <c r="J294" s="20">
        <f t="shared" si="29"/>
        <v>2</v>
      </c>
      <c r="K294" s="20">
        <f t="shared" si="30"/>
        <v>2023</v>
      </c>
      <c r="L294" s="12">
        <f t="shared" si="31"/>
        <v>9.3694606229425166E-3</v>
      </c>
      <c r="M294">
        <f>(COUNTIF(mercado_acoes!D:D, "Compra") + COUNTIF(mercado_acoes!D:D, "Venda"))</f>
        <v>2000</v>
      </c>
      <c r="N294" s="19">
        <f t="shared" si="32"/>
        <v>204</v>
      </c>
      <c r="O294" s="19">
        <f t="shared" si="33"/>
        <v>2022.990630539377</v>
      </c>
    </row>
    <row r="295" spans="1:15" x14ac:dyDescent="0.2">
      <c r="A295" s="3">
        <v>85</v>
      </c>
      <c r="B295" s="3" t="s">
        <v>191</v>
      </c>
      <c r="C295" s="3" t="s">
        <v>192</v>
      </c>
      <c r="D295" s="3" t="s">
        <v>9</v>
      </c>
      <c r="E295" s="3" t="s">
        <v>63</v>
      </c>
      <c r="F295" s="7">
        <v>11.71</v>
      </c>
      <c r="G295" s="6" t="s">
        <v>255</v>
      </c>
      <c r="H295" s="21">
        <f t="shared" si="28"/>
        <v>23</v>
      </c>
      <c r="I295" s="21" t="str">
        <f t="shared" si="34"/>
        <v>fevereiro</v>
      </c>
      <c r="J295" s="20">
        <f t="shared" si="29"/>
        <v>2</v>
      </c>
      <c r="K295" s="20">
        <f t="shared" si="30"/>
        <v>2023</v>
      </c>
      <c r="L295" s="12">
        <f t="shared" si="31"/>
        <v>0.13180552038490756</v>
      </c>
      <c r="M295">
        <f>(COUNTIF(mercado_acoes!D:D, "Compra") + COUNTIF(mercado_acoes!D:D, "Venda"))</f>
        <v>2000</v>
      </c>
      <c r="N295" s="19">
        <f t="shared" si="32"/>
        <v>1171</v>
      </c>
      <c r="O295" s="19">
        <f t="shared" si="33"/>
        <v>2022.8681944796151</v>
      </c>
    </row>
    <row r="296" spans="1:15" x14ac:dyDescent="0.2">
      <c r="A296" s="3">
        <v>72</v>
      </c>
      <c r="B296" s="3" t="s">
        <v>110</v>
      </c>
      <c r="C296" s="3" t="s">
        <v>111</v>
      </c>
      <c r="D296" s="3" t="s">
        <v>9</v>
      </c>
      <c r="E296" s="3" t="s">
        <v>66</v>
      </c>
      <c r="F296" s="7">
        <v>33.159999999999997</v>
      </c>
      <c r="G296" s="6" t="s">
        <v>255</v>
      </c>
      <c r="H296" s="21">
        <f t="shared" si="28"/>
        <v>23</v>
      </c>
      <c r="I296" s="21" t="str">
        <f t="shared" si="34"/>
        <v>fevereiro</v>
      </c>
      <c r="J296" s="20">
        <f t="shared" si="29"/>
        <v>2</v>
      </c>
      <c r="K296" s="20">
        <f t="shared" si="30"/>
        <v>2023</v>
      </c>
      <c r="L296" s="12">
        <f t="shared" si="31"/>
        <v>0.40339326411749804</v>
      </c>
      <c r="M296">
        <f>(COUNTIF(mercado_acoes!D:D, "Compra") + COUNTIF(mercado_acoes!D:D, "Venda"))</f>
        <v>2000</v>
      </c>
      <c r="N296" s="19">
        <f t="shared" si="32"/>
        <v>3315.9999999999995</v>
      </c>
      <c r="O296" s="19">
        <f t="shared" si="33"/>
        <v>2022.5966067358825</v>
      </c>
    </row>
    <row r="297" spans="1:15" x14ac:dyDescent="0.2">
      <c r="A297" s="3">
        <v>75</v>
      </c>
      <c r="B297" s="3" t="s">
        <v>257</v>
      </c>
      <c r="C297" s="3" t="s">
        <v>258</v>
      </c>
      <c r="D297" s="3" t="s">
        <v>9</v>
      </c>
      <c r="E297" s="3" t="s">
        <v>15</v>
      </c>
      <c r="F297" s="7">
        <v>48.46</v>
      </c>
      <c r="G297" s="6" t="s">
        <v>259</v>
      </c>
      <c r="H297" s="21">
        <f t="shared" si="28"/>
        <v>24</v>
      </c>
      <c r="I297" s="21" t="str">
        <f t="shared" si="34"/>
        <v>fevereiro</v>
      </c>
      <c r="J297" s="20">
        <f t="shared" si="29"/>
        <v>2</v>
      </c>
      <c r="K297" s="20">
        <f t="shared" si="30"/>
        <v>2023</v>
      </c>
      <c r="L297" s="12">
        <f t="shared" si="31"/>
        <v>0.59711319321347178</v>
      </c>
      <c r="M297">
        <f>(COUNTIF(mercado_acoes!D:D, "Compra") + COUNTIF(mercado_acoes!D:D, "Venda"))</f>
        <v>2000</v>
      </c>
      <c r="N297" s="19">
        <f t="shared" si="32"/>
        <v>4846</v>
      </c>
      <c r="O297" s="19">
        <f t="shared" si="33"/>
        <v>2022.4028868067865</v>
      </c>
    </row>
    <row r="298" spans="1:15" x14ac:dyDescent="0.2">
      <c r="A298" s="3">
        <v>35</v>
      </c>
      <c r="B298" s="3" t="s">
        <v>101</v>
      </c>
      <c r="C298" s="3" t="s">
        <v>102</v>
      </c>
      <c r="D298" s="3" t="s">
        <v>9</v>
      </c>
      <c r="E298" s="3" t="s">
        <v>125</v>
      </c>
      <c r="F298" s="7">
        <v>4.6399999999999997</v>
      </c>
      <c r="G298" s="6" t="s">
        <v>259</v>
      </c>
      <c r="H298" s="21">
        <f t="shared" si="28"/>
        <v>24</v>
      </c>
      <c r="I298" s="21" t="str">
        <f t="shared" si="34"/>
        <v>fevereiro</v>
      </c>
      <c r="J298" s="20">
        <f t="shared" si="29"/>
        <v>2</v>
      </c>
      <c r="K298" s="20">
        <f t="shared" si="30"/>
        <v>2023</v>
      </c>
      <c r="L298" s="12">
        <f t="shared" si="31"/>
        <v>4.2289187135983793E-2</v>
      </c>
      <c r="M298">
        <f>(COUNTIF(mercado_acoes!D:D, "Compra") + COUNTIF(mercado_acoes!D:D, "Venda"))</f>
        <v>2000</v>
      </c>
      <c r="N298" s="19">
        <f t="shared" si="32"/>
        <v>463.99999999999994</v>
      </c>
      <c r="O298" s="19">
        <f t="shared" si="33"/>
        <v>2022.957710812864</v>
      </c>
    </row>
    <row r="299" spans="1:15" x14ac:dyDescent="0.2">
      <c r="A299" s="3">
        <v>6</v>
      </c>
      <c r="B299" s="3" t="s">
        <v>171</v>
      </c>
      <c r="C299" s="3" t="s">
        <v>172</v>
      </c>
      <c r="D299" s="3" t="s">
        <v>9</v>
      </c>
      <c r="E299" s="3" t="s">
        <v>30</v>
      </c>
      <c r="F299" s="7">
        <v>24.74</v>
      </c>
      <c r="G299" s="6" t="s">
        <v>259</v>
      </c>
      <c r="H299" s="21">
        <f t="shared" si="28"/>
        <v>24</v>
      </c>
      <c r="I299" s="21" t="str">
        <f t="shared" si="34"/>
        <v>fevereiro</v>
      </c>
      <c r="J299" s="20">
        <f t="shared" si="29"/>
        <v>2</v>
      </c>
      <c r="K299" s="20">
        <f t="shared" si="30"/>
        <v>2023</v>
      </c>
      <c r="L299" s="12">
        <f t="shared" si="31"/>
        <v>0.29678399594834132</v>
      </c>
      <c r="M299">
        <f>(COUNTIF(mercado_acoes!D:D, "Compra") + COUNTIF(mercado_acoes!D:D, "Venda"))</f>
        <v>2000</v>
      </c>
      <c r="N299" s="19">
        <f t="shared" si="32"/>
        <v>2474</v>
      </c>
      <c r="O299" s="19">
        <f t="shared" si="33"/>
        <v>2022.7032160040517</v>
      </c>
    </row>
    <row r="300" spans="1:15" x14ac:dyDescent="0.2">
      <c r="A300" s="3">
        <v>10</v>
      </c>
      <c r="B300" s="3" t="s">
        <v>130</v>
      </c>
      <c r="C300" s="3" t="s">
        <v>131</v>
      </c>
      <c r="D300" s="3" t="s">
        <v>14</v>
      </c>
      <c r="E300" s="3" t="s">
        <v>115</v>
      </c>
      <c r="F300" s="7">
        <v>26.32</v>
      </c>
      <c r="G300" s="6" t="s">
        <v>259</v>
      </c>
      <c r="H300" s="21">
        <f t="shared" si="28"/>
        <v>24</v>
      </c>
      <c r="I300" s="21" t="str">
        <f t="shared" si="34"/>
        <v>fevereiro</v>
      </c>
      <c r="J300" s="20">
        <f t="shared" si="29"/>
        <v>2</v>
      </c>
      <c r="K300" s="20">
        <f t="shared" si="30"/>
        <v>2023</v>
      </c>
      <c r="L300" s="12">
        <f t="shared" si="31"/>
        <v>0.31678906052165101</v>
      </c>
      <c r="M300">
        <f>(COUNTIF(mercado_acoes!D:D, "Compra") + COUNTIF(mercado_acoes!D:D, "Venda"))</f>
        <v>2000</v>
      </c>
      <c r="N300" s="19">
        <f t="shared" si="32"/>
        <v>2632</v>
      </c>
      <c r="O300" s="19">
        <f t="shared" si="33"/>
        <v>2022.6832109394784</v>
      </c>
    </row>
    <row r="301" spans="1:15" x14ac:dyDescent="0.2">
      <c r="A301" s="3">
        <v>47</v>
      </c>
      <c r="B301" s="3" t="s">
        <v>93</v>
      </c>
      <c r="C301" s="3" t="s">
        <v>94</v>
      </c>
      <c r="D301" s="3" t="s">
        <v>14</v>
      </c>
      <c r="E301" s="3" t="s">
        <v>21</v>
      </c>
      <c r="F301" s="7">
        <v>21.13</v>
      </c>
      <c r="G301" s="6" t="s">
        <v>259</v>
      </c>
      <c r="H301" s="21">
        <f t="shared" si="28"/>
        <v>24</v>
      </c>
      <c r="I301" s="21" t="str">
        <f t="shared" si="34"/>
        <v>fevereiro</v>
      </c>
      <c r="J301" s="20">
        <f t="shared" si="29"/>
        <v>2</v>
      </c>
      <c r="K301" s="20">
        <f t="shared" si="30"/>
        <v>2023</v>
      </c>
      <c r="L301" s="12">
        <f t="shared" si="31"/>
        <v>0.25107622182831091</v>
      </c>
      <c r="M301">
        <f>(COUNTIF(mercado_acoes!D:D, "Compra") + COUNTIF(mercado_acoes!D:D, "Venda"))</f>
        <v>2000</v>
      </c>
      <c r="N301" s="19">
        <f t="shared" si="32"/>
        <v>2113</v>
      </c>
      <c r="O301" s="19">
        <f t="shared" si="33"/>
        <v>2022.7489237781717</v>
      </c>
    </row>
    <row r="302" spans="1:15" x14ac:dyDescent="0.2">
      <c r="A302" s="3">
        <v>23</v>
      </c>
      <c r="B302" s="3" t="s">
        <v>253</v>
      </c>
      <c r="C302" s="3" t="s">
        <v>254</v>
      </c>
      <c r="D302" s="3" t="s">
        <v>14</v>
      </c>
      <c r="E302" s="3" t="s">
        <v>115</v>
      </c>
      <c r="F302" s="7">
        <v>31.4</v>
      </c>
      <c r="G302" s="6" t="s">
        <v>259</v>
      </c>
      <c r="H302" s="21">
        <f t="shared" si="28"/>
        <v>24</v>
      </c>
      <c r="I302" s="21" t="str">
        <f t="shared" si="34"/>
        <v>fevereiro</v>
      </c>
      <c r="J302" s="20">
        <f t="shared" si="29"/>
        <v>2</v>
      </c>
      <c r="K302" s="20">
        <f t="shared" si="30"/>
        <v>2023</v>
      </c>
      <c r="L302" s="12">
        <f t="shared" si="31"/>
        <v>0.38110914155482395</v>
      </c>
      <c r="M302">
        <f>(COUNTIF(mercado_acoes!D:D, "Compra") + COUNTIF(mercado_acoes!D:D, "Venda"))</f>
        <v>2000</v>
      </c>
      <c r="N302" s="19">
        <f t="shared" si="32"/>
        <v>3140</v>
      </c>
      <c r="O302" s="19">
        <f t="shared" si="33"/>
        <v>2022.6188908584452</v>
      </c>
    </row>
    <row r="303" spans="1:15" x14ac:dyDescent="0.2">
      <c r="A303" s="3">
        <v>90</v>
      </c>
      <c r="B303" s="3" t="s">
        <v>225</v>
      </c>
      <c r="C303" s="3" t="s">
        <v>226</v>
      </c>
      <c r="D303" s="3" t="s">
        <v>9</v>
      </c>
      <c r="E303" s="3" t="s">
        <v>79</v>
      </c>
      <c r="F303" s="7">
        <v>16.48</v>
      </c>
      <c r="G303" s="6" t="s">
        <v>260</v>
      </c>
      <c r="H303" s="21">
        <f t="shared" si="28"/>
        <v>25</v>
      </c>
      <c r="I303" s="21" t="str">
        <f t="shared" si="34"/>
        <v>fevereiro</v>
      </c>
      <c r="J303" s="20">
        <f t="shared" si="29"/>
        <v>2</v>
      </c>
      <c r="K303" s="20">
        <f t="shared" si="30"/>
        <v>2023</v>
      </c>
      <c r="L303" s="12">
        <f t="shared" si="31"/>
        <v>0.19220055710306405</v>
      </c>
      <c r="M303">
        <f>(COUNTIF(mercado_acoes!D:D, "Compra") + COUNTIF(mercado_acoes!D:D, "Venda"))</f>
        <v>2000</v>
      </c>
      <c r="N303" s="19">
        <f t="shared" si="32"/>
        <v>1648</v>
      </c>
      <c r="O303" s="19">
        <f t="shared" si="33"/>
        <v>2022.807799442897</v>
      </c>
    </row>
    <row r="304" spans="1:15" x14ac:dyDescent="0.2">
      <c r="A304" s="3">
        <v>8</v>
      </c>
      <c r="B304" s="3" t="s">
        <v>77</v>
      </c>
      <c r="C304" s="3" t="s">
        <v>78</v>
      </c>
      <c r="D304" s="3" t="s">
        <v>14</v>
      </c>
      <c r="E304" s="3" t="s">
        <v>30</v>
      </c>
      <c r="F304" s="7">
        <v>26.22</v>
      </c>
      <c r="G304" s="6" t="s">
        <v>260</v>
      </c>
      <c r="H304" s="21">
        <f t="shared" si="28"/>
        <v>25</v>
      </c>
      <c r="I304" s="21" t="str">
        <f t="shared" si="34"/>
        <v>fevereiro</v>
      </c>
      <c r="J304" s="20">
        <f t="shared" si="29"/>
        <v>2</v>
      </c>
      <c r="K304" s="20">
        <f t="shared" si="30"/>
        <v>2023</v>
      </c>
      <c r="L304" s="12">
        <f t="shared" si="31"/>
        <v>0.31552291719422637</v>
      </c>
      <c r="M304">
        <f>(COUNTIF(mercado_acoes!D:D, "Compra") + COUNTIF(mercado_acoes!D:D, "Venda"))</f>
        <v>2000</v>
      </c>
      <c r="N304" s="19">
        <f t="shared" si="32"/>
        <v>2622</v>
      </c>
      <c r="O304" s="19">
        <f t="shared" si="33"/>
        <v>2022.6844770828059</v>
      </c>
    </row>
    <row r="305" spans="1:15" x14ac:dyDescent="0.2">
      <c r="A305" s="3">
        <v>94</v>
      </c>
      <c r="B305" s="3" t="s">
        <v>205</v>
      </c>
      <c r="C305" s="3" t="s">
        <v>256</v>
      </c>
      <c r="D305" s="3" t="s">
        <v>14</v>
      </c>
      <c r="E305" s="3" t="s">
        <v>66</v>
      </c>
      <c r="F305" s="7">
        <v>27.42</v>
      </c>
      <c r="G305" s="6" t="s">
        <v>260</v>
      </c>
      <c r="H305" s="21">
        <f t="shared" si="28"/>
        <v>25</v>
      </c>
      <c r="I305" s="21" t="str">
        <f t="shared" si="34"/>
        <v>fevereiro</v>
      </c>
      <c r="J305" s="20">
        <f t="shared" si="29"/>
        <v>2</v>
      </c>
      <c r="K305" s="20">
        <f t="shared" si="30"/>
        <v>2023</v>
      </c>
      <c r="L305" s="12">
        <f t="shared" si="31"/>
        <v>0.33071663712332233</v>
      </c>
      <c r="M305">
        <f>(COUNTIF(mercado_acoes!D:D, "Compra") + COUNTIF(mercado_acoes!D:D, "Venda"))</f>
        <v>2000</v>
      </c>
      <c r="N305" s="19">
        <f t="shared" si="32"/>
        <v>2742</v>
      </c>
      <c r="O305" s="19">
        <f t="shared" si="33"/>
        <v>2022.6692833628767</v>
      </c>
    </row>
    <row r="306" spans="1:15" x14ac:dyDescent="0.2">
      <c r="A306" s="3">
        <v>18</v>
      </c>
      <c r="B306" s="3" t="s">
        <v>147</v>
      </c>
      <c r="C306" s="3" t="s">
        <v>261</v>
      </c>
      <c r="D306" s="3" t="s">
        <v>14</v>
      </c>
      <c r="E306" s="3" t="s">
        <v>66</v>
      </c>
      <c r="F306" s="7">
        <v>37.17</v>
      </c>
      <c r="G306" s="6" t="s">
        <v>260</v>
      </c>
      <c r="H306" s="21">
        <f t="shared" si="28"/>
        <v>25</v>
      </c>
      <c r="I306" s="21" t="str">
        <f t="shared" si="34"/>
        <v>fevereiro</v>
      </c>
      <c r="J306" s="20">
        <f t="shared" si="29"/>
        <v>2</v>
      </c>
      <c r="K306" s="20">
        <f t="shared" si="30"/>
        <v>2023</v>
      </c>
      <c r="L306" s="12">
        <f t="shared" si="31"/>
        <v>0.45416561154722718</v>
      </c>
      <c r="M306">
        <f>(COUNTIF(mercado_acoes!D:D, "Compra") + COUNTIF(mercado_acoes!D:D, "Venda"))</f>
        <v>2000</v>
      </c>
      <c r="N306" s="19">
        <f t="shared" si="32"/>
        <v>3717</v>
      </c>
      <c r="O306" s="19">
        <f t="shared" si="33"/>
        <v>2022.5458343884527</v>
      </c>
    </row>
    <row r="307" spans="1:15" x14ac:dyDescent="0.2">
      <c r="A307" s="3">
        <v>91</v>
      </c>
      <c r="B307" s="3" t="s">
        <v>85</v>
      </c>
      <c r="C307" s="3" t="s">
        <v>86</v>
      </c>
      <c r="D307" s="3" t="s">
        <v>9</v>
      </c>
      <c r="E307" s="3" t="s">
        <v>27</v>
      </c>
      <c r="F307" s="7">
        <v>12.36</v>
      </c>
      <c r="G307" s="6" t="s">
        <v>260</v>
      </c>
      <c r="H307" s="21">
        <f t="shared" si="28"/>
        <v>25</v>
      </c>
      <c r="I307" s="21" t="str">
        <f t="shared" si="34"/>
        <v>fevereiro</v>
      </c>
      <c r="J307" s="20">
        <f t="shared" si="29"/>
        <v>2</v>
      </c>
      <c r="K307" s="20">
        <f t="shared" si="30"/>
        <v>2023</v>
      </c>
      <c r="L307" s="12">
        <f t="shared" si="31"/>
        <v>0.14003545201316786</v>
      </c>
      <c r="M307">
        <f>(COUNTIF(mercado_acoes!D:D, "Compra") + COUNTIF(mercado_acoes!D:D, "Venda"))</f>
        <v>2000</v>
      </c>
      <c r="N307" s="19">
        <f t="shared" si="32"/>
        <v>1236</v>
      </c>
      <c r="O307" s="19">
        <f t="shared" si="33"/>
        <v>2022.8599645479869</v>
      </c>
    </row>
    <row r="308" spans="1:15" x14ac:dyDescent="0.2">
      <c r="A308" s="3">
        <v>3</v>
      </c>
      <c r="B308" s="3" t="s">
        <v>51</v>
      </c>
      <c r="C308" s="3" t="s">
        <v>52</v>
      </c>
      <c r="D308" s="3" t="s">
        <v>9</v>
      </c>
      <c r="E308" s="3" t="s">
        <v>70</v>
      </c>
      <c r="F308" s="7">
        <v>14.07</v>
      </c>
      <c r="G308" s="6" t="s">
        <v>260</v>
      </c>
      <c r="H308" s="21">
        <f t="shared" si="28"/>
        <v>25</v>
      </c>
      <c r="I308" s="21" t="str">
        <f t="shared" si="34"/>
        <v>fevereiro</v>
      </c>
      <c r="J308" s="20">
        <f t="shared" si="29"/>
        <v>2</v>
      </c>
      <c r="K308" s="20">
        <f t="shared" si="30"/>
        <v>2023</v>
      </c>
      <c r="L308" s="12">
        <f t="shared" si="31"/>
        <v>0.16168650291212963</v>
      </c>
      <c r="M308">
        <f>(COUNTIF(mercado_acoes!D:D, "Compra") + COUNTIF(mercado_acoes!D:D, "Venda"))</f>
        <v>2000</v>
      </c>
      <c r="N308" s="19">
        <f t="shared" si="32"/>
        <v>1407</v>
      </c>
      <c r="O308" s="19">
        <f t="shared" si="33"/>
        <v>2022.8383134970879</v>
      </c>
    </row>
    <row r="309" spans="1:15" x14ac:dyDescent="0.2">
      <c r="A309" s="3">
        <v>59</v>
      </c>
      <c r="B309" s="3" t="s">
        <v>73</v>
      </c>
      <c r="C309" s="3" t="s">
        <v>74</v>
      </c>
      <c r="D309" s="3" t="s">
        <v>9</v>
      </c>
      <c r="E309" s="3" t="s">
        <v>15</v>
      </c>
      <c r="F309" s="7">
        <v>55.73</v>
      </c>
      <c r="G309" s="6" t="s">
        <v>262</v>
      </c>
      <c r="H309" s="21">
        <f t="shared" ref="H309:H372" si="35">DAY(G309)</f>
        <v>26</v>
      </c>
      <c r="I309" s="21" t="str">
        <f t="shared" si="34"/>
        <v>fevereiro</v>
      </c>
      <c r="J309" s="20">
        <f t="shared" si="29"/>
        <v>2</v>
      </c>
      <c r="K309" s="20">
        <f t="shared" si="30"/>
        <v>2023</v>
      </c>
      <c r="L309" s="12">
        <f t="shared" si="31"/>
        <v>0.68916181311724478</v>
      </c>
      <c r="M309">
        <f>(COUNTIF(mercado_acoes!D:D, "Compra") + COUNTIF(mercado_acoes!D:D, "Venda"))</f>
        <v>2000</v>
      </c>
      <c r="N309" s="19">
        <f t="shared" si="32"/>
        <v>5573</v>
      </c>
      <c r="O309" s="19">
        <f t="shared" si="33"/>
        <v>2022.3108381868828</v>
      </c>
    </row>
    <row r="310" spans="1:15" x14ac:dyDescent="0.2">
      <c r="A310" s="3">
        <v>53</v>
      </c>
      <c r="B310" s="3" t="s">
        <v>263</v>
      </c>
      <c r="C310" s="3" t="s">
        <v>264</v>
      </c>
      <c r="D310" s="3" t="s">
        <v>14</v>
      </c>
      <c r="E310" s="3" t="s">
        <v>66</v>
      </c>
      <c r="F310" s="7">
        <v>34.130000000000003</v>
      </c>
      <c r="G310" s="6" t="s">
        <v>262</v>
      </c>
      <c r="H310" s="21">
        <f t="shared" si="35"/>
        <v>26</v>
      </c>
      <c r="I310" s="21" t="str">
        <f t="shared" si="34"/>
        <v>fevereiro</v>
      </c>
      <c r="J310" s="20">
        <f t="shared" si="29"/>
        <v>2</v>
      </c>
      <c r="K310" s="20">
        <f t="shared" si="30"/>
        <v>2023</v>
      </c>
      <c r="L310" s="12">
        <f t="shared" si="31"/>
        <v>0.41567485439351737</v>
      </c>
      <c r="M310">
        <f>(COUNTIF(mercado_acoes!D:D, "Compra") + COUNTIF(mercado_acoes!D:D, "Venda"))</f>
        <v>2000</v>
      </c>
      <c r="N310" s="19">
        <f t="shared" si="32"/>
        <v>3413.0000000000005</v>
      </c>
      <c r="O310" s="19">
        <f t="shared" si="33"/>
        <v>2022.5843251456065</v>
      </c>
    </row>
    <row r="311" spans="1:15" x14ac:dyDescent="0.2">
      <c r="A311" s="3">
        <v>41</v>
      </c>
      <c r="B311" s="3" t="s">
        <v>222</v>
      </c>
      <c r="C311" s="3" t="s">
        <v>223</v>
      </c>
      <c r="D311" s="3" t="s">
        <v>14</v>
      </c>
      <c r="E311" s="3" t="s">
        <v>95</v>
      </c>
      <c r="F311" s="7">
        <v>3.48</v>
      </c>
      <c r="G311" s="6" t="s">
        <v>262</v>
      </c>
      <c r="H311" s="21">
        <f t="shared" si="35"/>
        <v>26</v>
      </c>
      <c r="I311" s="21" t="str">
        <f t="shared" si="34"/>
        <v>fevereiro</v>
      </c>
      <c r="J311" s="20">
        <f t="shared" si="29"/>
        <v>2</v>
      </c>
      <c r="K311" s="20">
        <f t="shared" si="30"/>
        <v>2023</v>
      </c>
      <c r="L311" s="12">
        <f t="shared" si="31"/>
        <v>2.7601924537857682E-2</v>
      </c>
      <c r="M311">
        <f>(COUNTIF(mercado_acoes!D:D, "Compra") + COUNTIF(mercado_acoes!D:D, "Venda"))</f>
        <v>2000</v>
      </c>
      <c r="N311" s="19">
        <f t="shared" si="32"/>
        <v>348</v>
      </c>
      <c r="O311" s="19">
        <f t="shared" si="33"/>
        <v>2022.9723980754623</v>
      </c>
    </row>
    <row r="312" spans="1:15" x14ac:dyDescent="0.2">
      <c r="A312" s="3">
        <v>7</v>
      </c>
      <c r="B312" s="3" t="s">
        <v>87</v>
      </c>
      <c r="C312" s="3" t="s">
        <v>88</v>
      </c>
      <c r="D312" s="3" t="s">
        <v>14</v>
      </c>
      <c r="E312" s="3" t="s">
        <v>95</v>
      </c>
      <c r="F312" s="7">
        <v>2.12</v>
      </c>
      <c r="G312" s="6" t="s">
        <v>265</v>
      </c>
      <c r="H312" s="21">
        <f t="shared" si="35"/>
        <v>27</v>
      </c>
      <c r="I312" s="21" t="str">
        <f t="shared" si="34"/>
        <v>fevereiro</v>
      </c>
      <c r="J312" s="20">
        <f t="shared" si="29"/>
        <v>2</v>
      </c>
      <c r="K312" s="20">
        <f t="shared" si="30"/>
        <v>2023</v>
      </c>
      <c r="L312" s="12">
        <f t="shared" si="31"/>
        <v>1.0382375284882249E-2</v>
      </c>
      <c r="M312">
        <f>(COUNTIF(mercado_acoes!D:D, "Compra") + COUNTIF(mercado_acoes!D:D, "Venda"))</f>
        <v>2000</v>
      </c>
      <c r="N312" s="19">
        <f t="shared" si="32"/>
        <v>212</v>
      </c>
      <c r="O312" s="19">
        <f t="shared" si="33"/>
        <v>2022.989617624715</v>
      </c>
    </row>
    <row r="313" spans="1:15" x14ac:dyDescent="0.2">
      <c r="A313" s="3">
        <v>92</v>
      </c>
      <c r="B313" s="3" t="s">
        <v>85</v>
      </c>
      <c r="C313" s="3" t="s">
        <v>188</v>
      </c>
      <c r="D313" s="3" t="s">
        <v>9</v>
      </c>
      <c r="E313" s="3" t="s">
        <v>25</v>
      </c>
      <c r="F313" s="7">
        <v>15.85</v>
      </c>
      <c r="G313" s="6" t="s">
        <v>265</v>
      </c>
      <c r="H313" s="21">
        <f t="shared" si="35"/>
        <v>27</v>
      </c>
      <c r="I313" s="21" t="str">
        <f t="shared" si="34"/>
        <v>fevereiro</v>
      </c>
      <c r="J313" s="20">
        <f t="shared" si="29"/>
        <v>2</v>
      </c>
      <c r="K313" s="20">
        <f t="shared" si="30"/>
        <v>2023</v>
      </c>
      <c r="L313" s="12">
        <f t="shared" si="31"/>
        <v>0.18422385414028866</v>
      </c>
      <c r="M313">
        <f>(COUNTIF(mercado_acoes!D:D, "Compra") + COUNTIF(mercado_acoes!D:D, "Venda"))</f>
        <v>2000</v>
      </c>
      <c r="N313" s="19">
        <f t="shared" si="32"/>
        <v>1585</v>
      </c>
      <c r="O313" s="19">
        <f t="shared" si="33"/>
        <v>2022.8157761458597</v>
      </c>
    </row>
    <row r="314" spans="1:15" x14ac:dyDescent="0.2">
      <c r="A314" s="3">
        <v>66</v>
      </c>
      <c r="B314" s="3" t="s">
        <v>132</v>
      </c>
      <c r="C314" s="3" t="s">
        <v>141</v>
      </c>
      <c r="D314" s="3" t="s">
        <v>14</v>
      </c>
      <c r="E314" s="3" t="s">
        <v>31</v>
      </c>
      <c r="F314" s="7">
        <v>69.19</v>
      </c>
      <c r="G314" s="6" t="s">
        <v>265</v>
      </c>
      <c r="H314" s="21">
        <f t="shared" si="35"/>
        <v>27</v>
      </c>
      <c r="I314" s="21" t="str">
        <f t="shared" si="34"/>
        <v>fevereiro</v>
      </c>
      <c r="J314" s="20">
        <f t="shared" si="29"/>
        <v>2</v>
      </c>
      <c r="K314" s="20">
        <f t="shared" si="30"/>
        <v>2023</v>
      </c>
      <c r="L314" s="12">
        <f t="shared" si="31"/>
        <v>0.85958470498860462</v>
      </c>
      <c r="M314">
        <f>(COUNTIF(mercado_acoes!D:D, "Compra") + COUNTIF(mercado_acoes!D:D, "Venda"))</f>
        <v>2000</v>
      </c>
      <c r="N314" s="19">
        <f t="shared" si="32"/>
        <v>6919</v>
      </c>
      <c r="O314" s="19">
        <f t="shared" si="33"/>
        <v>2022.1404152950115</v>
      </c>
    </row>
    <row r="315" spans="1:15" x14ac:dyDescent="0.2">
      <c r="A315" s="3">
        <v>70</v>
      </c>
      <c r="B315" s="3" t="s">
        <v>134</v>
      </c>
      <c r="C315" s="3" t="s">
        <v>135</v>
      </c>
      <c r="D315" s="3" t="s">
        <v>14</v>
      </c>
      <c r="E315" s="3" t="s">
        <v>18</v>
      </c>
      <c r="F315" s="7">
        <v>18.07</v>
      </c>
      <c r="G315" s="6" t="s">
        <v>265</v>
      </c>
      <c r="H315" s="21">
        <f t="shared" si="35"/>
        <v>27</v>
      </c>
      <c r="I315" s="21" t="str">
        <f t="shared" si="34"/>
        <v>fevereiro</v>
      </c>
      <c r="J315" s="20">
        <f t="shared" si="29"/>
        <v>2</v>
      </c>
      <c r="K315" s="20">
        <f t="shared" si="30"/>
        <v>2023</v>
      </c>
      <c r="L315" s="12">
        <f t="shared" si="31"/>
        <v>0.21233223600911622</v>
      </c>
      <c r="M315">
        <f>(COUNTIF(mercado_acoes!D:D, "Compra") + COUNTIF(mercado_acoes!D:D, "Venda"))</f>
        <v>2000</v>
      </c>
      <c r="N315" s="19">
        <f t="shared" si="32"/>
        <v>1807</v>
      </c>
      <c r="O315" s="19">
        <f t="shared" si="33"/>
        <v>2022.7876677639908</v>
      </c>
    </row>
    <row r="316" spans="1:15" x14ac:dyDescent="0.2">
      <c r="A316" s="3">
        <v>9</v>
      </c>
      <c r="B316" s="3" t="s">
        <v>205</v>
      </c>
      <c r="C316" s="3" t="s">
        <v>206</v>
      </c>
      <c r="D316" s="3" t="s">
        <v>14</v>
      </c>
      <c r="E316" s="3" t="s">
        <v>27</v>
      </c>
      <c r="F316" s="7">
        <v>14.27</v>
      </c>
      <c r="G316" s="6" t="s">
        <v>265</v>
      </c>
      <c r="H316" s="21">
        <f t="shared" si="35"/>
        <v>27</v>
      </c>
      <c r="I316" s="21" t="str">
        <f t="shared" si="34"/>
        <v>fevereiro</v>
      </c>
      <c r="J316" s="20">
        <f t="shared" si="29"/>
        <v>2</v>
      </c>
      <c r="K316" s="20">
        <f t="shared" si="30"/>
        <v>2023</v>
      </c>
      <c r="L316" s="12">
        <f t="shared" si="31"/>
        <v>0.16421878956697897</v>
      </c>
      <c r="M316">
        <f>(COUNTIF(mercado_acoes!D:D, "Compra") + COUNTIF(mercado_acoes!D:D, "Venda"))</f>
        <v>2000</v>
      </c>
      <c r="N316" s="19">
        <f t="shared" si="32"/>
        <v>1427</v>
      </c>
      <c r="O316" s="19">
        <f t="shared" si="33"/>
        <v>2022.835781210433</v>
      </c>
    </row>
    <row r="317" spans="1:15" x14ac:dyDescent="0.2">
      <c r="A317" s="3">
        <v>42</v>
      </c>
      <c r="B317" s="3" t="s">
        <v>61</v>
      </c>
      <c r="C317" s="3" t="s">
        <v>155</v>
      </c>
      <c r="D317" s="3" t="s">
        <v>14</v>
      </c>
      <c r="E317" s="3" t="s">
        <v>125</v>
      </c>
      <c r="F317" s="7">
        <v>2.39</v>
      </c>
      <c r="G317" s="6" t="s">
        <v>266</v>
      </c>
      <c r="H317" s="21">
        <f t="shared" si="35"/>
        <v>28</v>
      </c>
      <c r="I317" s="21" t="str">
        <f t="shared" si="34"/>
        <v>fevereiro</v>
      </c>
      <c r="J317" s="20">
        <f t="shared" si="29"/>
        <v>2</v>
      </c>
      <c r="K317" s="20">
        <f t="shared" si="30"/>
        <v>2023</v>
      </c>
      <c r="L317" s="12">
        <f t="shared" si="31"/>
        <v>1.3800962268928843E-2</v>
      </c>
      <c r="M317">
        <f>(COUNTIF(mercado_acoes!D:D, "Compra") + COUNTIF(mercado_acoes!D:D, "Venda"))</f>
        <v>2000</v>
      </c>
      <c r="N317" s="19">
        <f t="shared" si="32"/>
        <v>239</v>
      </c>
      <c r="O317" s="19">
        <f t="shared" si="33"/>
        <v>2022.986199037731</v>
      </c>
    </row>
    <row r="318" spans="1:15" x14ac:dyDescent="0.2">
      <c r="A318" s="3">
        <v>61</v>
      </c>
      <c r="B318" s="3" t="s">
        <v>75</v>
      </c>
      <c r="C318" s="3" t="s">
        <v>76</v>
      </c>
      <c r="D318" s="3" t="s">
        <v>14</v>
      </c>
      <c r="E318" s="3" t="s">
        <v>31</v>
      </c>
      <c r="F318" s="7">
        <v>57.2</v>
      </c>
      <c r="G318" s="6" t="s">
        <v>266</v>
      </c>
      <c r="H318" s="21">
        <f t="shared" si="35"/>
        <v>28</v>
      </c>
      <c r="I318" s="21" t="str">
        <f t="shared" si="34"/>
        <v>fevereiro</v>
      </c>
      <c r="J318" s="20">
        <f t="shared" si="29"/>
        <v>2</v>
      </c>
      <c r="K318" s="20">
        <f t="shared" si="30"/>
        <v>2023</v>
      </c>
      <c r="L318" s="12">
        <f t="shared" si="31"/>
        <v>0.70777412003038742</v>
      </c>
      <c r="M318">
        <f>(COUNTIF(mercado_acoes!D:D, "Compra") + COUNTIF(mercado_acoes!D:D, "Venda"))</f>
        <v>2000</v>
      </c>
      <c r="N318" s="19">
        <f t="shared" si="32"/>
        <v>5720</v>
      </c>
      <c r="O318" s="19">
        <f t="shared" si="33"/>
        <v>2022.2922258799697</v>
      </c>
    </row>
    <row r="319" spans="1:15" x14ac:dyDescent="0.2">
      <c r="A319" s="3">
        <v>63</v>
      </c>
      <c r="B319" s="3" t="s">
        <v>234</v>
      </c>
      <c r="C319" s="3" t="s">
        <v>235</v>
      </c>
      <c r="D319" s="3" t="s">
        <v>14</v>
      </c>
      <c r="E319" s="3" t="s">
        <v>37</v>
      </c>
      <c r="F319" s="7">
        <v>54.76</v>
      </c>
      <c r="G319" s="6" t="s">
        <v>266</v>
      </c>
      <c r="H319" s="21">
        <f t="shared" si="35"/>
        <v>28</v>
      </c>
      <c r="I319" s="21" t="str">
        <f t="shared" si="34"/>
        <v>fevereiro</v>
      </c>
      <c r="J319" s="20">
        <f t="shared" si="29"/>
        <v>2</v>
      </c>
      <c r="K319" s="20">
        <f t="shared" si="30"/>
        <v>2023</v>
      </c>
      <c r="L319" s="12">
        <f t="shared" si="31"/>
        <v>0.67688022284122562</v>
      </c>
      <c r="M319">
        <f>(COUNTIF(mercado_acoes!D:D, "Compra") + COUNTIF(mercado_acoes!D:D, "Venda"))</f>
        <v>2000</v>
      </c>
      <c r="N319" s="19">
        <f t="shared" si="32"/>
        <v>5476</v>
      </c>
      <c r="O319" s="19">
        <f t="shared" si="33"/>
        <v>2022.3231197771588</v>
      </c>
    </row>
    <row r="320" spans="1:15" x14ac:dyDescent="0.2">
      <c r="A320" s="3">
        <v>8</v>
      </c>
      <c r="B320" s="3" t="s">
        <v>77</v>
      </c>
      <c r="C320" s="3" t="s">
        <v>78</v>
      </c>
      <c r="D320" s="3" t="s">
        <v>14</v>
      </c>
      <c r="E320" s="3" t="s">
        <v>125</v>
      </c>
      <c r="F320" s="7">
        <v>2.2799999999999998</v>
      </c>
      <c r="G320" s="6" t="s">
        <v>266</v>
      </c>
      <c r="H320" s="21">
        <f t="shared" si="35"/>
        <v>28</v>
      </c>
      <c r="I320" s="21" t="str">
        <f t="shared" si="34"/>
        <v>fevereiro</v>
      </c>
      <c r="J320" s="20">
        <f t="shared" si="29"/>
        <v>2</v>
      </c>
      <c r="K320" s="20">
        <f t="shared" si="30"/>
        <v>2023</v>
      </c>
      <c r="L320" s="12">
        <f t="shared" si="31"/>
        <v>1.2408204608761709E-2</v>
      </c>
      <c r="M320">
        <f>(COUNTIF(mercado_acoes!D:D, "Compra") + COUNTIF(mercado_acoes!D:D, "Venda"))</f>
        <v>2000</v>
      </c>
      <c r="N320" s="19">
        <f t="shared" si="32"/>
        <v>227.99999999999997</v>
      </c>
      <c r="O320" s="19">
        <f t="shared" si="33"/>
        <v>2022.9875917953912</v>
      </c>
    </row>
    <row r="321" spans="1:15" x14ac:dyDescent="0.2">
      <c r="A321" s="3">
        <v>8</v>
      </c>
      <c r="B321" s="3" t="s">
        <v>77</v>
      </c>
      <c r="C321" s="3" t="s">
        <v>78</v>
      </c>
      <c r="D321" s="3" t="s">
        <v>14</v>
      </c>
      <c r="E321" s="3" t="s">
        <v>31</v>
      </c>
      <c r="F321" s="7">
        <v>49.9</v>
      </c>
      <c r="G321" s="6" t="s">
        <v>266</v>
      </c>
      <c r="H321" s="21">
        <f t="shared" si="35"/>
        <v>28</v>
      </c>
      <c r="I321" s="21" t="str">
        <f t="shared" si="34"/>
        <v>fevereiro</v>
      </c>
      <c r="J321" s="20">
        <f t="shared" si="29"/>
        <v>2</v>
      </c>
      <c r="K321" s="20">
        <f t="shared" si="30"/>
        <v>2023</v>
      </c>
      <c r="L321" s="12">
        <f t="shared" si="31"/>
        <v>0.61534565712838696</v>
      </c>
      <c r="M321">
        <f>(COUNTIF(mercado_acoes!D:D, "Compra") + COUNTIF(mercado_acoes!D:D, "Venda"))</f>
        <v>2000</v>
      </c>
      <c r="N321" s="19">
        <f t="shared" si="32"/>
        <v>4990</v>
      </c>
      <c r="O321" s="19">
        <f t="shared" si="33"/>
        <v>2022.3846543428715</v>
      </c>
    </row>
    <row r="322" spans="1:15" x14ac:dyDescent="0.2">
      <c r="A322" s="3">
        <v>80</v>
      </c>
      <c r="B322" s="3" t="s">
        <v>19</v>
      </c>
      <c r="C322" s="3" t="s">
        <v>20</v>
      </c>
      <c r="D322" s="3" t="s">
        <v>9</v>
      </c>
      <c r="E322" s="3" t="s">
        <v>37</v>
      </c>
      <c r="F322" s="7">
        <v>47.93</v>
      </c>
      <c r="G322" s="6" t="s">
        <v>266</v>
      </c>
      <c r="H322" s="21">
        <f t="shared" si="35"/>
        <v>28</v>
      </c>
      <c r="I322" s="21" t="str">
        <f t="shared" si="34"/>
        <v>fevereiro</v>
      </c>
      <c r="J322" s="20">
        <f t="shared" si="29"/>
        <v>2</v>
      </c>
      <c r="K322" s="20">
        <f t="shared" si="30"/>
        <v>2023</v>
      </c>
      <c r="L322" s="12">
        <f t="shared" si="31"/>
        <v>0.59040263357812106</v>
      </c>
      <c r="M322">
        <f>(COUNTIF(mercado_acoes!D:D, "Compra") + COUNTIF(mercado_acoes!D:D, "Venda"))</f>
        <v>2000</v>
      </c>
      <c r="N322" s="19">
        <f t="shared" si="32"/>
        <v>4793</v>
      </c>
      <c r="O322" s="19">
        <f t="shared" si="33"/>
        <v>2022.4095973664218</v>
      </c>
    </row>
    <row r="323" spans="1:15" x14ac:dyDescent="0.2">
      <c r="A323" s="3">
        <v>89</v>
      </c>
      <c r="B323" s="3" t="s">
        <v>113</v>
      </c>
      <c r="C323" s="3" t="s">
        <v>114</v>
      </c>
      <c r="D323" s="3" t="s">
        <v>14</v>
      </c>
      <c r="E323" s="3" t="s">
        <v>47</v>
      </c>
      <c r="F323" s="7">
        <v>11.89</v>
      </c>
      <c r="G323" s="6" t="s">
        <v>266</v>
      </c>
      <c r="H323" s="21">
        <f t="shared" si="35"/>
        <v>28</v>
      </c>
      <c r="I323" s="21" t="str">
        <f t="shared" si="34"/>
        <v>fevereiro</v>
      </c>
      <c r="J323" s="20">
        <f t="shared" ref="J323:J386" si="36">MONTH(G323)</f>
        <v>2</v>
      </c>
      <c r="K323" s="20">
        <f t="shared" ref="K323:K386" si="37">YEAR(G323)</f>
        <v>2023</v>
      </c>
      <c r="L323" s="12">
        <f t="shared" ref="L323:L386" si="38">(F323 - MIN(F:F)) / (MAX(F:F) - MIN(F:F))</f>
        <v>0.13408457837427196</v>
      </c>
      <c r="M323">
        <f>(COUNTIF(mercado_acoes!D:D, "Compra") + COUNTIF(mercado_acoes!D:D, "Venda"))</f>
        <v>2000</v>
      </c>
      <c r="N323" s="19">
        <f t="shared" ref="N323:N386" si="39">F323*100</f>
        <v>1189</v>
      </c>
      <c r="O323" s="19">
        <f t="shared" ref="O323:O386" si="40">K323 - L323</f>
        <v>2022.8659154216257</v>
      </c>
    </row>
    <row r="324" spans="1:15" x14ac:dyDescent="0.2">
      <c r="A324" s="3">
        <v>15</v>
      </c>
      <c r="B324" s="3" t="s">
        <v>35</v>
      </c>
      <c r="C324" s="3" t="s">
        <v>36</v>
      </c>
      <c r="D324" s="3" t="s">
        <v>14</v>
      </c>
      <c r="E324" s="3" t="s">
        <v>37</v>
      </c>
      <c r="F324" s="7">
        <v>58.65</v>
      </c>
      <c r="G324" s="6" t="s">
        <v>266</v>
      </c>
      <c r="H324" s="21">
        <f t="shared" si="35"/>
        <v>28</v>
      </c>
      <c r="I324" s="21" t="str">
        <f t="shared" si="34"/>
        <v>fevereiro</v>
      </c>
      <c r="J324" s="20">
        <f t="shared" si="36"/>
        <v>2</v>
      </c>
      <c r="K324" s="20">
        <f t="shared" si="37"/>
        <v>2023</v>
      </c>
      <c r="L324" s="12">
        <f t="shared" si="38"/>
        <v>0.72613319827804501</v>
      </c>
      <c r="M324">
        <f>(COUNTIF(mercado_acoes!D:D, "Compra") + COUNTIF(mercado_acoes!D:D, "Venda"))</f>
        <v>2000</v>
      </c>
      <c r="N324" s="19">
        <f t="shared" si="39"/>
        <v>5865</v>
      </c>
      <c r="O324" s="19">
        <f t="shared" si="40"/>
        <v>2022.2738668017219</v>
      </c>
    </row>
    <row r="325" spans="1:15" x14ac:dyDescent="0.2">
      <c r="A325" s="3">
        <v>55</v>
      </c>
      <c r="B325" s="3" t="s">
        <v>197</v>
      </c>
      <c r="C325" s="3" t="s">
        <v>198</v>
      </c>
      <c r="D325" s="3" t="s">
        <v>14</v>
      </c>
      <c r="E325" s="3" t="s">
        <v>10</v>
      </c>
      <c r="F325" s="7">
        <v>10.72</v>
      </c>
      <c r="G325" s="6" t="s">
        <v>266</v>
      </c>
      <c r="H325" s="21">
        <f t="shared" si="35"/>
        <v>28</v>
      </c>
      <c r="I325" s="21" t="str">
        <f t="shared" ref="I325:I388" si="41">TEXT(G325,"mmmm")</f>
        <v>fevereiro</v>
      </c>
      <c r="J325" s="20">
        <f t="shared" si="36"/>
        <v>2</v>
      </c>
      <c r="K325" s="20">
        <f t="shared" si="37"/>
        <v>2023</v>
      </c>
      <c r="L325" s="12">
        <f t="shared" si="38"/>
        <v>0.11927070144340339</v>
      </c>
      <c r="M325">
        <f>(COUNTIF(mercado_acoes!D:D, "Compra") + COUNTIF(mercado_acoes!D:D, "Venda"))</f>
        <v>2000</v>
      </c>
      <c r="N325" s="19">
        <f t="shared" si="39"/>
        <v>1072</v>
      </c>
      <c r="O325" s="19">
        <f t="shared" si="40"/>
        <v>2022.8807292985566</v>
      </c>
    </row>
    <row r="326" spans="1:15" x14ac:dyDescent="0.2">
      <c r="A326" s="3">
        <v>87</v>
      </c>
      <c r="B326" s="3" t="s">
        <v>267</v>
      </c>
      <c r="C326" s="3" t="s">
        <v>268</v>
      </c>
      <c r="D326" s="3" t="s">
        <v>9</v>
      </c>
      <c r="E326" s="3" t="s">
        <v>70</v>
      </c>
      <c r="F326" s="7">
        <v>13.25</v>
      </c>
      <c r="G326" s="6" t="s">
        <v>269</v>
      </c>
      <c r="H326" s="21">
        <f t="shared" si="35"/>
        <v>1</v>
      </c>
      <c r="I326" s="21" t="str">
        <f t="shared" si="41"/>
        <v>março</v>
      </c>
      <c r="J326" s="20">
        <f t="shared" si="36"/>
        <v>3</v>
      </c>
      <c r="K326" s="20">
        <f t="shared" si="37"/>
        <v>2023</v>
      </c>
      <c r="L326" s="12">
        <f t="shared" si="38"/>
        <v>0.15130412762724738</v>
      </c>
      <c r="M326">
        <f>(COUNTIF(mercado_acoes!D:D, "Compra") + COUNTIF(mercado_acoes!D:D, "Venda"))</f>
        <v>2000</v>
      </c>
      <c r="N326" s="19">
        <f t="shared" si="39"/>
        <v>1325</v>
      </c>
      <c r="O326" s="19">
        <f t="shared" si="40"/>
        <v>2022.8486958723727</v>
      </c>
    </row>
    <row r="327" spans="1:15" x14ac:dyDescent="0.2">
      <c r="A327" s="3">
        <v>53</v>
      </c>
      <c r="B327" s="3" t="s">
        <v>263</v>
      </c>
      <c r="C327" s="3" t="s">
        <v>264</v>
      </c>
      <c r="D327" s="3" t="s">
        <v>14</v>
      </c>
      <c r="E327" s="3" t="s">
        <v>10</v>
      </c>
      <c r="F327" s="7">
        <v>10.68</v>
      </c>
      <c r="G327" s="6" t="s">
        <v>269</v>
      </c>
      <c r="H327" s="21">
        <f t="shared" si="35"/>
        <v>1</v>
      </c>
      <c r="I327" s="21" t="str">
        <f t="shared" si="41"/>
        <v>março</v>
      </c>
      <c r="J327" s="20">
        <f t="shared" si="36"/>
        <v>3</v>
      </c>
      <c r="K327" s="20">
        <f t="shared" si="37"/>
        <v>2023</v>
      </c>
      <c r="L327" s="12">
        <f t="shared" si="38"/>
        <v>0.11876424411243351</v>
      </c>
      <c r="M327">
        <f>(COUNTIF(mercado_acoes!D:D, "Compra") + COUNTIF(mercado_acoes!D:D, "Venda"))</f>
        <v>2000</v>
      </c>
      <c r="N327" s="19">
        <f t="shared" si="39"/>
        <v>1068</v>
      </c>
      <c r="O327" s="19">
        <f t="shared" si="40"/>
        <v>2022.8812357558875</v>
      </c>
    </row>
    <row r="328" spans="1:15" x14ac:dyDescent="0.2">
      <c r="A328" s="3">
        <v>44</v>
      </c>
      <c r="B328" s="3" t="s">
        <v>217</v>
      </c>
      <c r="C328" s="3" t="s">
        <v>218</v>
      </c>
      <c r="D328" s="3" t="s">
        <v>14</v>
      </c>
      <c r="E328" s="3" t="s">
        <v>30</v>
      </c>
      <c r="F328" s="7">
        <v>23.04</v>
      </c>
      <c r="G328" s="6" t="s">
        <v>269</v>
      </c>
      <c r="H328" s="21">
        <f t="shared" si="35"/>
        <v>1</v>
      </c>
      <c r="I328" s="21" t="str">
        <f t="shared" si="41"/>
        <v>março</v>
      </c>
      <c r="J328" s="20">
        <f t="shared" si="36"/>
        <v>3</v>
      </c>
      <c r="K328" s="20">
        <f t="shared" si="37"/>
        <v>2023</v>
      </c>
      <c r="L328" s="12">
        <f t="shared" si="38"/>
        <v>0.27525955938212204</v>
      </c>
      <c r="M328">
        <f>(COUNTIF(mercado_acoes!D:D, "Compra") + COUNTIF(mercado_acoes!D:D, "Venda"))</f>
        <v>2000</v>
      </c>
      <c r="N328" s="19">
        <f t="shared" si="39"/>
        <v>2304</v>
      </c>
      <c r="O328" s="19">
        <f t="shared" si="40"/>
        <v>2022.7247404406178</v>
      </c>
    </row>
    <row r="329" spans="1:15" x14ac:dyDescent="0.2">
      <c r="A329" s="3">
        <v>77</v>
      </c>
      <c r="B329" s="3" t="s">
        <v>7</v>
      </c>
      <c r="C329" s="3" t="s">
        <v>154</v>
      </c>
      <c r="D329" s="3" t="s">
        <v>14</v>
      </c>
      <c r="E329" s="3" t="s">
        <v>79</v>
      </c>
      <c r="F329" s="7">
        <v>16</v>
      </c>
      <c r="G329" s="6" t="s">
        <v>269</v>
      </c>
      <c r="H329" s="21">
        <f t="shared" si="35"/>
        <v>1</v>
      </c>
      <c r="I329" s="21" t="str">
        <f t="shared" si="41"/>
        <v>março</v>
      </c>
      <c r="J329" s="20">
        <f t="shared" si="36"/>
        <v>3</v>
      </c>
      <c r="K329" s="20">
        <f t="shared" si="37"/>
        <v>2023</v>
      </c>
      <c r="L329" s="12">
        <f t="shared" si="38"/>
        <v>0.18612306913142565</v>
      </c>
      <c r="M329">
        <f>(COUNTIF(mercado_acoes!D:D, "Compra") + COUNTIF(mercado_acoes!D:D, "Venda"))</f>
        <v>2000</v>
      </c>
      <c r="N329" s="19">
        <f t="shared" si="39"/>
        <v>1600</v>
      </c>
      <c r="O329" s="19">
        <f t="shared" si="40"/>
        <v>2022.8138769308687</v>
      </c>
    </row>
    <row r="330" spans="1:15" x14ac:dyDescent="0.2">
      <c r="A330" s="3">
        <v>21</v>
      </c>
      <c r="B330" s="3" t="s">
        <v>176</v>
      </c>
      <c r="C330" s="3" t="s">
        <v>177</v>
      </c>
      <c r="D330" s="3" t="s">
        <v>14</v>
      </c>
      <c r="E330" s="3" t="s">
        <v>10</v>
      </c>
      <c r="F330" s="7">
        <v>10.18</v>
      </c>
      <c r="G330" s="6" t="s">
        <v>269</v>
      </c>
      <c r="H330" s="21">
        <f t="shared" si="35"/>
        <v>1</v>
      </c>
      <c r="I330" s="21" t="str">
        <f t="shared" si="41"/>
        <v>março</v>
      </c>
      <c r="J330" s="20">
        <f t="shared" si="36"/>
        <v>3</v>
      </c>
      <c r="K330" s="20">
        <f t="shared" si="37"/>
        <v>2023</v>
      </c>
      <c r="L330" s="12">
        <f t="shared" si="38"/>
        <v>0.11243352747531019</v>
      </c>
      <c r="M330">
        <f>(COUNTIF(mercado_acoes!D:D, "Compra") + COUNTIF(mercado_acoes!D:D, "Venda"))</f>
        <v>2000</v>
      </c>
      <c r="N330" s="19">
        <f t="shared" si="39"/>
        <v>1018</v>
      </c>
      <c r="O330" s="19">
        <f t="shared" si="40"/>
        <v>2022.8875664725247</v>
      </c>
    </row>
    <row r="331" spans="1:15" x14ac:dyDescent="0.2">
      <c r="A331" s="3">
        <v>39</v>
      </c>
      <c r="B331" s="3" t="s">
        <v>58</v>
      </c>
      <c r="C331" s="3" t="s">
        <v>59</v>
      </c>
      <c r="D331" s="3" t="s">
        <v>9</v>
      </c>
      <c r="E331" s="3" t="s">
        <v>83</v>
      </c>
      <c r="F331" s="7">
        <v>32.67</v>
      </c>
      <c r="G331" s="6" t="s">
        <v>269</v>
      </c>
      <c r="H331" s="21">
        <f t="shared" si="35"/>
        <v>1</v>
      </c>
      <c r="I331" s="21" t="str">
        <f t="shared" si="41"/>
        <v>março</v>
      </c>
      <c r="J331" s="20">
        <f t="shared" si="36"/>
        <v>3</v>
      </c>
      <c r="K331" s="20">
        <f t="shared" si="37"/>
        <v>2023</v>
      </c>
      <c r="L331" s="12">
        <f t="shared" si="38"/>
        <v>0.39718916181311725</v>
      </c>
      <c r="M331">
        <f>(COUNTIF(mercado_acoes!D:D, "Compra") + COUNTIF(mercado_acoes!D:D, "Venda"))</f>
        <v>2000</v>
      </c>
      <c r="N331" s="19">
        <f t="shared" si="39"/>
        <v>3267</v>
      </c>
      <c r="O331" s="19">
        <f t="shared" si="40"/>
        <v>2022.6028108381868</v>
      </c>
    </row>
    <row r="332" spans="1:15" x14ac:dyDescent="0.2">
      <c r="A332" s="3">
        <v>1</v>
      </c>
      <c r="B332" s="3" t="s">
        <v>185</v>
      </c>
      <c r="C332" s="3" t="s">
        <v>186</v>
      </c>
      <c r="D332" s="3" t="s">
        <v>9</v>
      </c>
      <c r="E332" s="3" t="s">
        <v>70</v>
      </c>
      <c r="F332" s="7">
        <v>10.51</v>
      </c>
      <c r="G332" s="6" t="s">
        <v>269</v>
      </c>
      <c r="H332" s="21">
        <f t="shared" si="35"/>
        <v>1</v>
      </c>
      <c r="I332" s="21" t="str">
        <f t="shared" si="41"/>
        <v>março</v>
      </c>
      <c r="J332" s="20">
        <f t="shared" si="36"/>
        <v>3</v>
      </c>
      <c r="K332" s="20">
        <f t="shared" si="37"/>
        <v>2023</v>
      </c>
      <c r="L332" s="12">
        <f t="shared" si="38"/>
        <v>0.11661180045581158</v>
      </c>
      <c r="M332">
        <f>(COUNTIF(mercado_acoes!D:D, "Compra") + COUNTIF(mercado_acoes!D:D, "Venda"))</f>
        <v>2000</v>
      </c>
      <c r="N332" s="19">
        <f t="shared" si="39"/>
        <v>1051</v>
      </c>
      <c r="O332" s="19">
        <f t="shared" si="40"/>
        <v>2022.8833881995442</v>
      </c>
    </row>
    <row r="333" spans="1:15" x14ac:dyDescent="0.2">
      <c r="A333" s="3">
        <v>41</v>
      </c>
      <c r="B333" s="3" t="s">
        <v>222</v>
      </c>
      <c r="C333" s="3" t="s">
        <v>223</v>
      </c>
      <c r="D333" s="3" t="s">
        <v>9</v>
      </c>
      <c r="E333" s="3" t="s">
        <v>115</v>
      </c>
      <c r="F333" s="7">
        <v>30.3</v>
      </c>
      <c r="G333" s="6" t="s">
        <v>270</v>
      </c>
      <c r="H333" s="21">
        <f t="shared" si="35"/>
        <v>2</v>
      </c>
      <c r="I333" s="21" t="str">
        <f t="shared" si="41"/>
        <v>março</v>
      </c>
      <c r="J333" s="20">
        <f t="shared" si="36"/>
        <v>3</v>
      </c>
      <c r="K333" s="20">
        <f t="shared" si="37"/>
        <v>2023</v>
      </c>
      <c r="L333" s="12">
        <f t="shared" si="38"/>
        <v>0.36718156495315268</v>
      </c>
      <c r="M333">
        <f>(COUNTIF(mercado_acoes!D:D, "Compra") + COUNTIF(mercado_acoes!D:D, "Venda"))</f>
        <v>2000</v>
      </c>
      <c r="N333" s="19">
        <f t="shared" si="39"/>
        <v>3030</v>
      </c>
      <c r="O333" s="19">
        <f t="shared" si="40"/>
        <v>2022.6328184350468</v>
      </c>
    </row>
    <row r="334" spans="1:15" x14ac:dyDescent="0.2">
      <c r="A334" s="3">
        <v>7</v>
      </c>
      <c r="B334" s="3" t="s">
        <v>87</v>
      </c>
      <c r="C334" s="3" t="s">
        <v>88</v>
      </c>
      <c r="D334" s="3" t="s">
        <v>9</v>
      </c>
      <c r="E334" s="3" t="s">
        <v>47</v>
      </c>
      <c r="F334" s="7">
        <v>8.44</v>
      </c>
      <c r="G334" s="6" t="s">
        <v>270</v>
      </c>
      <c r="H334" s="21">
        <f t="shared" si="35"/>
        <v>2</v>
      </c>
      <c r="I334" s="21" t="str">
        <f t="shared" si="41"/>
        <v>março</v>
      </c>
      <c r="J334" s="20">
        <f t="shared" si="36"/>
        <v>3</v>
      </c>
      <c r="K334" s="20">
        <f t="shared" si="37"/>
        <v>2023</v>
      </c>
      <c r="L334" s="12">
        <f t="shared" si="38"/>
        <v>9.0402633578121033E-2</v>
      </c>
      <c r="M334">
        <f>(COUNTIF(mercado_acoes!D:D, "Compra") + COUNTIF(mercado_acoes!D:D, "Venda"))</f>
        <v>2000</v>
      </c>
      <c r="N334" s="19">
        <f t="shared" si="39"/>
        <v>844</v>
      </c>
      <c r="O334" s="19">
        <f t="shared" si="40"/>
        <v>2022.9095973664218</v>
      </c>
    </row>
    <row r="335" spans="1:15" x14ac:dyDescent="0.2">
      <c r="A335" s="3">
        <v>13</v>
      </c>
      <c r="B335" s="3" t="s">
        <v>116</v>
      </c>
      <c r="C335" s="3" t="s">
        <v>117</v>
      </c>
      <c r="D335" s="3" t="s">
        <v>14</v>
      </c>
      <c r="E335" s="3" t="s">
        <v>115</v>
      </c>
      <c r="F335" s="7">
        <v>29.99</v>
      </c>
      <c r="G335" s="6" t="s">
        <v>271</v>
      </c>
      <c r="H335" s="21">
        <f t="shared" si="35"/>
        <v>3</v>
      </c>
      <c r="I335" s="21" t="str">
        <f t="shared" si="41"/>
        <v>março</v>
      </c>
      <c r="J335" s="20">
        <f t="shared" si="36"/>
        <v>3</v>
      </c>
      <c r="K335" s="20">
        <f t="shared" si="37"/>
        <v>2023</v>
      </c>
      <c r="L335" s="12">
        <f t="shared" si="38"/>
        <v>0.36325652063813618</v>
      </c>
      <c r="M335">
        <f>(COUNTIF(mercado_acoes!D:D, "Compra") + COUNTIF(mercado_acoes!D:D, "Venda"))</f>
        <v>2000</v>
      </c>
      <c r="N335" s="19">
        <f t="shared" si="39"/>
        <v>2999</v>
      </c>
      <c r="O335" s="19">
        <f t="shared" si="40"/>
        <v>2022.6367434793619</v>
      </c>
    </row>
    <row r="336" spans="1:15" x14ac:dyDescent="0.2">
      <c r="A336" s="3">
        <v>54</v>
      </c>
      <c r="B336" s="3" t="s">
        <v>55</v>
      </c>
      <c r="C336" s="3" t="s">
        <v>56</v>
      </c>
      <c r="D336" s="3" t="s">
        <v>9</v>
      </c>
      <c r="E336" s="3" t="s">
        <v>63</v>
      </c>
      <c r="F336" s="7">
        <v>10.84</v>
      </c>
      <c r="G336" s="6" t="s">
        <v>271</v>
      </c>
      <c r="H336" s="21">
        <f t="shared" si="35"/>
        <v>3</v>
      </c>
      <c r="I336" s="21" t="str">
        <f t="shared" si="41"/>
        <v>março</v>
      </c>
      <c r="J336" s="20">
        <f t="shared" si="36"/>
        <v>3</v>
      </c>
      <c r="K336" s="20">
        <f t="shared" si="37"/>
        <v>2023</v>
      </c>
      <c r="L336" s="12">
        <f t="shared" si="38"/>
        <v>0.12079007343631297</v>
      </c>
      <c r="M336">
        <f>(COUNTIF(mercado_acoes!D:D, "Compra") + COUNTIF(mercado_acoes!D:D, "Venda"))</f>
        <v>2000</v>
      </c>
      <c r="N336" s="19">
        <f t="shared" si="39"/>
        <v>1084</v>
      </c>
      <c r="O336" s="19">
        <f t="shared" si="40"/>
        <v>2022.8792099265636</v>
      </c>
    </row>
    <row r="337" spans="1:15" x14ac:dyDescent="0.2">
      <c r="A337" s="3">
        <v>24</v>
      </c>
      <c r="B337" s="3" t="s">
        <v>118</v>
      </c>
      <c r="C337" s="3" t="s">
        <v>119</v>
      </c>
      <c r="D337" s="3" t="s">
        <v>9</v>
      </c>
      <c r="E337" s="3" t="s">
        <v>30</v>
      </c>
      <c r="F337" s="7">
        <v>25.03</v>
      </c>
      <c r="G337" s="6" t="s">
        <v>271</v>
      </c>
      <c r="H337" s="21">
        <f t="shared" si="35"/>
        <v>3</v>
      </c>
      <c r="I337" s="21" t="str">
        <f t="shared" si="41"/>
        <v>março</v>
      </c>
      <c r="J337" s="20">
        <f t="shared" si="36"/>
        <v>3</v>
      </c>
      <c r="K337" s="20">
        <f t="shared" si="37"/>
        <v>2023</v>
      </c>
      <c r="L337" s="12">
        <f t="shared" si="38"/>
        <v>0.30045581159787288</v>
      </c>
      <c r="M337">
        <f>(COUNTIF(mercado_acoes!D:D, "Compra") + COUNTIF(mercado_acoes!D:D, "Venda"))</f>
        <v>2000</v>
      </c>
      <c r="N337" s="19">
        <f t="shared" si="39"/>
        <v>2503</v>
      </c>
      <c r="O337" s="19">
        <f t="shared" si="40"/>
        <v>2022.6995441884021</v>
      </c>
    </row>
    <row r="338" spans="1:15" x14ac:dyDescent="0.2">
      <c r="A338" s="3">
        <v>25</v>
      </c>
      <c r="B338" s="3" t="s">
        <v>136</v>
      </c>
      <c r="C338" s="3" t="s">
        <v>137</v>
      </c>
      <c r="D338" s="3" t="s">
        <v>14</v>
      </c>
      <c r="E338" s="3" t="s">
        <v>79</v>
      </c>
      <c r="F338" s="7">
        <v>17.03</v>
      </c>
      <c r="G338" s="6" t="s">
        <v>271</v>
      </c>
      <c r="H338" s="21">
        <f t="shared" si="35"/>
        <v>3</v>
      </c>
      <c r="I338" s="21" t="str">
        <f t="shared" si="41"/>
        <v>março</v>
      </c>
      <c r="J338" s="20">
        <f t="shared" si="36"/>
        <v>3</v>
      </c>
      <c r="K338" s="20">
        <f t="shared" si="37"/>
        <v>2023</v>
      </c>
      <c r="L338" s="12">
        <f t="shared" si="38"/>
        <v>0.19916434540389971</v>
      </c>
      <c r="M338">
        <f>(COUNTIF(mercado_acoes!D:D, "Compra") + COUNTIF(mercado_acoes!D:D, "Venda"))</f>
        <v>2000</v>
      </c>
      <c r="N338" s="19">
        <f t="shared" si="39"/>
        <v>1703</v>
      </c>
      <c r="O338" s="19">
        <f t="shared" si="40"/>
        <v>2022.8008356545961</v>
      </c>
    </row>
    <row r="339" spans="1:15" x14ac:dyDescent="0.2">
      <c r="A339" s="3">
        <v>73</v>
      </c>
      <c r="B339" s="3" t="s">
        <v>231</v>
      </c>
      <c r="C339" s="3" t="s">
        <v>232</v>
      </c>
      <c r="D339" s="3" t="s">
        <v>9</v>
      </c>
      <c r="E339" s="3" t="s">
        <v>10</v>
      </c>
      <c r="F339" s="7">
        <v>10.49</v>
      </c>
      <c r="G339" s="6" t="s">
        <v>271</v>
      </c>
      <c r="H339" s="21">
        <f t="shared" si="35"/>
        <v>3</v>
      </c>
      <c r="I339" s="21" t="str">
        <f t="shared" si="41"/>
        <v>março</v>
      </c>
      <c r="J339" s="20">
        <f t="shared" si="36"/>
        <v>3</v>
      </c>
      <c r="K339" s="20">
        <f t="shared" si="37"/>
        <v>2023</v>
      </c>
      <c r="L339" s="12">
        <f t="shared" si="38"/>
        <v>0.11635857179032666</v>
      </c>
      <c r="M339">
        <f>(COUNTIF(mercado_acoes!D:D, "Compra") + COUNTIF(mercado_acoes!D:D, "Venda"))</f>
        <v>2000</v>
      </c>
      <c r="N339" s="19">
        <f t="shared" si="39"/>
        <v>1049</v>
      </c>
      <c r="O339" s="19">
        <f t="shared" si="40"/>
        <v>2022.8836414282098</v>
      </c>
    </row>
    <row r="340" spans="1:15" x14ac:dyDescent="0.2">
      <c r="A340" s="3">
        <v>71</v>
      </c>
      <c r="B340" s="3" t="s">
        <v>132</v>
      </c>
      <c r="C340" s="3" t="s">
        <v>133</v>
      </c>
      <c r="D340" s="3" t="s">
        <v>14</v>
      </c>
      <c r="E340" s="3" t="s">
        <v>79</v>
      </c>
      <c r="F340" s="7">
        <v>15.05</v>
      </c>
      <c r="G340" s="6" t="s">
        <v>271</v>
      </c>
      <c r="H340" s="21">
        <f t="shared" si="35"/>
        <v>3</v>
      </c>
      <c r="I340" s="21" t="str">
        <f t="shared" si="41"/>
        <v>março</v>
      </c>
      <c r="J340" s="20">
        <f t="shared" si="36"/>
        <v>3</v>
      </c>
      <c r="K340" s="20">
        <f t="shared" si="37"/>
        <v>2023</v>
      </c>
      <c r="L340" s="12">
        <f t="shared" si="38"/>
        <v>0.17409470752089135</v>
      </c>
      <c r="M340">
        <f>(COUNTIF(mercado_acoes!D:D, "Compra") + COUNTIF(mercado_acoes!D:D, "Venda"))</f>
        <v>2000</v>
      </c>
      <c r="N340" s="19">
        <f t="shared" si="39"/>
        <v>1505</v>
      </c>
      <c r="O340" s="19">
        <f t="shared" si="40"/>
        <v>2022.8259052924791</v>
      </c>
    </row>
    <row r="341" spans="1:15" x14ac:dyDescent="0.2">
      <c r="A341" s="3">
        <v>95</v>
      </c>
      <c r="B341" s="3" t="s">
        <v>81</v>
      </c>
      <c r="C341" s="3" t="s">
        <v>82</v>
      </c>
      <c r="D341" s="3" t="s">
        <v>9</v>
      </c>
      <c r="E341" s="3" t="s">
        <v>25</v>
      </c>
      <c r="F341" s="7">
        <v>13.45</v>
      </c>
      <c r="G341" s="6" t="s">
        <v>271</v>
      </c>
      <c r="H341" s="21">
        <f t="shared" si="35"/>
        <v>3</v>
      </c>
      <c r="I341" s="21" t="str">
        <f t="shared" si="41"/>
        <v>março</v>
      </c>
      <c r="J341" s="20">
        <f t="shared" si="36"/>
        <v>3</v>
      </c>
      <c r="K341" s="20">
        <f t="shared" si="37"/>
        <v>2023</v>
      </c>
      <c r="L341" s="12">
        <f t="shared" si="38"/>
        <v>0.15383641428209671</v>
      </c>
      <c r="M341">
        <f>(COUNTIF(mercado_acoes!D:D, "Compra") + COUNTIF(mercado_acoes!D:D, "Venda"))</f>
        <v>2000</v>
      </c>
      <c r="N341" s="19">
        <f t="shared" si="39"/>
        <v>1345</v>
      </c>
      <c r="O341" s="19">
        <f t="shared" si="40"/>
        <v>2022.8461635857179</v>
      </c>
    </row>
    <row r="342" spans="1:15" x14ac:dyDescent="0.2">
      <c r="A342" s="3">
        <v>92</v>
      </c>
      <c r="B342" s="3" t="s">
        <v>85</v>
      </c>
      <c r="C342" s="3" t="s">
        <v>188</v>
      </c>
      <c r="D342" s="3" t="s">
        <v>14</v>
      </c>
      <c r="E342" s="3" t="s">
        <v>115</v>
      </c>
      <c r="F342" s="7">
        <v>30.65</v>
      </c>
      <c r="G342" s="6" t="s">
        <v>271</v>
      </c>
      <c r="H342" s="21">
        <f t="shared" si="35"/>
        <v>3</v>
      </c>
      <c r="I342" s="21" t="str">
        <f t="shared" si="41"/>
        <v>março</v>
      </c>
      <c r="J342" s="20">
        <f t="shared" si="36"/>
        <v>3</v>
      </c>
      <c r="K342" s="20">
        <f t="shared" si="37"/>
        <v>2023</v>
      </c>
      <c r="L342" s="12">
        <f t="shared" si="38"/>
        <v>0.37161306659913895</v>
      </c>
      <c r="M342">
        <f>(COUNTIF(mercado_acoes!D:D, "Compra") + COUNTIF(mercado_acoes!D:D, "Venda"))</f>
        <v>2000</v>
      </c>
      <c r="N342" s="19">
        <f t="shared" si="39"/>
        <v>3065</v>
      </c>
      <c r="O342" s="19">
        <f t="shared" si="40"/>
        <v>2022.6283869334009</v>
      </c>
    </row>
    <row r="343" spans="1:15" x14ac:dyDescent="0.2">
      <c r="A343" s="3">
        <v>33</v>
      </c>
      <c r="B343" s="3" t="s">
        <v>182</v>
      </c>
      <c r="C343" s="3" t="s">
        <v>183</v>
      </c>
      <c r="D343" s="3" t="s">
        <v>14</v>
      </c>
      <c r="E343" s="3" t="s">
        <v>70</v>
      </c>
      <c r="F343" s="7">
        <v>11.52</v>
      </c>
      <c r="G343" s="6" t="s">
        <v>271</v>
      </c>
      <c r="H343" s="21">
        <f t="shared" si="35"/>
        <v>3</v>
      </c>
      <c r="I343" s="21" t="str">
        <f t="shared" si="41"/>
        <v>março</v>
      </c>
      <c r="J343" s="20">
        <f t="shared" si="36"/>
        <v>3</v>
      </c>
      <c r="K343" s="20">
        <f t="shared" si="37"/>
        <v>2023</v>
      </c>
      <c r="L343" s="12">
        <f t="shared" si="38"/>
        <v>0.12939984806280069</v>
      </c>
      <c r="M343">
        <f>(COUNTIF(mercado_acoes!D:D, "Compra") + COUNTIF(mercado_acoes!D:D, "Venda"))</f>
        <v>2000</v>
      </c>
      <c r="N343" s="19">
        <f t="shared" si="39"/>
        <v>1152</v>
      </c>
      <c r="O343" s="19">
        <f t="shared" si="40"/>
        <v>2022.8706001519372</v>
      </c>
    </row>
    <row r="344" spans="1:15" x14ac:dyDescent="0.2">
      <c r="A344" s="3">
        <v>10</v>
      </c>
      <c r="B344" s="3" t="s">
        <v>130</v>
      </c>
      <c r="C344" s="3" t="s">
        <v>131</v>
      </c>
      <c r="D344" s="3" t="s">
        <v>9</v>
      </c>
      <c r="E344" s="3" t="s">
        <v>37</v>
      </c>
      <c r="F344" s="7">
        <v>34.950000000000003</v>
      </c>
      <c r="G344" s="6" t="s">
        <v>271</v>
      </c>
      <c r="H344" s="21">
        <f t="shared" si="35"/>
        <v>3</v>
      </c>
      <c r="I344" s="21" t="str">
        <f t="shared" si="41"/>
        <v>março</v>
      </c>
      <c r="J344" s="20">
        <f t="shared" si="36"/>
        <v>3</v>
      </c>
      <c r="K344" s="20">
        <f t="shared" si="37"/>
        <v>2023</v>
      </c>
      <c r="L344" s="12">
        <f t="shared" si="38"/>
        <v>0.42605722967839965</v>
      </c>
      <c r="M344">
        <f>(COUNTIF(mercado_acoes!D:D, "Compra") + COUNTIF(mercado_acoes!D:D, "Venda"))</f>
        <v>2000</v>
      </c>
      <c r="N344" s="19">
        <f t="shared" si="39"/>
        <v>3495.0000000000005</v>
      </c>
      <c r="O344" s="19">
        <f t="shared" si="40"/>
        <v>2022.5739427703215</v>
      </c>
    </row>
    <row r="345" spans="1:15" x14ac:dyDescent="0.2">
      <c r="A345" s="3">
        <v>16</v>
      </c>
      <c r="B345" s="3" t="s">
        <v>161</v>
      </c>
      <c r="C345" s="3" t="s">
        <v>162</v>
      </c>
      <c r="D345" s="3" t="s">
        <v>14</v>
      </c>
      <c r="E345" s="3" t="s">
        <v>125</v>
      </c>
      <c r="F345" s="7">
        <v>2.2599999999999998</v>
      </c>
      <c r="G345" s="6" t="s">
        <v>271</v>
      </c>
      <c r="H345" s="21">
        <f t="shared" si="35"/>
        <v>3</v>
      </c>
      <c r="I345" s="21" t="str">
        <f t="shared" si="41"/>
        <v>março</v>
      </c>
      <c r="J345" s="20">
        <f t="shared" si="36"/>
        <v>3</v>
      </c>
      <c r="K345" s="20">
        <f t="shared" si="37"/>
        <v>2023</v>
      </c>
      <c r="L345" s="12">
        <f t="shared" si="38"/>
        <v>1.2154975943276775E-2</v>
      </c>
      <c r="M345">
        <f>(COUNTIF(mercado_acoes!D:D, "Compra") + COUNTIF(mercado_acoes!D:D, "Venda"))</f>
        <v>2000</v>
      </c>
      <c r="N345" s="19">
        <f t="shared" si="39"/>
        <v>225.99999999999997</v>
      </c>
      <c r="O345" s="19">
        <f t="shared" si="40"/>
        <v>2022.9878450240567</v>
      </c>
    </row>
    <row r="346" spans="1:15" x14ac:dyDescent="0.2">
      <c r="A346" s="3">
        <v>29</v>
      </c>
      <c r="B346" s="3" t="s">
        <v>97</v>
      </c>
      <c r="C346" s="3" t="s">
        <v>98</v>
      </c>
      <c r="D346" s="3" t="s">
        <v>9</v>
      </c>
      <c r="E346" s="3" t="s">
        <v>125</v>
      </c>
      <c r="F346" s="7">
        <v>5.14</v>
      </c>
      <c r="G346" s="6" t="s">
        <v>272</v>
      </c>
      <c r="H346" s="21">
        <f t="shared" si="35"/>
        <v>4</v>
      </c>
      <c r="I346" s="21" t="str">
        <f t="shared" si="41"/>
        <v>março</v>
      </c>
      <c r="J346" s="20">
        <f t="shared" si="36"/>
        <v>3</v>
      </c>
      <c r="K346" s="20">
        <f t="shared" si="37"/>
        <v>2023</v>
      </c>
      <c r="L346" s="12">
        <f t="shared" si="38"/>
        <v>4.8619903773107112E-2</v>
      </c>
      <c r="M346">
        <f>(COUNTIF(mercado_acoes!D:D, "Compra") + COUNTIF(mercado_acoes!D:D, "Venda"))</f>
        <v>2000</v>
      </c>
      <c r="N346" s="19">
        <f t="shared" si="39"/>
        <v>514</v>
      </c>
      <c r="O346" s="19">
        <f t="shared" si="40"/>
        <v>2022.9513800962268</v>
      </c>
    </row>
    <row r="347" spans="1:15" x14ac:dyDescent="0.2">
      <c r="A347" s="3">
        <v>3</v>
      </c>
      <c r="B347" s="3" t="s">
        <v>51</v>
      </c>
      <c r="C347" s="3" t="s">
        <v>52</v>
      </c>
      <c r="D347" s="3" t="s">
        <v>9</v>
      </c>
      <c r="E347" s="3" t="s">
        <v>115</v>
      </c>
      <c r="F347" s="7">
        <v>25.68</v>
      </c>
      <c r="G347" s="6" t="s">
        <v>272</v>
      </c>
      <c r="H347" s="21">
        <f t="shared" si="35"/>
        <v>4</v>
      </c>
      <c r="I347" s="21" t="str">
        <f t="shared" si="41"/>
        <v>março</v>
      </c>
      <c r="J347" s="20">
        <f t="shared" si="36"/>
        <v>3</v>
      </c>
      <c r="K347" s="20">
        <f t="shared" si="37"/>
        <v>2023</v>
      </c>
      <c r="L347" s="12">
        <f t="shared" si="38"/>
        <v>0.30868574322613318</v>
      </c>
      <c r="M347">
        <f>(COUNTIF(mercado_acoes!D:D, "Compra") + COUNTIF(mercado_acoes!D:D, "Venda"))</f>
        <v>2000</v>
      </c>
      <c r="N347" s="19">
        <f t="shared" si="39"/>
        <v>2568</v>
      </c>
      <c r="O347" s="19">
        <f t="shared" si="40"/>
        <v>2022.6913142567739</v>
      </c>
    </row>
    <row r="348" spans="1:15" x14ac:dyDescent="0.2">
      <c r="A348" s="3">
        <v>40</v>
      </c>
      <c r="B348" s="3" t="s">
        <v>97</v>
      </c>
      <c r="C348" s="3" t="s">
        <v>174</v>
      </c>
      <c r="D348" s="3" t="s">
        <v>14</v>
      </c>
      <c r="E348" s="3" t="s">
        <v>30</v>
      </c>
      <c r="F348" s="7">
        <v>28.18</v>
      </c>
      <c r="G348" s="6" t="s">
        <v>272</v>
      </c>
      <c r="H348" s="21">
        <f t="shared" si="35"/>
        <v>4</v>
      </c>
      <c r="I348" s="21" t="str">
        <f t="shared" si="41"/>
        <v>março</v>
      </c>
      <c r="J348" s="20">
        <f t="shared" si="36"/>
        <v>3</v>
      </c>
      <c r="K348" s="20">
        <f t="shared" si="37"/>
        <v>2023</v>
      </c>
      <c r="L348" s="12">
        <f t="shared" si="38"/>
        <v>0.3403393264117498</v>
      </c>
      <c r="M348">
        <f>(COUNTIF(mercado_acoes!D:D, "Compra") + COUNTIF(mercado_acoes!D:D, "Venda"))</f>
        <v>2000</v>
      </c>
      <c r="N348" s="19">
        <f t="shared" si="39"/>
        <v>2818</v>
      </c>
      <c r="O348" s="19">
        <f t="shared" si="40"/>
        <v>2022.6596606735882</v>
      </c>
    </row>
    <row r="349" spans="1:15" x14ac:dyDescent="0.2">
      <c r="A349" s="3">
        <v>18</v>
      </c>
      <c r="B349" s="3" t="s">
        <v>147</v>
      </c>
      <c r="C349" s="3" t="s">
        <v>261</v>
      </c>
      <c r="D349" s="3" t="s">
        <v>9</v>
      </c>
      <c r="E349" s="3" t="s">
        <v>34</v>
      </c>
      <c r="F349" s="7">
        <v>71.27</v>
      </c>
      <c r="G349" s="6" t="s">
        <v>272</v>
      </c>
      <c r="H349" s="21">
        <f t="shared" si="35"/>
        <v>4</v>
      </c>
      <c r="I349" s="21" t="str">
        <f t="shared" si="41"/>
        <v>março</v>
      </c>
      <c r="J349" s="20">
        <f t="shared" si="36"/>
        <v>3</v>
      </c>
      <c r="K349" s="20">
        <f t="shared" si="37"/>
        <v>2023</v>
      </c>
      <c r="L349" s="12">
        <f t="shared" si="38"/>
        <v>0.88592048619903763</v>
      </c>
      <c r="M349">
        <f>(COUNTIF(mercado_acoes!D:D, "Compra") + COUNTIF(mercado_acoes!D:D, "Venda"))</f>
        <v>2000</v>
      </c>
      <c r="N349" s="19">
        <f t="shared" si="39"/>
        <v>7127</v>
      </c>
      <c r="O349" s="19">
        <f t="shared" si="40"/>
        <v>2022.114079513801</v>
      </c>
    </row>
    <row r="350" spans="1:15" x14ac:dyDescent="0.2">
      <c r="A350" s="3">
        <v>41</v>
      </c>
      <c r="B350" s="3" t="s">
        <v>222</v>
      </c>
      <c r="C350" s="3" t="s">
        <v>223</v>
      </c>
      <c r="D350" s="3" t="s">
        <v>14</v>
      </c>
      <c r="E350" s="3" t="s">
        <v>57</v>
      </c>
      <c r="F350" s="7">
        <v>18.350000000000001</v>
      </c>
      <c r="G350" s="6" t="s">
        <v>272</v>
      </c>
      <c r="H350" s="21">
        <f t="shared" si="35"/>
        <v>4</v>
      </c>
      <c r="I350" s="21" t="str">
        <f t="shared" si="41"/>
        <v>março</v>
      </c>
      <c r="J350" s="20">
        <f t="shared" si="36"/>
        <v>3</v>
      </c>
      <c r="K350" s="20">
        <f t="shared" si="37"/>
        <v>2023</v>
      </c>
      <c r="L350" s="12">
        <f t="shared" si="38"/>
        <v>0.21587743732590528</v>
      </c>
      <c r="M350">
        <f>(COUNTIF(mercado_acoes!D:D, "Compra") + COUNTIF(mercado_acoes!D:D, "Venda"))</f>
        <v>2000</v>
      </c>
      <c r="N350" s="19">
        <f t="shared" si="39"/>
        <v>1835.0000000000002</v>
      </c>
      <c r="O350" s="19">
        <f t="shared" si="40"/>
        <v>2022.7841225626742</v>
      </c>
    </row>
    <row r="351" spans="1:15" x14ac:dyDescent="0.2">
      <c r="A351" s="3">
        <v>56</v>
      </c>
      <c r="B351" s="3" t="s">
        <v>104</v>
      </c>
      <c r="C351" s="3" t="s">
        <v>105</v>
      </c>
      <c r="D351" s="3" t="s">
        <v>9</v>
      </c>
      <c r="E351" s="3" t="s">
        <v>57</v>
      </c>
      <c r="F351" s="7">
        <v>18.36</v>
      </c>
      <c r="G351" s="6" t="s">
        <v>272</v>
      </c>
      <c r="H351" s="21">
        <f t="shared" si="35"/>
        <v>4</v>
      </c>
      <c r="I351" s="21" t="str">
        <f t="shared" si="41"/>
        <v>março</v>
      </c>
      <c r="J351" s="20">
        <f t="shared" si="36"/>
        <v>3</v>
      </c>
      <c r="K351" s="20">
        <f t="shared" si="37"/>
        <v>2023</v>
      </c>
      <c r="L351" s="12">
        <f t="shared" si="38"/>
        <v>0.21600405165864772</v>
      </c>
      <c r="M351">
        <f>(COUNTIF(mercado_acoes!D:D, "Compra") + COUNTIF(mercado_acoes!D:D, "Venda"))</f>
        <v>2000</v>
      </c>
      <c r="N351" s="19">
        <f t="shared" si="39"/>
        <v>1836</v>
      </c>
      <c r="O351" s="19">
        <f t="shared" si="40"/>
        <v>2022.7839959483413</v>
      </c>
    </row>
    <row r="352" spans="1:15" x14ac:dyDescent="0.2">
      <c r="A352" s="3">
        <v>79</v>
      </c>
      <c r="B352" s="3" t="s">
        <v>71</v>
      </c>
      <c r="C352" s="3" t="s">
        <v>72</v>
      </c>
      <c r="D352" s="3" t="s">
        <v>9</v>
      </c>
      <c r="E352" s="3" t="s">
        <v>10</v>
      </c>
      <c r="F352" s="7">
        <v>10.71</v>
      </c>
      <c r="G352" s="6" t="s">
        <v>273</v>
      </c>
      <c r="H352" s="21">
        <f t="shared" si="35"/>
        <v>5</v>
      </c>
      <c r="I352" s="21" t="str">
        <f t="shared" si="41"/>
        <v>março</v>
      </c>
      <c r="J352" s="20">
        <f t="shared" si="36"/>
        <v>3</v>
      </c>
      <c r="K352" s="20">
        <f t="shared" si="37"/>
        <v>2023</v>
      </c>
      <c r="L352" s="12">
        <f t="shared" si="38"/>
        <v>0.11914408711066092</v>
      </c>
      <c r="M352">
        <f>(COUNTIF(mercado_acoes!D:D, "Compra") + COUNTIF(mercado_acoes!D:D, "Venda"))</f>
        <v>2000</v>
      </c>
      <c r="N352" s="19">
        <f t="shared" si="39"/>
        <v>1071</v>
      </c>
      <c r="O352" s="19">
        <f t="shared" si="40"/>
        <v>2022.8808559128893</v>
      </c>
    </row>
    <row r="353" spans="1:15" x14ac:dyDescent="0.2">
      <c r="A353" s="3">
        <v>50</v>
      </c>
      <c r="B353" s="3" t="s">
        <v>16</v>
      </c>
      <c r="C353" s="3" t="s">
        <v>17</v>
      </c>
      <c r="D353" s="3" t="s">
        <v>9</v>
      </c>
      <c r="E353" s="3" t="s">
        <v>34</v>
      </c>
      <c r="F353" s="7">
        <v>80.28</v>
      </c>
      <c r="G353" s="6" t="s">
        <v>273</v>
      </c>
      <c r="H353" s="21">
        <f t="shared" si="35"/>
        <v>5</v>
      </c>
      <c r="I353" s="21" t="str">
        <f t="shared" si="41"/>
        <v>março</v>
      </c>
      <c r="J353" s="20">
        <f t="shared" si="36"/>
        <v>3</v>
      </c>
      <c r="K353" s="20">
        <f t="shared" si="37"/>
        <v>2023</v>
      </c>
      <c r="L353" s="12">
        <f t="shared" si="38"/>
        <v>1</v>
      </c>
      <c r="M353">
        <f>(COUNTIF(mercado_acoes!D:D, "Compra") + COUNTIF(mercado_acoes!D:D, "Venda"))</f>
        <v>2000</v>
      </c>
      <c r="N353" s="19">
        <f t="shared" si="39"/>
        <v>8028</v>
      </c>
      <c r="O353" s="19">
        <f t="shared" si="40"/>
        <v>2022</v>
      </c>
    </row>
    <row r="354" spans="1:15" x14ac:dyDescent="0.2">
      <c r="A354" s="3">
        <v>10</v>
      </c>
      <c r="B354" s="3" t="s">
        <v>130</v>
      </c>
      <c r="C354" s="3" t="s">
        <v>131</v>
      </c>
      <c r="D354" s="3" t="s">
        <v>9</v>
      </c>
      <c r="E354" s="3" t="s">
        <v>18</v>
      </c>
      <c r="F354" s="7">
        <v>16.88</v>
      </c>
      <c r="G354" s="6" t="s">
        <v>273</v>
      </c>
      <c r="H354" s="21">
        <f t="shared" si="35"/>
        <v>5</v>
      </c>
      <c r="I354" s="21" t="str">
        <f t="shared" si="41"/>
        <v>março</v>
      </c>
      <c r="J354" s="20">
        <f t="shared" si="36"/>
        <v>3</v>
      </c>
      <c r="K354" s="20">
        <f t="shared" si="37"/>
        <v>2023</v>
      </c>
      <c r="L354" s="12">
        <f t="shared" si="38"/>
        <v>0.1972651304127627</v>
      </c>
      <c r="M354">
        <f>(COUNTIF(mercado_acoes!D:D, "Compra") + COUNTIF(mercado_acoes!D:D, "Venda"))</f>
        <v>2000</v>
      </c>
      <c r="N354" s="19">
        <f t="shared" si="39"/>
        <v>1688</v>
      </c>
      <c r="O354" s="19">
        <f t="shared" si="40"/>
        <v>2022.8027348695873</v>
      </c>
    </row>
    <row r="355" spans="1:15" x14ac:dyDescent="0.2">
      <c r="A355" s="3">
        <v>23</v>
      </c>
      <c r="B355" s="3" t="s">
        <v>253</v>
      </c>
      <c r="C355" s="3" t="s">
        <v>254</v>
      </c>
      <c r="D355" s="3" t="s">
        <v>9</v>
      </c>
      <c r="E355" s="3" t="s">
        <v>83</v>
      </c>
      <c r="F355" s="7">
        <v>41.99</v>
      </c>
      <c r="G355" s="6" t="s">
        <v>273</v>
      </c>
      <c r="H355" s="21">
        <f t="shared" si="35"/>
        <v>5</v>
      </c>
      <c r="I355" s="21" t="str">
        <f t="shared" si="41"/>
        <v>março</v>
      </c>
      <c r="J355" s="20">
        <f t="shared" si="36"/>
        <v>3</v>
      </c>
      <c r="K355" s="20">
        <f t="shared" si="37"/>
        <v>2023</v>
      </c>
      <c r="L355" s="12">
        <f t="shared" si="38"/>
        <v>0.51519371992909602</v>
      </c>
      <c r="M355">
        <f>(COUNTIF(mercado_acoes!D:D, "Compra") + COUNTIF(mercado_acoes!D:D, "Venda"))</f>
        <v>2000</v>
      </c>
      <c r="N355" s="19">
        <f t="shared" si="39"/>
        <v>4199</v>
      </c>
      <c r="O355" s="19">
        <f t="shared" si="40"/>
        <v>2022.4848062800709</v>
      </c>
    </row>
    <row r="356" spans="1:15" x14ac:dyDescent="0.2">
      <c r="A356" s="3">
        <v>18</v>
      </c>
      <c r="B356" s="3" t="s">
        <v>147</v>
      </c>
      <c r="C356" s="3" t="s">
        <v>261</v>
      </c>
      <c r="D356" s="3" t="s">
        <v>14</v>
      </c>
      <c r="E356" s="3" t="s">
        <v>66</v>
      </c>
      <c r="F356" s="7">
        <v>38.76</v>
      </c>
      <c r="G356" s="6" t="s">
        <v>274</v>
      </c>
      <c r="H356" s="21">
        <f t="shared" si="35"/>
        <v>6</v>
      </c>
      <c r="I356" s="21" t="str">
        <f t="shared" si="41"/>
        <v>março</v>
      </c>
      <c r="J356" s="20">
        <f t="shared" si="36"/>
        <v>3</v>
      </c>
      <c r="K356" s="20">
        <f t="shared" si="37"/>
        <v>2023</v>
      </c>
      <c r="L356" s="12">
        <f t="shared" si="38"/>
        <v>0.47429729045327929</v>
      </c>
      <c r="M356">
        <f>(COUNTIF(mercado_acoes!D:D, "Compra") + COUNTIF(mercado_acoes!D:D, "Venda"))</f>
        <v>2000</v>
      </c>
      <c r="N356" s="19">
        <f t="shared" si="39"/>
        <v>3876</v>
      </c>
      <c r="O356" s="19">
        <f t="shared" si="40"/>
        <v>2022.5257027095467</v>
      </c>
    </row>
    <row r="357" spans="1:15" x14ac:dyDescent="0.2">
      <c r="A357" s="3">
        <v>20</v>
      </c>
      <c r="B357" s="3" t="s">
        <v>145</v>
      </c>
      <c r="C357" s="3" t="s">
        <v>146</v>
      </c>
      <c r="D357" s="3" t="s">
        <v>14</v>
      </c>
      <c r="E357" s="3" t="s">
        <v>10</v>
      </c>
      <c r="F357" s="7">
        <v>10.19</v>
      </c>
      <c r="G357" s="6" t="s">
        <v>274</v>
      </c>
      <c r="H357" s="21">
        <f t="shared" si="35"/>
        <v>6</v>
      </c>
      <c r="I357" s="21" t="str">
        <f t="shared" si="41"/>
        <v>março</v>
      </c>
      <c r="J357" s="20">
        <f t="shared" si="36"/>
        <v>3</v>
      </c>
      <c r="K357" s="20">
        <f t="shared" si="37"/>
        <v>2023</v>
      </c>
      <c r="L357" s="12">
        <f t="shared" si="38"/>
        <v>0.11256014180805266</v>
      </c>
      <c r="M357">
        <f>(COUNTIF(mercado_acoes!D:D, "Compra") + COUNTIF(mercado_acoes!D:D, "Venda"))</f>
        <v>2000</v>
      </c>
      <c r="N357" s="19">
        <f t="shared" si="39"/>
        <v>1019</v>
      </c>
      <c r="O357" s="19">
        <f t="shared" si="40"/>
        <v>2022.887439858192</v>
      </c>
    </row>
    <row r="358" spans="1:15" x14ac:dyDescent="0.2">
      <c r="A358" s="3">
        <v>29</v>
      </c>
      <c r="B358" s="3" t="s">
        <v>97</v>
      </c>
      <c r="C358" s="3" t="s">
        <v>98</v>
      </c>
      <c r="D358" s="3" t="s">
        <v>9</v>
      </c>
      <c r="E358" s="3" t="s">
        <v>83</v>
      </c>
      <c r="F358" s="7">
        <v>38.14</v>
      </c>
      <c r="G358" s="6" t="s">
        <v>275</v>
      </c>
      <c r="H358" s="21">
        <f t="shared" si="35"/>
        <v>7</v>
      </c>
      <c r="I358" s="21" t="str">
        <f t="shared" si="41"/>
        <v>março</v>
      </c>
      <c r="J358" s="20">
        <f t="shared" si="36"/>
        <v>3</v>
      </c>
      <c r="K358" s="20">
        <f t="shared" si="37"/>
        <v>2023</v>
      </c>
      <c r="L358" s="12">
        <f t="shared" si="38"/>
        <v>0.46644720182324639</v>
      </c>
      <c r="M358">
        <f>(COUNTIF(mercado_acoes!D:D, "Compra") + COUNTIF(mercado_acoes!D:D, "Venda"))</f>
        <v>2000</v>
      </c>
      <c r="N358" s="19">
        <f t="shared" si="39"/>
        <v>3814</v>
      </c>
      <c r="O358" s="19">
        <f t="shared" si="40"/>
        <v>2022.5335527981767</v>
      </c>
    </row>
    <row r="359" spans="1:15" x14ac:dyDescent="0.2">
      <c r="A359" s="3">
        <v>24</v>
      </c>
      <c r="B359" s="3" t="s">
        <v>118</v>
      </c>
      <c r="C359" s="3" t="s">
        <v>119</v>
      </c>
      <c r="D359" s="3" t="s">
        <v>9</v>
      </c>
      <c r="E359" s="3" t="s">
        <v>25</v>
      </c>
      <c r="F359" s="7">
        <v>19.190000000000001</v>
      </c>
      <c r="G359" s="6" t="s">
        <v>275</v>
      </c>
      <c r="H359" s="21">
        <f t="shared" si="35"/>
        <v>7</v>
      </c>
      <c r="I359" s="21" t="str">
        <f t="shared" si="41"/>
        <v>março</v>
      </c>
      <c r="J359" s="20">
        <f t="shared" si="36"/>
        <v>3</v>
      </c>
      <c r="K359" s="20">
        <f t="shared" si="37"/>
        <v>2023</v>
      </c>
      <c r="L359" s="12">
        <f t="shared" si="38"/>
        <v>0.22651304127627248</v>
      </c>
      <c r="M359">
        <f>(COUNTIF(mercado_acoes!D:D, "Compra") + COUNTIF(mercado_acoes!D:D, "Venda"))</f>
        <v>2000</v>
      </c>
      <c r="N359" s="19">
        <f t="shared" si="39"/>
        <v>1919.0000000000002</v>
      </c>
      <c r="O359" s="19">
        <f t="shared" si="40"/>
        <v>2022.7734869587237</v>
      </c>
    </row>
    <row r="360" spans="1:15" x14ac:dyDescent="0.2">
      <c r="A360" s="3">
        <v>1</v>
      </c>
      <c r="B360" s="3" t="s">
        <v>185</v>
      </c>
      <c r="C360" s="3" t="s">
        <v>186</v>
      </c>
      <c r="D360" s="3" t="s">
        <v>9</v>
      </c>
      <c r="E360" s="3" t="s">
        <v>25</v>
      </c>
      <c r="F360" s="7">
        <v>18.399999999999999</v>
      </c>
      <c r="G360" s="6" t="s">
        <v>275</v>
      </c>
      <c r="H360" s="21">
        <f t="shared" si="35"/>
        <v>7</v>
      </c>
      <c r="I360" s="21" t="str">
        <f t="shared" si="41"/>
        <v>março</v>
      </c>
      <c r="J360" s="20">
        <f t="shared" si="36"/>
        <v>3</v>
      </c>
      <c r="K360" s="20">
        <f t="shared" si="37"/>
        <v>2023</v>
      </c>
      <c r="L360" s="12">
        <f t="shared" si="38"/>
        <v>0.2165105089896176</v>
      </c>
      <c r="M360">
        <f>(COUNTIF(mercado_acoes!D:D, "Compra") + COUNTIF(mercado_acoes!D:D, "Venda"))</f>
        <v>2000</v>
      </c>
      <c r="N360" s="19">
        <f t="shared" si="39"/>
        <v>1839.9999999999998</v>
      </c>
      <c r="O360" s="19">
        <f t="shared" si="40"/>
        <v>2022.7834894910104</v>
      </c>
    </row>
    <row r="361" spans="1:15" x14ac:dyDescent="0.2">
      <c r="A361" s="3">
        <v>57</v>
      </c>
      <c r="B361" s="3" t="s">
        <v>61</v>
      </c>
      <c r="C361" s="3" t="s">
        <v>180</v>
      </c>
      <c r="D361" s="3" t="s">
        <v>14</v>
      </c>
      <c r="E361" s="3" t="s">
        <v>10</v>
      </c>
      <c r="F361" s="7">
        <v>10.46</v>
      </c>
      <c r="G361" s="6" t="s">
        <v>275</v>
      </c>
      <c r="H361" s="21">
        <f t="shared" si="35"/>
        <v>7</v>
      </c>
      <c r="I361" s="21" t="str">
        <f t="shared" si="41"/>
        <v>março</v>
      </c>
      <c r="J361" s="20">
        <f t="shared" si="36"/>
        <v>3</v>
      </c>
      <c r="K361" s="20">
        <f t="shared" si="37"/>
        <v>2023</v>
      </c>
      <c r="L361" s="12">
        <f t="shared" si="38"/>
        <v>0.11597872879209926</v>
      </c>
      <c r="M361">
        <f>(COUNTIF(mercado_acoes!D:D, "Compra") + COUNTIF(mercado_acoes!D:D, "Venda"))</f>
        <v>2000</v>
      </c>
      <c r="N361" s="19">
        <f t="shared" si="39"/>
        <v>1046</v>
      </c>
      <c r="O361" s="19">
        <f t="shared" si="40"/>
        <v>2022.884021271208</v>
      </c>
    </row>
    <row r="362" spans="1:15" x14ac:dyDescent="0.2">
      <c r="A362" s="3">
        <v>89</v>
      </c>
      <c r="B362" s="3" t="s">
        <v>113</v>
      </c>
      <c r="C362" s="3" t="s">
        <v>114</v>
      </c>
      <c r="D362" s="3" t="s">
        <v>14</v>
      </c>
      <c r="E362" s="3" t="s">
        <v>15</v>
      </c>
      <c r="F362" s="7">
        <v>40.020000000000003</v>
      </c>
      <c r="G362" s="6" t="s">
        <v>275</v>
      </c>
      <c r="H362" s="21">
        <f t="shared" si="35"/>
        <v>7</v>
      </c>
      <c r="I362" s="21" t="str">
        <f t="shared" si="41"/>
        <v>março</v>
      </c>
      <c r="J362" s="20">
        <f t="shared" si="36"/>
        <v>3</v>
      </c>
      <c r="K362" s="20">
        <f t="shared" si="37"/>
        <v>2023</v>
      </c>
      <c r="L362" s="12">
        <f t="shared" si="38"/>
        <v>0.49025069637883012</v>
      </c>
      <c r="M362">
        <f>(COUNTIF(mercado_acoes!D:D, "Compra") + COUNTIF(mercado_acoes!D:D, "Venda"))</f>
        <v>2000</v>
      </c>
      <c r="N362" s="19">
        <f t="shared" si="39"/>
        <v>4002.0000000000005</v>
      </c>
      <c r="O362" s="19">
        <f t="shared" si="40"/>
        <v>2022.5097493036212</v>
      </c>
    </row>
    <row r="363" spans="1:15" x14ac:dyDescent="0.2">
      <c r="A363" s="3">
        <v>87</v>
      </c>
      <c r="B363" s="3" t="s">
        <v>267</v>
      </c>
      <c r="C363" s="3" t="s">
        <v>268</v>
      </c>
      <c r="D363" s="3" t="s">
        <v>14</v>
      </c>
      <c r="E363" s="3" t="s">
        <v>115</v>
      </c>
      <c r="F363" s="7">
        <v>28.48</v>
      </c>
      <c r="G363" s="6" t="s">
        <v>275</v>
      </c>
      <c r="H363" s="21">
        <f t="shared" si="35"/>
        <v>7</v>
      </c>
      <c r="I363" s="21" t="str">
        <f t="shared" si="41"/>
        <v>março</v>
      </c>
      <c r="J363" s="20">
        <f t="shared" si="36"/>
        <v>3</v>
      </c>
      <c r="K363" s="20">
        <f t="shared" si="37"/>
        <v>2023</v>
      </c>
      <c r="L363" s="12">
        <f t="shared" si="38"/>
        <v>0.34413775639402377</v>
      </c>
      <c r="M363">
        <f>(COUNTIF(mercado_acoes!D:D, "Compra") + COUNTIF(mercado_acoes!D:D, "Venda"))</f>
        <v>2000</v>
      </c>
      <c r="N363" s="19">
        <f t="shared" si="39"/>
        <v>2848</v>
      </c>
      <c r="O363" s="19">
        <f t="shared" si="40"/>
        <v>2022.655862243606</v>
      </c>
    </row>
    <row r="364" spans="1:15" x14ac:dyDescent="0.2">
      <c r="A364" s="3">
        <v>12</v>
      </c>
      <c r="B364" s="3" t="s">
        <v>178</v>
      </c>
      <c r="C364" s="3" t="s">
        <v>179</v>
      </c>
      <c r="D364" s="3" t="s">
        <v>9</v>
      </c>
      <c r="E364" s="3" t="s">
        <v>115</v>
      </c>
      <c r="F364" s="7">
        <v>30.78</v>
      </c>
      <c r="G364" s="6" t="s">
        <v>275</v>
      </c>
      <c r="H364" s="21">
        <f t="shared" si="35"/>
        <v>7</v>
      </c>
      <c r="I364" s="21" t="str">
        <f t="shared" si="41"/>
        <v>março</v>
      </c>
      <c r="J364" s="20">
        <f t="shared" si="36"/>
        <v>3</v>
      </c>
      <c r="K364" s="20">
        <f t="shared" si="37"/>
        <v>2023</v>
      </c>
      <c r="L364" s="12">
        <f t="shared" si="38"/>
        <v>0.37325905292479106</v>
      </c>
      <c r="M364">
        <f>(COUNTIF(mercado_acoes!D:D, "Compra") + COUNTIF(mercado_acoes!D:D, "Venda"))</f>
        <v>2000</v>
      </c>
      <c r="N364" s="19">
        <f t="shared" si="39"/>
        <v>3078</v>
      </c>
      <c r="O364" s="19">
        <f t="shared" si="40"/>
        <v>2022.6267409470752</v>
      </c>
    </row>
    <row r="365" spans="1:15" x14ac:dyDescent="0.2">
      <c r="A365" s="3">
        <v>75</v>
      </c>
      <c r="B365" s="3" t="s">
        <v>257</v>
      </c>
      <c r="C365" s="3" t="s">
        <v>258</v>
      </c>
      <c r="D365" s="3" t="s">
        <v>14</v>
      </c>
      <c r="E365" s="3" t="s">
        <v>27</v>
      </c>
      <c r="F365" s="7">
        <v>14.52</v>
      </c>
      <c r="G365" s="6" t="s">
        <v>275</v>
      </c>
      <c r="H365" s="21">
        <f t="shared" si="35"/>
        <v>7</v>
      </c>
      <c r="I365" s="21" t="str">
        <f t="shared" si="41"/>
        <v>março</v>
      </c>
      <c r="J365" s="20">
        <f t="shared" si="36"/>
        <v>3</v>
      </c>
      <c r="K365" s="20">
        <f t="shared" si="37"/>
        <v>2023</v>
      </c>
      <c r="L365" s="12">
        <f t="shared" si="38"/>
        <v>0.16738414788554062</v>
      </c>
      <c r="M365">
        <f>(COUNTIF(mercado_acoes!D:D, "Compra") + COUNTIF(mercado_acoes!D:D, "Venda"))</f>
        <v>2000</v>
      </c>
      <c r="N365" s="19">
        <f t="shared" si="39"/>
        <v>1452</v>
      </c>
      <c r="O365" s="19">
        <f t="shared" si="40"/>
        <v>2022.8326158521145</v>
      </c>
    </row>
    <row r="366" spans="1:15" x14ac:dyDescent="0.2">
      <c r="A366" s="3">
        <v>52</v>
      </c>
      <c r="B366" s="3" t="s">
        <v>169</v>
      </c>
      <c r="C366" s="3" t="s">
        <v>170</v>
      </c>
      <c r="D366" s="3" t="s">
        <v>9</v>
      </c>
      <c r="E366" s="3" t="s">
        <v>31</v>
      </c>
      <c r="F366" s="7">
        <v>69.63</v>
      </c>
      <c r="G366" s="6" t="s">
        <v>276</v>
      </c>
      <c r="H366" s="21">
        <f t="shared" si="35"/>
        <v>8</v>
      </c>
      <c r="I366" s="21" t="str">
        <f t="shared" si="41"/>
        <v>março</v>
      </c>
      <c r="J366" s="20">
        <f t="shared" si="36"/>
        <v>3</v>
      </c>
      <c r="K366" s="20">
        <f t="shared" si="37"/>
        <v>2023</v>
      </c>
      <c r="L366" s="12">
        <f t="shared" si="38"/>
        <v>0.86515573562927317</v>
      </c>
      <c r="M366">
        <f>(COUNTIF(mercado_acoes!D:D, "Compra") + COUNTIF(mercado_acoes!D:D, "Venda"))</f>
        <v>2000</v>
      </c>
      <c r="N366" s="19">
        <f t="shared" si="39"/>
        <v>6963</v>
      </c>
      <c r="O366" s="19">
        <f t="shared" si="40"/>
        <v>2022.1348442643707</v>
      </c>
    </row>
    <row r="367" spans="1:15" x14ac:dyDescent="0.2">
      <c r="A367" s="3">
        <v>36</v>
      </c>
      <c r="B367" s="3" t="s">
        <v>61</v>
      </c>
      <c r="C367" s="3" t="s">
        <v>62</v>
      </c>
      <c r="D367" s="3" t="s">
        <v>14</v>
      </c>
      <c r="E367" s="3" t="s">
        <v>31</v>
      </c>
      <c r="F367" s="7">
        <v>47.64</v>
      </c>
      <c r="G367" s="6" t="s">
        <v>276</v>
      </c>
      <c r="H367" s="21">
        <f t="shared" si="35"/>
        <v>8</v>
      </c>
      <c r="I367" s="21" t="str">
        <f t="shared" si="41"/>
        <v>março</v>
      </c>
      <c r="J367" s="20">
        <f t="shared" si="36"/>
        <v>3</v>
      </c>
      <c r="K367" s="20">
        <f t="shared" si="37"/>
        <v>2023</v>
      </c>
      <c r="L367" s="12">
        <f t="shared" si="38"/>
        <v>0.5867308179285895</v>
      </c>
      <c r="M367">
        <f>(COUNTIF(mercado_acoes!D:D, "Compra") + COUNTIF(mercado_acoes!D:D, "Venda"))</f>
        <v>2000</v>
      </c>
      <c r="N367" s="19">
        <f t="shared" si="39"/>
        <v>4764</v>
      </c>
      <c r="O367" s="19">
        <f t="shared" si="40"/>
        <v>2022.4132691820714</v>
      </c>
    </row>
    <row r="368" spans="1:15" x14ac:dyDescent="0.2">
      <c r="A368" s="3">
        <v>78</v>
      </c>
      <c r="B368" s="3" t="s">
        <v>12</v>
      </c>
      <c r="C368" s="3" t="s">
        <v>13</v>
      </c>
      <c r="D368" s="3" t="s">
        <v>9</v>
      </c>
      <c r="E368" s="3" t="s">
        <v>70</v>
      </c>
      <c r="F368" s="7">
        <v>14.35</v>
      </c>
      <c r="G368" s="6" t="s">
        <v>276</v>
      </c>
      <c r="H368" s="21">
        <f t="shared" si="35"/>
        <v>8</v>
      </c>
      <c r="I368" s="21" t="str">
        <f t="shared" si="41"/>
        <v>março</v>
      </c>
      <c r="J368" s="20">
        <f t="shared" si="36"/>
        <v>3</v>
      </c>
      <c r="K368" s="20">
        <f t="shared" si="37"/>
        <v>2023</v>
      </c>
      <c r="L368" s="12">
        <f t="shared" si="38"/>
        <v>0.1652317042289187</v>
      </c>
      <c r="M368">
        <f>(COUNTIF(mercado_acoes!D:D, "Compra") + COUNTIF(mercado_acoes!D:D, "Venda"))</f>
        <v>2000</v>
      </c>
      <c r="N368" s="19">
        <f t="shared" si="39"/>
        <v>1435</v>
      </c>
      <c r="O368" s="19">
        <f t="shared" si="40"/>
        <v>2022.834768295771</v>
      </c>
    </row>
    <row r="369" spans="1:15" x14ac:dyDescent="0.2">
      <c r="A369" s="3">
        <v>35</v>
      </c>
      <c r="B369" s="3" t="s">
        <v>101</v>
      </c>
      <c r="C369" s="3" t="s">
        <v>102</v>
      </c>
      <c r="D369" s="3" t="s">
        <v>9</v>
      </c>
      <c r="E369" s="3" t="s">
        <v>31</v>
      </c>
      <c r="F369" s="7">
        <v>57.77</v>
      </c>
      <c r="G369" s="6" t="s">
        <v>276</v>
      </c>
      <c r="H369" s="21">
        <f t="shared" si="35"/>
        <v>8</v>
      </c>
      <c r="I369" s="21" t="str">
        <f t="shared" si="41"/>
        <v>março</v>
      </c>
      <c r="J369" s="20">
        <f t="shared" si="36"/>
        <v>3</v>
      </c>
      <c r="K369" s="20">
        <f t="shared" si="37"/>
        <v>2023</v>
      </c>
      <c r="L369" s="12">
        <f t="shared" si="38"/>
        <v>0.71499113699670802</v>
      </c>
      <c r="M369">
        <f>(COUNTIF(mercado_acoes!D:D, "Compra") + COUNTIF(mercado_acoes!D:D, "Venda"))</f>
        <v>2000</v>
      </c>
      <c r="N369" s="19">
        <f t="shared" si="39"/>
        <v>5777</v>
      </c>
      <c r="O369" s="19">
        <f t="shared" si="40"/>
        <v>2022.2850088630032</v>
      </c>
    </row>
    <row r="370" spans="1:15" x14ac:dyDescent="0.2">
      <c r="A370" s="3">
        <v>72</v>
      </c>
      <c r="B370" s="3" t="s">
        <v>110</v>
      </c>
      <c r="C370" s="3" t="s">
        <v>111</v>
      </c>
      <c r="D370" s="3" t="s">
        <v>9</v>
      </c>
      <c r="E370" s="3" t="s">
        <v>115</v>
      </c>
      <c r="F370" s="7">
        <v>30.84</v>
      </c>
      <c r="G370" s="6" t="s">
        <v>277</v>
      </c>
      <c r="H370" s="21">
        <f t="shared" si="35"/>
        <v>9</v>
      </c>
      <c r="I370" s="21" t="str">
        <f t="shared" si="41"/>
        <v>março</v>
      </c>
      <c r="J370" s="20">
        <f t="shared" si="36"/>
        <v>3</v>
      </c>
      <c r="K370" s="20">
        <f t="shared" si="37"/>
        <v>2023</v>
      </c>
      <c r="L370" s="12">
        <f t="shared" si="38"/>
        <v>0.37401873892124587</v>
      </c>
      <c r="M370">
        <f>(COUNTIF(mercado_acoes!D:D, "Compra") + COUNTIF(mercado_acoes!D:D, "Venda"))</f>
        <v>2000</v>
      </c>
      <c r="N370" s="19">
        <f t="shared" si="39"/>
        <v>3084</v>
      </c>
      <c r="O370" s="19">
        <f t="shared" si="40"/>
        <v>2022.6259812610788</v>
      </c>
    </row>
    <row r="371" spans="1:15" x14ac:dyDescent="0.2">
      <c r="A371" s="3">
        <v>5</v>
      </c>
      <c r="B371" s="3" t="s">
        <v>151</v>
      </c>
      <c r="C371" s="3" t="s">
        <v>152</v>
      </c>
      <c r="D371" s="3" t="s">
        <v>14</v>
      </c>
      <c r="E371" s="3" t="s">
        <v>25</v>
      </c>
      <c r="F371" s="7">
        <v>17.25</v>
      </c>
      <c r="G371" s="6" t="s">
        <v>277</v>
      </c>
      <c r="H371" s="21">
        <f t="shared" si="35"/>
        <v>9</v>
      </c>
      <c r="I371" s="21" t="str">
        <f t="shared" si="41"/>
        <v>março</v>
      </c>
      <c r="J371" s="20">
        <f t="shared" si="36"/>
        <v>3</v>
      </c>
      <c r="K371" s="20">
        <f t="shared" si="37"/>
        <v>2023</v>
      </c>
      <c r="L371" s="12">
        <f t="shared" si="38"/>
        <v>0.20194986072423396</v>
      </c>
      <c r="M371">
        <f>(COUNTIF(mercado_acoes!D:D, "Compra") + COUNTIF(mercado_acoes!D:D, "Venda"))</f>
        <v>2000</v>
      </c>
      <c r="N371" s="19">
        <f t="shared" si="39"/>
        <v>1725</v>
      </c>
      <c r="O371" s="19">
        <f t="shared" si="40"/>
        <v>2022.7980501392758</v>
      </c>
    </row>
    <row r="372" spans="1:15" x14ac:dyDescent="0.2">
      <c r="A372" s="3">
        <v>66</v>
      </c>
      <c r="B372" s="3" t="s">
        <v>132</v>
      </c>
      <c r="C372" s="3" t="s">
        <v>141</v>
      </c>
      <c r="D372" s="3" t="s">
        <v>9</v>
      </c>
      <c r="E372" s="3" t="s">
        <v>83</v>
      </c>
      <c r="F372" s="7">
        <v>37.49</v>
      </c>
      <c r="G372" s="6" t="s">
        <v>277</v>
      </c>
      <c r="H372" s="21">
        <f t="shared" si="35"/>
        <v>9</v>
      </c>
      <c r="I372" s="21" t="str">
        <f t="shared" si="41"/>
        <v>março</v>
      </c>
      <c r="J372" s="20">
        <f t="shared" si="36"/>
        <v>3</v>
      </c>
      <c r="K372" s="20">
        <f t="shared" si="37"/>
        <v>2023</v>
      </c>
      <c r="L372" s="12">
        <f t="shared" si="38"/>
        <v>0.45821727019498609</v>
      </c>
      <c r="M372">
        <f>(COUNTIF(mercado_acoes!D:D, "Compra") + COUNTIF(mercado_acoes!D:D, "Venda"))</f>
        <v>2000</v>
      </c>
      <c r="N372" s="19">
        <f t="shared" si="39"/>
        <v>3749</v>
      </c>
      <c r="O372" s="19">
        <f t="shared" si="40"/>
        <v>2022.5417827298049</v>
      </c>
    </row>
    <row r="373" spans="1:15" x14ac:dyDescent="0.2">
      <c r="A373" s="3">
        <v>28</v>
      </c>
      <c r="B373" s="3" t="s">
        <v>49</v>
      </c>
      <c r="C373" s="3" t="s">
        <v>50</v>
      </c>
      <c r="D373" s="3" t="s">
        <v>9</v>
      </c>
      <c r="E373" s="3" t="s">
        <v>79</v>
      </c>
      <c r="F373" s="7">
        <v>12.41</v>
      </c>
      <c r="G373" s="6" t="s">
        <v>278</v>
      </c>
      <c r="H373" s="21">
        <f t="shared" ref="H373:H436" si="42">DAY(G373)</f>
        <v>10</v>
      </c>
      <c r="I373" s="21" t="str">
        <f t="shared" si="41"/>
        <v>março</v>
      </c>
      <c r="J373" s="20">
        <f t="shared" si="36"/>
        <v>3</v>
      </c>
      <c r="K373" s="20">
        <f t="shared" si="37"/>
        <v>2023</v>
      </c>
      <c r="L373" s="12">
        <f t="shared" si="38"/>
        <v>0.14066852367688021</v>
      </c>
      <c r="M373">
        <f>(COUNTIF(mercado_acoes!D:D, "Compra") + COUNTIF(mercado_acoes!D:D, "Venda"))</f>
        <v>2000</v>
      </c>
      <c r="N373" s="19">
        <f t="shared" si="39"/>
        <v>1241</v>
      </c>
      <c r="O373" s="19">
        <f t="shared" si="40"/>
        <v>2022.8593314763232</v>
      </c>
    </row>
    <row r="374" spans="1:15" x14ac:dyDescent="0.2">
      <c r="A374" s="3">
        <v>76</v>
      </c>
      <c r="B374" s="3" t="s">
        <v>213</v>
      </c>
      <c r="C374" s="3" t="s">
        <v>214</v>
      </c>
      <c r="D374" s="3" t="s">
        <v>9</v>
      </c>
      <c r="E374" s="3" t="s">
        <v>57</v>
      </c>
      <c r="F374" s="7">
        <v>20.58</v>
      </c>
      <c r="G374" s="6" t="s">
        <v>278</v>
      </c>
      <c r="H374" s="21">
        <f t="shared" si="42"/>
        <v>10</v>
      </c>
      <c r="I374" s="21" t="str">
        <f t="shared" si="41"/>
        <v>março</v>
      </c>
      <c r="J374" s="20">
        <f t="shared" si="36"/>
        <v>3</v>
      </c>
      <c r="K374" s="20">
        <f t="shared" si="37"/>
        <v>2023</v>
      </c>
      <c r="L374" s="12">
        <f t="shared" si="38"/>
        <v>0.24411243352747528</v>
      </c>
      <c r="M374">
        <f>(COUNTIF(mercado_acoes!D:D, "Compra") + COUNTIF(mercado_acoes!D:D, "Venda"))</f>
        <v>2000</v>
      </c>
      <c r="N374" s="19">
        <f t="shared" si="39"/>
        <v>2058</v>
      </c>
      <c r="O374" s="19">
        <f t="shared" si="40"/>
        <v>2022.7558875664724</v>
      </c>
    </row>
    <row r="375" spans="1:15" x14ac:dyDescent="0.2">
      <c r="A375" s="3">
        <v>4</v>
      </c>
      <c r="B375" s="3" t="s">
        <v>91</v>
      </c>
      <c r="C375" s="3" t="s">
        <v>92</v>
      </c>
      <c r="D375" s="3" t="s">
        <v>14</v>
      </c>
      <c r="E375" s="3" t="s">
        <v>47</v>
      </c>
      <c r="F375" s="7">
        <v>8.74</v>
      </c>
      <c r="G375" s="6" t="s">
        <v>278</v>
      </c>
      <c r="H375" s="21">
        <f t="shared" si="42"/>
        <v>10</v>
      </c>
      <c r="I375" s="21" t="str">
        <f t="shared" si="41"/>
        <v>março</v>
      </c>
      <c r="J375" s="20">
        <f t="shared" si="36"/>
        <v>3</v>
      </c>
      <c r="K375" s="20">
        <f t="shared" si="37"/>
        <v>2023</v>
      </c>
      <c r="L375" s="12">
        <f t="shared" si="38"/>
        <v>9.4201063560395037E-2</v>
      </c>
      <c r="M375">
        <f>(COUNTIF(mercado_acoes!D:D, "Compra") + COUNTIF(mercado_acoes!D:D, "Venda"))</f>
        <v>2000</v>
      </c>
      <c r="N375" s="19">
        <f t="shared" si="39"/>
        <v>874</v>
      </c>
      <c r="O375" s="19">
        <f t="shared" si="40"/>
        <v>2022.9057989364396</v>
      </c>
    </row>
    <row r="376" spans="1:15" x14ac:dyDescent="0.2">
      <c r="A376" s="3">
        <v>43</v>
      </c>
      <c r="B376" s="3" t="s">
        <v>64</v>
      </c>
      <c r="C376" s="3" t="s">
        <v>65</v>
      </c>
      <c r="D376" s="3" t="s">
        <v>9</v>
      </c>
      <c r="E376" s="3" t="s">
        <v>30</v>
      </c>
      <c r="F376" s="7">
        <v>29.81</v>
      </c>
      <c r="G376" s="6" t="s">
        <v>278</v>
      </c>
      <c r="H376" s="21">
        <f t="shared" si="42"/>
        <v>10</v>
      </c>
      <c r="I376" s="21" t="str">
        <f t="shared" si="41"/>
        <v>março</v>
      </c>
      <c r="J376" s="20">
        <f t="shared" si="36"/>
        <v>3</v>
      </c>
      <c r="K376" s="20">
        <f t="shared" si="37"/>
        <v>2023</v>
      </c>
      <c r="L376" s="12">
        <f t="shared" si="38"/>
        <v>0.36097746264877179</v>
      </c>
      <c r="M376">
        <f>(COUNTIF(mercado_acoes!D:D, "Compra") + COUNTIF(mercado_acoes!D:D, "Venda"))</f>
        <v>2000</v>
      </c>
      <c r="N376" s="19">
        <f t="shared" si="39"/>
        <v>2981</v>
      </c>
      <c r="O376" s="19">
        <f t="shared" si="40"/>
        <v>2022.6390225373511</v>
      </c>
    </row>
    <row r="377" spans="1:15" x14ac:dyDescent="0.2">
      <c r="A377" s="3">
        <v>64</v>
      </c>
      <c r="B377" s="3" t="s">
        <v>142</v>
      </c>
      <c r="C377" s="3" t="s">
        <v>143</v>
      </c>
      <c r="D377" s="3" t="s">
        <v>9</v>
      </c>
      <c r="E377" s="3" t="s">
        <v>70</v>
      </c>
      <c r="F377" s="7">
        <v>12.35</v>
      </c>
      <c r="G377" s="6" t="s">
        <v>278</v>
      </c>
      <c r="H377" s="21">
        <f t="shared" si="42"/>
        <v>10</v>
      </c>
      <c r="I377" s="21" t="str">
        <f t="shared" si="41"/>
        <v>março</v>
      </c>
      <c r="J377" s="20">
        <f t="shared" si="36"/>
        <v>3</v>
      </c>
      <c r="K377" s="20">
        <f t="shared" si="37"/>
        <v>2023</v>
      </c>
      <c r="L377" s="12">
        <f t="shared" si="38"/>
        <v>0.13990883768042539</v>
      </c>
      <c r="M377">
        <f>(COUNTIF(mercado_acoes!D:D, "Compra") + COUNTIF(mercado_acoes!D:D, "Venda"))</f>
        <v>2000</v>
      </c>
      <c r="N377" s="19">
        <f t="shared" si="39"/>
        <v>1235</v>
      </c>
      <c r="O377" s="19">
        <f t="shared" si="40"/>
        <v>2022.8600911623196</v>
      </c>
    </row>
    <row r="378" spans="1:15" x14ac:dyDescent="0.2">
      <c r="A378" s="3">
        <v>32</v>
      </c>
      <c r="B378" s="3" t="s">
        <v>128</v>
      </c>
      <c r="C378" s="3" t="s">
        <v>129</v>
      </c>
      <c r="D378" s="3" t="s">
        <v>14</v>
      </c>
      <c r="E378" s="3" t="s">
        <v>63</v>
      </c>
      <c r="F378" s="7">
        <v>11.76</v>
      </c>
      <c r="G378" s="6" t="s">
        <v>278</v>
      </c>
      <c r="H378" s="21">
        <f t="shared" si="42"/>
        <v>10</v>
      </c>
      <c r="I378" s="21" t="str">
        <f t="shared" si="41"/>
        <v>março</v>
      </c>
      <c r="J378" s="20">
        <f t="shared" si="36"/>
        <v>3</v>
      </c>
      <c r="K378" s="20">
        <f t="shared" si="37"/>
        <v>2023</v>
      </c>
      <c r="L378" s="12">
        <f t="shared" si="38"/>
        <v>0.13243859204861988</v>
      </c>
      <c r="M378">
        <f>(COUNTIF(mercado_acoes!D:D, "Compra") + COUNTIF(mercado_acoes!D:D, "Venda"))</f>
        <v>2000</v>
      </c>
      <c r="N378" s="19">
        <f t="shared" si="39"/>
        <v>1176</v>
      </c>
      <c r="O378" s="19">
        <f t="shared" si="40"/>
        <v>2022.8675614079514</v>
      </c>
    </row>
    <row r="379" spans="1:15" x14ac:dyDescent="0.2">
      <c r="A379" s="3">
        <v>97</v>
      </c>
      <c r="B379" s="3" t="s">
        <v>43</v>
      </c>
      <c r="C379" s="3" t="s">
        <v>44</v>
      </c>
      <c r="D379" s="3" t="s">
        <v>9</v>
      </c>
      <c r="E379" s="3" t="s">
        <v>15</v>
      </c>
      <c r="F379" s="7">
        <v>49.11</v>
      </c>
      <c r="G379" s="6" t="s">
        <v>278</v>
      </c>
      <c r="H379" s="21">
        <f t="shared" si="42"/>
        <v>10</v>
      </c>
      <c r="I379" s="21" t="str">
        <f t="shared" si="41"/>
        <v>março</v>
      </c>
      <c r="J379" s="20">
        <f t="shared" si="36"/>
        <v>3</v>
      </c>
      <c r="K379" s="20">
        <f t="shared" si="37"/>
        <v>2023</v>
      </c>
      <c r="L379" s="12">
        <f t="shared" si="38"/>
        <v>0.60534312484173203</v>
      </c>
      <c r="M379">
        <f>(COUNTIF(mercado_acoes!D:D, "Compra") + COUNTIF(mercado_acoes!D:D, "Venda"))</f>
        <v>2000</v>
      </c>
      <c r="N379" s="19">
        <f t="shared" si="39"/>
        <v>4911</v>
      </c>
      <c r="O379" s="19">
        <f t="shared" si="40"/>
        <v>2022.3946568751583</v>
      </c>
    </row>
    <row r="380" spans="1:15" x14ac:dyDescent="0.2">
      <c r="A380" s="3">
        <v>88</v>
      </c>
      <c r="B380" s="3" t="s">
        <v>195</v>
      </c>
      <c r="C380" s="3" t="s">
        <v>202</v>
      </c>
      <c r="D380" s="3" t="s">
        <v>9</v>
      </c>
      <c r="E380" s="3" t="s">
        <v>30</v>
      </c>
      <c r="F380" s="7">
        <v>30.78</v>
      </c>
      <c r="G380" s="6" t="s">
        <v>279</v>
      </c>
      <c r="H380" s="21">
        <f t="shared" si="42"/>
        <v>11</v>
      </c>
      <c r="I380" s="21" t="str">
        <f t="shared" si="41"/>
        <v>março</v>
      </c>
      <c r="J380" s="20">
        <f t="shared" si="36"/>
        <v>3</v>
      </c>
      <c r="K380" s="20">
        <f t="shared" si="37"/>
        <v>2023</v>
      </c>
      <c r="L380" s="12">
        <f t="shared" si="38"/>
        <v>0.37325905292479106</v>
      </c>
      <c r="M380">
        <f>(COUNTIF(mercado_acoes!D:D, "Compra") + COUNTIF(mercado_acoes!D:D, "Venda"))</f>
        <v>2000</v>
      </c>
      <c r="N380" s="19">
        <f t="shared" si="39"/>
        <v>3078</v>
      </c>
      <c r="O380" s="19">
        <f t="shared" si="40"/>
        <v>2022.6267409470752</v>
      </c>
    </row>
    <row r="381" spans="1:15" x14ac:dyDescent="0.2">
      <c r="A381" s="3">
        <v>81</v>
      </c>
      <c r="B381" s="3" t="s">
        <v>32</v>
      </c>
      <c r="C381" s="3" t="s">
        <v>33</v>
      </c>
      <c r="D381" s="3" t="s">
        <v>14</v>
      </c>
      <c r="E381" s="3" t="s">
        <v>57</v>
      </c>
      <c r="F381" s="7">
        <v>18.53</v>
      </c>
      <c r="G381" s="6" t="s">
        <v>280</v>
      </c>
      <c r="H381" s="21">
        <f t="shared" si="42"/>
        <v>12</v>
      </c>
      <c r="I381" s="21" t="str">
        <f t="shared" si="41"/>
        <v>março</v>
      </c>
      <c r="J381" s="20">
        <f t="shared" si="36"/>
        <v>3</v>
      </c>
      <c r="K381" s="20">
        <f t="shared" si="37"/>
        <v>2023</v>
      </c>
      <c r="L381" s="12">
        <f t="shared" si="38"/>
        <v>0.21815649531526968</v>
      </c>
      <c r="M381">
        <f>(COUNTIF(mercado_acoes!D:D, "Compra") + COUNTIF(mercado_acoes!D:D, "Venda"))</f>
        <v>2000</v>
      </c>
      <c r="N381" s="19">
        <f t="shared" si="39"/>
        <v>1853</v>
      </c>
      <c r="O381" s="19">
        <f t="shared" si="40"/>
        <v>2022.7818435046847</v>
      </c>
    </row>
    <row r="382" spans="1:15" x14ac:dyDescent="0.2">
      <c r="A382" s="3">
        <v>42</v>
      </c>
      <c r="B382" s="3" t="s">
        <v>61</v>
      </c>
      <c r="C382" s="3" t="s">
        <v>155</v>
      </c>
      <c r="D382" s="3" t="s">
        <v>9</v>
      </c>
      <c r="E382" s="3" t="s">
        <v>18</v>
      </c>
      <c r="F382" s="7">
        <v>13.74</v>
      </c>
      <c r="G382" s="6" t="s">
        <v>280</v>
      </c>
      <c r="H382" s="21">
        <f t="shared" si="42"/>
        <v>12</v>
      </c>
      <c r="I382" s="21" t="str">
        <f t="shared" si="41"/>
        <v>março</v>
      </c>
      <c r="J382" s="20">
        <f t="shared" si="36"/>
        <v>3</v>
      </c>
      <c r="K382" s="20">
        <f t="shared" si="37"/>
        <v>2023</v>
      </c>
      <c r="L382" s="12">
        <f t="shared" si="38"/>
        <v>0.15750822993162825</v>
      </c>
      <c r="M382">
        <f>(COUNTIF(mercado_acoes!D:D, "Compra") + COUNTIF(mercado_acoes!D:D, "Venda"))</f>
        <v>2000</v>
      </c>
      <c r="N382" s="19">
        <f t="shared" si="39"/>
        <v>1374</v>
      </c>
      <c r="O382" s="19">
        <f t="shared" si="40"/>
        <v>2022.8424917700684</v>
      </c>
    </row>
    <row r="383" spans="1:15" x14ac:dyDescent="0.2">
      <c r="A383" s="3">
        <v>39</v>
      </c>
      <c r="B383" s="3" t="s">
        <v>58</v>
      </c>
      <c r="C383" s="3" t="s">
        <v>59</v>
      </c>
      <c r="D383" s="3" t="s">
        <v>14</v>
      </c>
      <c r="E383" s="3" t="s">
        <v>47</v>
      </c>
      <c r="F383" s="7">
        <v>12.18</v>
      </c>
      <c r="G383" s="6" t="s">
        <v>280</v>
      </c>
      <c r="H383" s="21">
        <f t="shared" si="42"/>
        <v>12</v>
      </c>
      <c r="I383" s="21" t="str">
        <f t="shared" si="41"/>
        <v>março</v>
      </c>
      <c r="J383" s="20">
        <f t="shared" si="36"/>
        <v>3</v>
      </c>
      <c r="K383" s="20">
        <f t="shared" si="37"/>
        <v>2023</v>
      </c>
      <c r="L383" s="12">
        <f t="shared" si="38"/>
        <v>0.13775639402380346</v>
      </c>
      <c r="M383">
        <f>(COUNTIF(mercado_acoes!D:D, "Compra") + COUNTIF(mercado_acoes!D:D, "Venda"))</f>
        <v>2000</v>
      </c>
      <c r="N383" s="19">
        <f t="shared" si="39"/>
        <v>1218</v>
      </c>
      <c r="O383" s="19">
        <f t="shared" si="40"/>
        <v>2022.8622436059761</v>
      </c>
    </row>
    <row r="384" spans="1:15" x14ac:dyDescent="0.2">
      <c r="A384" s="3">
        <v>61</v>
      </c>
      <c r="B384" s="3" t="s">
        <v>75</v>
      </c>
      <c r="C384" s="3" t="s">
        <v>76</v>
      </c>
      <c r="D384" s="3" t="s">
        <v>9</v>
      </c>
      <c r="E384" s="3" t="s">
        <v>30</v>
      </c>
      <c r="F384" s="7">
        <v>22.05</v>
      </c>
      <c r="G384" s="6" t="s">
        <v>280</v>
      </c>
      <c r="H384" s="21">
        <f t="shared" si="42"/>
        <v>12</v>
      </c>
      <c r="I384" s="21" t="str">
        <f t="shared" si="41"/>
        <v>março</v>
      </c>
      <c r="J384" s="20">
        <f t="shared" si="36"/>
        <v>3</v>
      </c>
      <c r="K384" s="20">
        <f t="shared" si="37"/>
        <v>2023</v>
      </c>
      <c r="L384" s="12">
        <f t="shared" si="38"/>
        <v>0.26272474044061789</v>
      </c>
      <c r="M384">
        <f>(COUNTIF(mercado_acoes!D:D, "Compra") + COUNTIF(mercado_acoes!D:D, "Venda"))</f>
        <v>2000</v>
      </c>
      <c r="N384" s="19">
        <f t="shared" si="39"/>
        <v>2205</v>
      </c>
      <c r="O384" s="19">
        <f t="shared" si="40"/>
        <v>2022.7372752595593</v>
      </c>
    </row>
    <row r="385" spans="1:15" x14ac:dyDescent="0.2">
      <c r="A385" s="3">
        <v>1</v>
      </c>
      <c r="B385" s="3" t="s">
        <v>185</v>
      </c>
      <c r="C385" s="3" t="s">
        <v>186</v>
      </c>
      <c r="D385" s="3" t="s">
        <v>9</v>
      </c>
      <c r="E385" s="3" t="s">
        <v>57</v>
      </c>
      <c r="F385" s="7">
        <v>15.9</v>
      </c>
      <c r="G385" s="6" t="s">
        <v>281</v>
      </c>
      <c r="H385" s="21">
        <f t="shared" si="42"/>
        <v>13</v>
      </c>
      <c r="I385" s="21" t="str">
        <f t="shared" si="41"/>
        <v>março</v>
      </c>
      <c r="J385" s="20">
        <f t="shared" si="36"/>
        <v>3</v>
      </c>
      <c r="K385" s="20">
        <f t="shared" si="37"/>
        <v>2023</v>
      </c>
      <c r="L385" s="12">
        <f t="shared" si="38"/>
        <v>0.18485692580400101</v>
      </c>
      <c r="M385">
        <f>(COUNTIF(mercado_acoes!D:D, "Compra") + COUNTIF(mercado_acoes!D:D, "Venda"))</f>
        <v>2000</v>
      </c>
      <c r="N385" s="19">
        <f t="shared" si="39"/>
        <v>1590</v>
      </c>
      <c r="O385" s="19">
        <f t="shared" si="40"/>
        <v>2022.8151430741959</v>
      </c>
    </row>
    <row r="386" spans="1:15" x14ac:dyDescent="0.2">
      <c r="A386" s="3">
        <v>37</v>
      </c>
      <c r="B386" s="3" t="s">
        <v>282</v>
      </c>
      <c r="C386" s="3" t="s">
        <v>283</v>
      </c>
      <c r="D386" s="3" t="s">
        <v>9</v>
      </c>
      <c r="E386" s="3" t="s">
        <v>30</v>
      </c>
      <c r="F386" s="7">
        <v>24.74</v>
      </c>
      <c r="G386" s="6" t="s">
        <v>281</v>
      </c>
      <c r="H386" s="21">
        <f t="shared" si="42"/>
        <v>13</v>
      </c>
      <c r="I386" s="21" t="str">
        <f t="shared" si="41"/>
        <v>março</v>
      </c>
      <c r="J386" s="20">
        <f t="shared" si="36"/>
        <v>3</v>
      </c>
      <c r="K386" s="20">
        <f t="shared" si="37"/>
        <v>2023</v>
      </c>
      <c r="L386" s="12">
        <f t="shared" si="38"/>
        <v>0.29678399594834132</v>
      </c>
      <c r="M386">
        <f>(COUNTIF(mercado_acoes!D:D, "Compra") + COUNTIF(mercado_acoes!D:D, "Venda"))</f>
        <v>2000</v>
      </c>
      <c r="N386" s="19">
        <f t="shared" si="39"/>
        <v>2474</v>
      </c>
      <c r="O386" s="19">
        <f t="shared" si="40"/>
        <v>2022.7032160040517</v>
      </c>
    </row>
    <row r="387" spans="1:15" x14ac:dyDescent="0.2">
      <c r="A387" s="3">
        <v>65</v>
      </c>
      <c r="B387" s="3" t="s">
        <v>208</v>
      </c>
      <c r="C387" s="3" t="s">
        <v>209</v>
      </c>
      <c r="D387" s="3" t="s">
        <v>9</v>
      </c>
      <c r="E387" s="3" t="s">
        <v>37</v>
      </c>
      <c r="F387" s="7">
        <v>40.39</v>
      </c>
      <c r="G387" s="6" t="s">
        <v>281</v>
      </c>
      <c r="H387" s="21">
        <f t="shared" si="42"/>
        <v>13</v>
      </c>
      <c r="I387" s="21" t="str">
        <f t="shared" si="41"/>
        <v>março</v>
      </c>
      <c r="J387" s="20">
        <f t="shared" ref="J387:J450" si="43">MONTH(G387)</f>
        <v>3</v>
      </c>
      <c r="K387" s="20">
        <f t="shared" ref="K387:K450" si="44">YEAR(G387)</f>
        <v>2023</v>
      </c>
      <c r="L387" s="12">
        <f t="shared" ref="L387:L450" si="45">(F387 - MIN(F:F)) / (MAX(F:F) - MIN(F:F))</f>
        <v>0.49493542669030138</v>
      </c>
      <c r="M387">
        <f>(COUNTIF(mercado_acoes!D:D, "Compra") + COUNTIF(mercado_acoes!D:D, "Venda"))</f>
        <v>2000</v>
      </c>
      <c r="N387" s="19">
        <f t="shared" ref="N387:N450" si="46">F387*100</f>
        <v>4039</v>
      </c>
      <c r="O387" s="19">
        <f t="shared" ref="O387:O450" si="47">K387 - L387</f>
        <v>2022.5050645733097</v>
      </c>
    </row>
    <row r="388" spans="1:15" x14ac:dyDescent="0.2">
      <c r="A388" s="3">
        <v>52</v>
      </c>
      <c r="B388" s="3" t="s">
        <v>169</v>
      </c>
      <c r="C388" s="3" t="s">
        <v>170</v>
      </c>
      <c r="D388" s="3" t="s">
        <v>14</v>
      </c>
      <c r="E388" s="3" t="s">
        <v>66</v>
      </c>
      <c r="F388" s="7">
        <v>36.61</v>
      </c>
      <c r="G388" s="6" t="s">
        <v>281</v>
      </c>
      <c r="H388" s="21">
        <f t="shared" si="42"/>
        <v>13</v>
      </c>
      <c r="I388" s="21" t="str">
        <f t="shared" si="41"/>
        <v>março</v>
      </c>
      <c r="J388" s="20">
        <f t="shared" si="43"/>
        <v>3</v>
      </c>
      <c r="K388" s="20">
        <f t="shared" si="44"/>
        <v>2023</v>
      </c>
      <c r="L388" s="12">
        <f t="shared" si="45"/>
        <v>0.44707520891364905</v>
      </c>
      <c r="M388">
        <f>(COUNTIF(mercado_acoes!D:D, "Compra") + COUNTIF(mercado_acoes!D:D, "Venda"))</f>
        <v>2000</v>
      </c>
      <c r="N388" s="19">
        <f t="shared" si="46"/>
        <v>3661</v>
      </c>
      <c r="O388" s="19">
        <f t="shared" si="47"/>
        <v>2022.5529247910863</v>
      </c>
    </row>
    <row r="389" spans="1:15" x14ac:dyDescent="0.2">
      <c r="A389" s="3">
        <v>22</v>
      </c>
      <c r="B389" s="3" t="s">
        <v>108</v>
      </c>
      <c r="C389" s="3" t="s">
        <v>109</v>
      </c>
      <c r="D389" s="3" t="s">
        <v>14</v>
      </c>
      <c r="E389" s="3" t="s">
        <v>15</v>
      </c>
      <c r="F389" s="7">
        <v>39.619999999999997</v>
      </c>
      <c r="G389" s="6" t="s">
        <v>281</v>
      </c>
      <c r="H389" s="21">
        <f t="shared" si="42"/>
        <v>13</v>
      </c>
      <c r="I389" s="21" t="str">
        <f t="shared" ref="I389:I452" si="48">TEXT(G389,"mmmm")</f>
        <v>março</v>
      </c>
      <c r="J389" s="20">
        <f t="shared" si="43"/>
        <v>3</v>
      </c>
      <c r="K389" s="20">
        <f t="shared" si="44"/>
        <v>2023</v>
      </c>
      <c r="L389" s="12">
        <f t="shared" si="45"/>
        <v>0.48518612306913139</v>
      </c>
      <c r="M389">
        <f>(COUNTIF(mercado_acoes!D:D, "Compra") + COUNTIF(mercado_acoes!D:D, "Venda"))</f>
        <v>2000</v>
      </c>
      <c r="N389" s="19">
        <f t="shared" si="46"/>
        <v>3961.9999999999995</v>
      </c>
      <c r="O389" s="19">
        <f t="shared" si="47"/>
        <v>2022.5148138769309</v>
      </c>
    </row>
    <row r="390" spans="1:15" x14ac:dyDescent="0.2">
      <c r="A390" s="3">
        <v>65</v>
      </c>
      <c r="B390" s="3" t="s">
        <v>208</v>
      </c>
      <c r="C390" s="3" t="s">
        <v>209</v>
      </c>
      <c r="D390" s="3" t="s">
        <v>14</v>
      </c>
      <c r="E390" s="3" t="s">
        <v>125</v>
      </c>
      <c r="F390" s="7">
        <v>4.83</v>
      </c>
      <c r="G390" s="6" t="s">
        <v>284</v>
      </c>
      <c r="H390" s="21">
        <f t="shared" si="42"/>
        <v>14</v>
      </c>
      <c r="I390" s="21" t="str">
        <f t="shared" si="48"/>
        <v>março</v>
      </c>
      <c r="J390" s="20">
        <f t="shared" si="43"/>
        <v>3</v>
      </c>
      <c r="K390" s="20">
        <f t="shared" si="44"/>
        <v>2023</v>
      </c>
      <c r="L390" s="12">
        <f t="shared" si="45"/>
        <v>4.4694859458090659E-2</v>
      </c>
      <c r="M390">
        <f>(COUNTIF(mercado_acoes!D:D, "Compra") + COUNTIF(mercado_acoes!D:D, "Venda"))</f>
        <v>2000</v>
      </c>
      <c r="N390" s="19">
        <f t="shared" si="46"/>
        <v>483</v>
      </c>
      <c r="O390" s="19">
        <f t="shared" si="47"/>
        <v>2022.9553051405419</v>
      </c>
    </row>
    <row r="391" spans="1:15" x14ac:dyDescent="0.2">
      <c r="A391" s="3">
        <v>46</v>
      </c>
      <c r="B391" s="3" t="s">
        <v>123</v>
      </c>
      <c r="C391" s="3" t="s">
        <v>124</v>
      </c>
      <c r="D391" s="3" t="s">
        <v>14</v>
      </c>
      <c r="E391" s="3" t="s">
        <v>115</v>
      </c>
      <c r="F391" s="7">
        <v>26.74</v>
      </c>
      <c r="G391" s="6" t="s">
        <v>284</v>
      </c>
      <c r="H391" s="21">
        <f t="shared" si="42"/>
        <v>14</v>
      </c>
      <c r="I391" s="21" t="str">
        <f t="shared" si="48"/>
        <v>março</v>
      </c>
      <c r="J391" s="20">
        <f t="shared" si="43"/>
        <v>3</v>
      </c>
      <c r="K391" s="20">
        <f t="shared" si="44"/>
        <v>2023</v>
      </c>
      <c r="L391" s="12">
        <f t="shared" si="45"/>
        <v>0.32210686249683462</v>
      </c>
      <c r="M391">
        <f>(COUNTIF(mercado_acoes!D:D, "Compra") + COUNTIF(mercado_acoes!D:D, "Venda"))</f>
        <v>2000</v>
      </c>
      <c r="N391" s="19">
        <f t="shared" si="46"/>
        <v>2674</v>
      </c>
      <c r="O391" s="19">
        <f t="shared" si="47"/>
        <v>2022.6778931375031</v>
      </c>
    </row>
    <row r="392" spans="1:15" x14ac:dyDescent="0.2">
      <c r="A392" s="3">
        <v>14</v>
      </c>
      <c r="B392" s="3" t="s">
        <v>156</v>
      </c>
      <c r="C392" s="3" t="s">
        <v>157</v>
      </c>
      <c r="D392" s="3" t="s">
        <v>9</v>
      </c>
      <c r="E392" s="3" t="s">
        <v>34</v>
      </c>
      <c r="F392" s="7">
        <v>66.489999999999995</v>
      </c>
      <c r="G392" s="6" t="s">
        <v>284</v>
      </c>
      <c r="H392" s="21">
        <f t="shared" si="42"/>
        <v>14</v>
      </c>
      <c r="I392" s="21" t="str">
        <f t="shared" si="48"/>
        <v>março</v>
      </c>
      <c r="J392" s="20">
        <f t="shared" si="43"/>
        <v>3</v>
      </c>
      <c r="K392" s="20">
        <f t="shared" si="44"/>
        <v>2023</v>
      </c>
      <c r="L392" s="12">
        <f t="shared" si="45"/>
        <v>0.82539883514813872</v>
      </c>
      <c r="M392">
        <f>(COUNTIF(mercado_acoes!D:D, "Compra") + COUNTIF(mercado_acoes!D:D, "Venda"))</f>
        <v>2000</v>
      </c>
      <c r="N392" s="19">
        <f t="shared" si="46"/>
        <v>6648.9999999999991</v>
      </c>
      <c r="O392" s="19">
        <f t="shared" si="47"/>
        <v>2022.1746011648518</v>
      </c>
    </row>
    <row r="393" spans="1:15" x14ac:dyDescent="0.2">
      <c r="A393" s="3">
        <v>3</v>
      </c>
      <c r="B393" s="3" t="s">
        <v>51</v>
      </c>
      <c r="C393" s="3" t="s">
        <v>52</v>
      </c>
      <c r="D393" s="3" t="s">
        <v>9</v>
      </c>
      <c r="E393" s="3" t="s">
        <v>47</v>
      </c>
      <c r="F393" s="7">
        <v>13.08</v>
      </c>
      <c r="G393" s="6" t="s">
        <v>284</v>
      </c>
      <c r="H393" s="21">
        <f t="shared" si="42"/>
        <v>14</v>
      </c>
      <c r="I393" s="21" t="str">
        <f t="shared" si="48"/>
        <v>março</v>
      </c>
      <c r="J393" s="20">
        <f t="shared" si="43"/>
        <v>3</v>
      </c>
      <c r="K393" s="20">
        <f t="shared" si="44"/>
        <v>2023</v>
      </c>
      <c r="L393" s="12">
        <f t="shared" si="45"/>
        <v>0.14915168397062545</v>
      </c>
      <c r="M393">
        <f>(COUNTIF(mercado_acoes!D:D, "Compra") + COUNTIF(mercado_acoes!D:D, "Venda"))</f>
        <v>2000</v>
      </c>
      <c r="N393" s="19">
        <f t="shared" si="46"/>
        <v>1308</v>
      </c>
      <c r="O393" s="19">
        <f t="shared" si="47"/>
        <v>2022.8508483160294</v>
      </c>
    </row>
    <row r="394" spans="1:15" x14ac:dyDescent="0.2">
      <c r="A394" s="3">
        <v>48</v>
      </c>
      <c r="B394" s="3" t="s">
        <v>23</v>
      </c>
      <c r="C394" s="3" t="s">
        <v>26</v>
      </c>
      <c r="D394" s="3" t="s">
        <v>9</v>
      </c>
      <c r="E394" s="3" t="s">
        <v>30</v>
      </c>
      <c r="F394" s="7">
        <v>22.72</v>
      </c>
      <c r="G394" s="6" t="s">
        <v>284</v>
      </c>
      <c r="H394" s="21">
        <f t="shared" si="42"/>
        <v>14</v>
      </c>
      <c r="I394" s="21" t="str">
        <f t="shared" si="48"/>
        <v>março</v>
      </c>
      <c r="J394" s="20">
        <f t="shared" si="43"/>
        <v>3</v>
      </c>
      <c r="K394" s="20">
        <f t="shared" si="44"/>
        <v>2023</v>
      </c>
      <c r="L394" s="12">
        <f t="shared" si="45"/>
        <v>0.27120790073436307</v>
      </c>
      <c r="M394">
        <f>(COUNTIF(mercado_acoes!D:D, "Compra") + COUNTIF(mercado_acoes!D:D, "Venda"))</f>
        <v>2000</v>
      </c>
      <c r="N394" s="19">
        <f t="shared" si="46"/>
        <v>2272</v>
      </c>
      <c r="O394" s="19">
        <f t="shared" si="47"/>
        <v>2022.7287920992655</v>
      </c>
    </row>
    <row r="395" spans="1:15" x14ac:dyDescent="0.2">
      <c r="A395" s="3">
        <v>18</v>
      </c>
      <c r="B395" s="3" t="s">
        <v>147</v>
      </c>
      <c r="C395" s="3" t="s">
        <v>261</v>
      </c>
      <c r="D395" s="3" t="s">
        <v>14</v>
      </c>
      <c r="E395" s="3" t="s">
        <v>21</v>
      </c>
      <c r="F395" s="7">
        <v>34.39</v>
      </c>
      <c r="G395" s="6" t="s">
        <v>284</v>
      </c>
      <c r="H395" s="21">
        <f t="shared" si="42"/>
        <v>14</v>
      </c>
      <c r="I395" s="21" t="str">
        <f t="shared" si="48"/>
        <v>março</v>
      </c>
      <c r="J395" s="20">
        <f t="shared" si="43"/>
        <v>3</v>
      </c>
      <c r="K395" s="20">
        <f t="shared" si="44"/>
        <v>2023</v>
      </c>
      <c r="L395" s="12">
        <f t="shared" si="45"/>
        <v>0.41896682704482152</v>
      </c>
      <c r="M395">
        <f>(COUNTIF(mercado_acoes!D:D, "Compra") + COUNTIF(mercado_acoes!D:D, "Venda"))</f>
        <v>2000</v>
      </c>
      <c r="N395" s="19">
        <f t="shared" si="46"/>
        <v>3439</v>
      </c>
      <c r="O395" s="19">
        <f t="shared" si="47"/>
        <v>2022.5810331729551</v>
      </c>
    </row>
    <row r="396" spans="1:15" x14ac:dyDescent="0.2">
      <c r="A396" s="3">
        <v>96</v>
      </c>
      <c r="B396" s="3" t="s">
        <v>147</v>
      </c>
      <c r="C396" s="3" t="s">
        <v>148</v>
      </c>
      <c r="D396" s="3" t="s">
        <v>9</v>
      </c>
      <c r="E396" s="3" t="s">
        <v>25</v>
      </c>
      <c r="F396" s="7">
        <v>19.04</v>
      </c>
      <c r="G396" s="6" t="s">
        <v>284</v>
      </c>
      <c r="H396" s="21">
        <f t="shared" si="42"/>
        <v>14</v>
      </c>
      <c r="I396" s="21" t="str">
        <f t="shared" si="48"/>
        <v>março</v>
      </c>
      <c r="J396" s="20">
        <f t="shared" si="43"/>
        <v>3</v>
      </c>
      <c r="K396" s="20">
        <f t="shared" si="44"/>
        <v>2023</v>
      </c>
      <c r="L396" s="12">
        <f t="shared" si="45"/>
        <v>0.22461382628513546</v>
      </c>
      <c r="M396">
        <f>(COUNTIF(mercado_acoes!D:D, "Compra") + COUNTIF(mercado_acoes!D:D, "Venda"))</f>
        <v>2000</v>
      </c>
      <c r="N396" s="19">
        <f t="shared" si="46"/>
        <v>1904</v>
      </c>
      <c r="O396" s="19">
        <f t="shared" si="47"/>
        <v>2022.7753861737149</v>
      </c>
    </row>
    <row r="397" spans="1:15" x14ac:dyDescent="0.2">
      <c r="A397" s="3">
        <v>1</v>
      </c>
      <c r="B397" s="3" t="s">
        <v>185</v>
      </c>
      <c r="C397" s="3" t="s">
        <v>186</v>
      </c>
      <c r="D397" s="3" t="s">
        <v>9</v>
      </c>
      <c r="E397" s="3" t="s">
        <v>27</v>
      </c>
      <c r="F397" s="7">
        <v>13.34</v>
      </c>
      <c r="G397" s="6" t="s">
        <v>284</v>
      </c>
      <c r="H397" s="21">
        <f t="shared" si="42"/>
        <v>14</v>
      </c>
      <c r="I397" s="21" t="str">
        <f t="shared" si="48"/>
        <v>março</v>
      </c>
      <c r="J397" s="20">
        <f t="shared" si="43"/>
        <v>3</v>
      </c>
      <c r="K397" s="20">
        <f t="shared" si="44"/>
        <v>2023</v>
      </c>
      <c r="L397" s="12">
        <f t="shared" si="45"/>
        <v>0.15244365662192957</v>
      </c>
      <c r="M397">
        <f>(COUNTIF(mercado_acoes!D:D, "Compra") + COUNTIF(mercado_acoes!D:D, "Venda"))</f>
        <v>2000</v>
      </c>
      <c r="N397" s="19">
        <f t="shared" si="46"/>
        <v>1334</v>
      </c>
      <c r="O397" s="19">
        <f t="shared" si="47"/>
        <v>2022.8475563433781</v>
      </c>
    </row>
    <row r="398" spans="1:15" x14ac:dyDescent="0.2">
      <c r="A398" s="3">
        <v>56</v>
      </c>
      <c r="B398" s="3" t="s">
        <v>104</v>
      </c>
      <c r="C398" s="3" t="s">
        <v>105</v>
      </c>
      <c r="D398" s="3" t="s">
        <v>14</v>
      </c>
      <c r="E398" s="3" t="s">
        <v>31</v>
      </c>
      <c r="F398" s="7">
        <v>62.16</v>
      </c>
      <c r="G398" s="6" t="s">
        <v>284</v>
      </c>
      <c r="H398" s="21">
        <f t="shared" si="42"/>
        <v>14</v>
      </c>
      <c r="I398" s="21" t="str">
        <f t="shared" si="48"/>
        <v>março</v>
      </c>
      <c r="J398" s="20">
        <f t="shared" si="43"/>
        <v>3</v>
      </c>
      <c r="K398" s="20">
        <f t="shared" si="44"/>
        <v>2023</v>
      </c>
      <c r="L398" s="12">
        <f t="shared" si="45"/>
        <v>0.77057482907065078</v>
      </c>
      <c r="M398">
        <f>(COUNTIF(mercado_acoes!D:D, "Compra") + COUNTIF(mercado_acoes!D:D, "Venda"))</f>
        <v>2000</v>
      </c>
      <c r="N398" s="19">
        <f t="shared" si="46"/>
        <v>6216</v>
      </c>
      <c r="O398" s="19">
        <f t="shared" si="47"/>
        <v>2022.2294251709293</v>
      </c>
    </row>
    <row r="399" spans="1:15" x14ac:dyDescent="0.2">
      <c r="A399" s="3">
        <v>50</v>
      </c>
      <c r="B399" s="3" t="s">
        <v>16</v>
      </c>
      <c r="C399" s="3" t="s">
        <v>17</v>
      </c>
      <c r="D399" s="3" t="s">
        <v>14</v>
      </c>
      <c r="E399" s="3" t="s">
        <v>27</v>
      </c>
      <c r="F399" s="7">
        <v>11.9</v>
      </c>
      <c r="G399" s="6" t="s">
        <v>285</v>
      </c>
      <c r="H399" s="21">
        <f t="shared" si="42"/>
        <v>15</v>
      </c>
      <c r="I399" s="21" t="str">
        <f t="shared" si="48"/>
        <v>março</v>
      </c>
      <c r="J399" s="20">
        <f t="shared" si="43"/>
        <v>3</v>
      </c>
      <c r="K399" s="20">
        <f t="shared" si="44"/>
        <v>2023</v>
      </c>
      <c r="L399" s="12">
        <f t="shared" si="45"/>
        <v>0.13421119270701443</v>
      </c>
      <c r="M399">
        <f>(COUNTIF(mercado_acoes!D:D, "Compra") + COUNTIF(mercado_acoes!D:D, "Venda"))</f>
        <v>2000</v>
      </c>
      <c r="N399" s="19">
        <f t="shared" si="46"/>
        <v>1190</v>
      </c>
      <c r="O399" s="19">
        <f t="shared" si="47"/>
        <v>2022.865788807293</v>
      </c>
    </row>
    <row r="400" spans="1:15" x14ac:dyDescent="0.2">
      <c r="A400" s="3">
        <v>63</v>
      </c>
      <c r="B400" s="3" t="s">
        <v>234</v>
      </c>
      <c r="C400" s="3" t="s">
        <v>235</v>
      </c>
      <c r="D400" s="3" t="s">
        <v>9</v>
      </c>
      <c r="E400" s="3" t="s">
        <v>95</v>
      </c>
      <c r="F400" s="7">
        <v>4.24</v>
      </c>
      <c r="G400" s="6" t="s">
        <v>285</v>
      </c>
      <c r="H400" s="21">
        <f t="shared" si="42"/>
        <v>15</v>
      </c>
      <c r="I400" s="21" t="str">
        <f t="shared" si="48"/>
        <v>março</v>
      </c>
      <c r="J400" s="20">
        <f t="shared" si="43"/>
        <v>3</v>
      </c>
      <c r="K400" s="20">
        <f t="shared" si="44"/>
        <v>2023</v>
      </c>
      <c r="L400" s="12">
        <f t="shared" si="45"/>
        <v>3.7224613826285141E-2</v>
      </c>
      <c r="M400">
        <f>(COUNTIF(mercado_acoes!D:D, "Compra") + COUNTIF(mercado_acoes!D:D, "Venda"))</f>
        <v>2000</v>
      </c>
      <c r="N400" s="19">
        <f t="shared" si="46"/>
        <v>424</v>
      </c>
      <c r="O400" s="19">
        <f t="shared" si="47"/>
        <v>2022.9627753861737</v>
      </c>
    </row>
    <row r="401" spans="1:15" x14ac:dyDescent="0.2">
      <c r="A401" s="3">
        <v>5</v>
      </c>
      <c r="B401" s="3" t="s">
        <v>151</v>
      </c>
      <c r="C401" s="3" t="s">
        <v>152</v>
      </c>
      <c r="D401" s="3" t="s">
        <v>9</v>
      </c>
      <c r="E401" s="3" t="s">
        <v>83</v>
      </c>
      <c r="F401" s="7">
        <v>32.99</v>
      </c>
      <c r="G401" s="6" t="s">
        <v>285</v>
      </c>
      <c r="H401" s="21">
        <f t="shared" si="42"/>
        <v>15</v>
      </c>
      <c r="I401" s="21" t="str">
        <f t="shared" si="48"/>
        <v>março</v>
      </c>
      <c r="J401" s="20">
        <f t="shared" si="43"/>
        <v>3</v>
      </c>
      <c r="K401" s="20">
        <f t="shared" si="44"/>
        <v>2023</v>
      </c>
      <c r="L401" s="12">
        <f t="shared" si="45"/>
        <v>0.40124082046087617</v>
      </c>
      <c r="M401">
        <f>(COUNTIF(mercado_acoes!D:D, "Compra") + COUNTIF(mercado_acoes!D:D, "Venda"))</f>
        <v>2000</v>
      </c>
      <c r="N401" s="19">
        <f t="shared" si="46"/>
        <v>3299</v>
      </c>
      <c r="O401" s="19">
        <f t="shared" si="47"/>
        <v>2022.5987591795392</v>
      </c>
    </row>
    <row r="402" spans="1:15" x14ac:dyDescent="0.2">
      <c r="A402" s="3">
        <v>84</v>
      </c>
      <c r="B402" s="3" t="s">
        <v>120</v>
      </c>
      <c r="C402" s="3" t="s">
        <v>121</v>
      </c>
      <c r="D402" s="3" t="s">
        <v>14</v>
      </c>
      <c r="E402" s="3" t="s">
        <v>95</v>
      </c>
      <c r="F402" s="7">
        <v>1.6</v>
      </c>
      <c r="G402" s="6" t="s">
        <v>285</v>
      </c>
      <c r="H402" s="21">
        <f t="shared" si="42"/>
        <v>15</v>
      </c>
      <c r="I402" s="21" t="str">
        <f t="shared" si="48"/>
        <v>março</v>
      </c>
      <c r="J402" s="20">
        <f t="shared" si="43"/>
        <v>3</v>
      </c>
      <c r="K402" s="20">
        <f t="shared" si="44"/>
        <v>2023</v>
      </c>
      <c r="L402" s="12">
        <f t="shared" si="45"/>
        <v>3.7984299822739938E-3</v>
      </c>
      <c r="M402">
        <f>(COUNTIF(mercado_acoes!D:D, "Compra") + COUNTIF(mercado_acoes!D:D, "Venda"))</f>
        <v>2000</v>
      </c>
      <c r="N402" s="19">
        <f t="shared" si="46"/>
        <v>160</v>
      </c>
      <c r="O402" s="19">
        <f t="shared" si="47"/>
        <v>2022.9962015700178</v>
      </c>
    </row>
    <row r="403" spans="1:15" x14ac:dyDescent="0.2">
      <c r="A403" s="3">
        <v>30</v>
      </c>
      <c r="B403" s="3" t="s">
        <v>7</v>
      </c>
      <c r="C403" s="3" t="s">
        <v>8</v>
      </c>
      <c r="D403" s="3" t="s">
        <v>9</v>
      </c>
      <c r="E403" s="3" t="s">
        <v>63</v>
      </c>
      <c r="F403" s="7">
        <v>12.06</v>
      </c>
      <c r="G403" s="6" t="s">
        <v>285</v>
      </c>
      <c r="H403" s="21">
        <f t="shared" si="42"/>
        <v>15</v>
      </c>
      <c r="I403" s="21" t="str">
        <f t="shared" si="48"/>
        <v>março</v>
      </c>
      <c r="J403" s="20">
        <f t="shared" si="43"/>
        <v>3</v>
      </c>
      <c r="K403" s="20">
        <f t="shared" si="44"/>
        <v>2023</v>
      </c>
      <c r="L403" s="12">
        <f t="shared" si="45"/>
        <v>0.13623702203089388</v>
      </c>
      <c r="M403">
        <f>(COUNTIF(mercado_acoes!D:D, "Compra") + COUNTIF(mercado_acoes!D:D, "Venda"))</f>
        <v>2000</v>
      </c>
      <c r="N403" s="19">
        <f t="shared" si="46"/>
        <v>1206</v>
      </c>
      <c r="O403" s="19">
        <f t="shared" si="47"/>
        <v>2022.8637629779691</v>
      </c>
    </row>
    <row r="404" spans="1:15" x14ac:dyDescent="0.2">
      <c r="A404" s="3">
        <v>61</v>
      </c>
      <c r="B404" s="3" t="s">
        <v>75</v>
      </c>
      <c r="C404" s="3" t="s">
        <v>76</v>
      </c>
      <c r="D404" s="3" t="s">
        <v>9</v>
      </c>
      <c r="E404" s="3" t="s">
        <v>47</v>
      </c>
      <c r="F404" s="7">
        <v>15.41</v>
      </c>
      <c r="G404" s="6" t="s">
        <v>285</v>
      </c>
      <c r="H404" s="21">
        <f t="shared" si="42"/>
        <v>15</v>
      </c>
      <c r="I404" s="21" t="str">
        <f t="shared" si="48"/>
        <v>março</v>
      </c>
      <c r="J404" s="20">
        <f t="shared" si="43"/>
        <v>3</v>
      </c>
      <c r="K404" s="20">
        <f t="shared" si="44"/>
        <v>2023</v>
      </c>
      <c r="L404" s="12">
        <f t="shared" si="45"/>
        <v>0.17865282349962014</v>
      </c>
      <c r="M404">
        <f>(COUNTIF(mercado_acoes!D:D, "Compra") + COUNTIF(mercado_acoes!D:D, "Venda"))</f>
        <v>2000</v>
      </c>
      <c r="N404" s="19">
        <f t="shared" si="46"/>
        <v>1541</v>
      </c>
      <c r="O404" s="19">
        <f t="shared" si="47"/>
        <v>2022.8213471765005</v>
      </c>
    </row>
    <row r="405" spans="1:15" x14ac:dyDescent="0.2">
      <c r="A405" s="3">
        <v>29</v>
      </c>
      <c r="B405" s="3" t="s">
        <v>97</v>
      </c>
      <c r="C405" s="3" t="s">
        <v>98</v>
      </c>
      <c r="D405" s="3" t="s">
        <v>14</v>
      </c>
      <c r="E405" s="3" t="s">
        <v>25</v>
      </c>
      <c r="F405" s="7">
        <v>18.350000000000001</v>
      </c>
      <c r="G405" s="6" t="s">
        <v>285</v>
      </c>
      <c r="H405" s="21">
        <f t="shared" si="42"/>
        <v>15</v>
      </c>
      <c r="I405" s="21" t="str">
        <f t="shared" si="48"/>
        <v>março</v>
      </c>
      <c r="J405" s="20">
        <f t="shared" si="43"/>
        <v>3</v>
      </c>
      <c r="K405" s="20">
        <f t="shared" si="44"/>
        <v>2023</v>
      </c>
      <c r="L405" s="12">
        <f t="shared" si="45"/>
        <v>0.21587743732590528</v>
      </c>
      <c r="M405">
        <f>(COUNTIF(mercado_acoes!D:D, "Compra") + COUNTIF(mercado_acoes!D:D, "Venda"))</f>
        <v>2000</v>
      </c>
      <c r="N405" s="19">
        <f t="shared" si="46"/>
        <v>1835.0000000000002</v>
      </c>
      <c r="O405" s="19">
        <f t="shared" si="47"/>
        <v>2022.7841225626742</v>
      </c>
    </row>
    <row r="406" spans="1:15" x14ac:dyDescent="0.2">
      <c r="A406" s="3">
        <v>6</v>
      </c>
      <c r="B406" s="3" t="s">
        <v>171</v>
      </c>
      <c r="C406" s="3" t="s">
        <v>172</v>
      </c>
      <c r="D406" s="3" t="s">
        <v>14</v>
      </c>
      <c r="E406" s="3" t="s">
        <v>83</v>
      </c>
      <c r="F406" s="7">
        <v>33.450000000000003</v>
      </c>
      <c r="G406" s="6" t="s">
        <v>286</v>
      </c>
      <c r="H406" s="21">
        <f t="shared" si="42"/>
        <v>16</v>
      </c>
      <c r="I406" s="21" t="str">
        <f t="shared" si="48"/>
        <v>março</v>
      </c>
      <c r="J406" s="20">
        <f t="shared" si="43"/>
        <v>3</v>
      </c>
      <c r="K406" s="20">
        <f t="shared" si="44"/>
        <v>2023</v>
      </c>
      <c r="L406" s="12">
        <f t="shared" si="45"/>
        <v>0.40706507976702966</v>
      </c>
      <c r="M406">
        <f>(COUNTIF(mercado_acoes!D:D, "Compra") + COUNTIF(mercado_acoes!D:D, "Venda"))</f>
        <v>2000</v>
      </c>
      <c r="N406" s="19">
        <f t="shared" si="46"/>
        <v>3345.0000000000005</v>
      </c>
      <c r="O406" s="19">
        <f t="shared" si="47"/>
        <v>2022.5929349202329</v>
      </c>
    </row>
    <row r="407" spans="1:15" x14ac:dyDescent="0.2">
      <c r="A407" s="3">
        <v>9</v>
      </c>
      <c r="B407" s="3" t="s">
        <v>205</v>
      </c>
      <c r="C407" s="3" t="s">
        <v>206</v>
      </c>
      <c r="D407" s="3" t="s">
        <v>14</v>
      </c>
      <c r="E407" s="3" t="s">
        <v>125</v>
      </c>
      <c r="F407" s="7">
        <v>5.36</v>
      </c>
      <c r="G407" s="6" t="s">
        <v>286</v>
      </c>
      <c r="H407" s="21">
        <f t="shared" si="42"/>
        <v>16</v>
      </c>
      <c r="I407" s="21" t="str">
        <f t="shared" si="48"/>
        <v>março</v>
      </c>
      <c r="J407" s="20">
        <f t="shared" si="43"/>
        <v>3</v>
      </c>
      <c r="K407" s="20">
        <f t="shared" si="44"/>
        <v>2023</v>
      </c>
      <c r="L407" s="12">
        <f t="shared" si="45"/>
        <v>5.140541909344138E-2</v>
      </c>
      <c r="M407">
        <f>(COUNTIF(mercado_acoes!D:D, "Compra") + COUNTIF(mercado_acoes!D:D, "Venda"))</f>
        <v>2000</v>
      </c>
      <c r="N407" s="19">
        <f t="shared" si="46"/>
        <v>536</v>
      </c>
      <c r="O407" s="19">
        <f t="shared" si="47"/>
        <v>2022.9485945809065</v>
      </c>
    </row>
    <row r="408" spans="1:15" x14ac:dyDescent="0.2">
      <c r="A408" s="3">
        <v>78</v>
      </c>
      <c r="B408" s="3" t="s">
        <v>12</v>
      </c>
      <c r="C408" s="3" t="s">
        <v>13</v>
      </c>
      <c r="D408" s="3" t="s">
        <v>14</v>
      </c>
      <c r="E408" s="3" t="s">
        <v>57</v>
      </c>
      <c r="F408" s="7">
        <v>21.01</v>
      </c>
      <c r="G408" s="6" t="s">
        <v>287</v>
      </c>
      <c r="H408" s="21">
        <f t="shared" si="42"/>
        <v>17</v>
      </c>
      <c r="I408" s="21" t="str">
        <f t="shared" si="48"/>
        <v>março</v>
      </c>
      <c r="J408" s="20">
        <f t="shared" si="43"/>
        <v>3</v>
      </c>
      <c r="K408" s="20">
        <f t="shared" si="44"/>
        <v>2023</v>
      </c>
      <c r="L408" s="12">
        <f t="shared" si="45"/>
        <v>0.24955684983540136</v>
      </c>
      <c r="M408">
        <f>(COUNTIF(mercado_acoes!D:D, "Compra") + COUNTIF(mercado_acoes!D:D, "Venda"))</f>
        <v>2000</v>
      </c>
      <c r="N408" s="19">
        <f t="shared" si="46"/>
        <v>2101</v>
      </c>
      <c r="O408" s="19">
        <f t="shared" si="47"/>
        <v>2022.7504431501645</v>
      </c>
    </row>
    <row r="409" spans="1:15" x14ac:dyDescent="0.2">
      <c r="A409" s="3">
        <v>68</v>
      </c>
      <c r="B409" s="3" t="s">
        <v>23</v>
      </c>
      <c r="C409" s="3" t="s">
        <v>24</v>
      </c>
      <c r="D409" s="3" t="s">
        <v>9</v>
      </c>
      <c r="E409" s="3" t="s">
        <v>47</v>
      </c>
      <c r="F409" s="7">
        <v>19.260000000000002</v>
      </c>
      <c r="G409" s="6" t="s">
        <v>287</v>
      </c>
      <c r="H409" s="21">
        <f t="shared" si="42"/>
        <v>17</v>
      </c>
      <c r="I409" s="21" t="str">
        <f t="shared" si="48"/>
        <v>março</v>
      </c>
      <c r="J409" s="20">
        <f t="shared" si="43"/>
        <v>3</v>
      </c>
      <c r="K409" s="20">
        <f t="shared" si="44"/>
        <v>2023</v>
      </c>
      <c r="L409" s="12">
        <f t="shared" si="45"/>
        <v>0.22739934160546973</v>
      </c>
      <c r="M409">
        <f>(COUNTIF(mercado_acoes!D:D, "Compra") + COUNTIF(mercado_acoes!D:D, "Venda"))</f>
        <v>2000</v>
      </c>
      <c r="N409" s="19">
        <f t="shared" si="46"/>
        <v>1926.0000000000002</v>
      </c>
      <c r="O409" s="19">
        <f t="shared" si="47"/>
        <v>2022.7726006583946</v>
      </c>
    </row>
    <row r="410" spans="1:15" x14ac:dyDescent="0.2">
      <c r="A410" s="3">
        <v>71</v>
      </c>
      <c r="B410" s="3" t="s">
        <v>132</v>
      </c>
      <c r="C410" s="3" t="s">
        <v>133</v>
      </c>
      <c r="D410" s="3" t="s">
        <v>9</v>
      </c>
      <c r="E410" s="3" t="s">
        <v>79</v>
      </c>
      <c r="F410" s="7">
        <v>11.95</v>
      </c>
      <c r="G410" s="6" t="s">
        <v>287</v>
      </c>
      <c r="H410" s="21">
        <f t="shared" si="42"/>
        <v>17</v>
      </c>
      <c r="I410" s="21" t="str">
        <f t="shared" si="48"/>
        <v>março</v>
      </c>
      <c r="J410" s="20">
        <f t="shared" si="43"/>
        <v>3</v>
      </c>
      <c r="K410" s="20">
        <f t="shared" si="44"/>
        <v>2023</v>
      </c>
      <c r="L410" s="12">
        <f t="shared" si="45"/>
        <v>0.13484426437072675</v>
      </c>
      <c r="M410">
        <f>(COUNTIF(mercado_acoes!D:D, "Compra") + COUNTIF(mercado_acoes!D:D, "Venda"))</f>
        <v>2000</v>
      </c>
      <c r="N410" s="19">
        <f t="shared" si="46"/>
        <v>1195</v>
      </c>
      <c r="O410" s="19">
        <f t="shared" si="47"/>
        <v>2022.8651557356293</v>
      </c>
    </row>
    <row r="411" spans="1:15" x14ac:dyDescent="0.2">
      <c r="A411" s="3">
        <v>2</v>
      </c>
      <c r="B411" s="3" t="s">
        <v>53</v>
      </c>
      <c r="C411" s="3" t="s">
        <v>54</v>
      </c>
      <c r="D411" s="3" t="s">
        <v>9</v>
      </c>
      <c r="E411" s="3" t="s">
        <v>83</v>
      </c>
      <c r="F411" s="7">
        <v>34.22</v>
      </c>
      <c r="G411" s="6" t="s">
        <v>287</v>
      </c>
      <c r="H411" s="21">
        <f t="shared" si="42"/>
        <v>17</v>
      </c>
      <c r="I411" s="21" t="str">
        <f t="shared" si="48"/>
        <v>março</v>
      </c>
      <c r="J411" s="20">
        <f t="shared" si="43"/>
        <v>3</v>
      </c>
      <c r="K411" s="20">
        <f t="shared" si="44"/>
        <v>2023</v>
      </c>
      <c r="L411" s="12">
        <f t="shared" si="45"/>
        <v>0.41681438338819954</v>
      </c>
      <c r="M411">
        <f>(COUNTIF(mercado_acoes!D:D, "Compra") + COUNTIF(mercado_acoes!D:D, "Venda"))</f>
        <v>2000</v>
      </c>
      <c r="N411" s="19">
        <f t="shared" si="46"/>
        <v>3422</v>
      </c>
      <c r="O411" s="19">
        <f t="shared" si="47"/>
        <v>2022.5831856166119</v>
      </c>
    </row>
    <row r="412" spans="1:15" x14ac:dyDescent="0.2">
      <c r="A412" s="3">
        <v>73</v>
      </c>
      <c r="B412" s="3" t="s">
        <v>231</v>
      </c>
      <c r="C412" s="3" t="s">
        <v>232</v>
      </c>
      <c r="D412" s="3" t="s">
        <v>9</v>
      </c>
      <c r="E412" s="3" t="s">
        <v>37</v>
      </c>
      <c r="F412" s="7">
        <v>39.01</v>
      </c>
      <c r="G412" s="6" t="s">
        <v>287</v>
      </c>
      <c r="H412" s="21">
        <f t="shared" si="42"/>
        <v>17</v>
      </c>
      <c r="I412" s="21" t="str">
        <f t="shared" si="48"/>
        <v>março</v>
      </c>
      <c r="J412" s="20">
        <f t="shared" si="43"/>
        <v>3</v>
      </c>
      <c r="K412" s="20">
        <f t="shared" si="44"/>
        <v>2023</v>
      </c>
      <c r="L412" s="12">
        <f t="shared" si="45"/>
        <v>0.47746264877184097</v>
      </c>
      <c r="M412">
        <f>(COUNTIF(mercado_acoes!D:D, "Compra") + COUNTIF(mercado_acoes!D:D, "Venda"))</f>
        <v>2000</v>
      </c>
      <c r="N412" s="19">
        <f t="shared" si="46"/>
        <v>3901</v>
      </c>
      <c r="O412" s="19">
        <f t="shared" si="47"/>
        <v>2022.5225373512283</v>
      </c>
    </row>
    <row r="413" spans="1:15" x14ac:dyDescent="0.2">
      <c r="A413" s="3">
        <v>39</v>
      </c>
      <c r="B413" s="3" t="s">
        <v>58</v>
      </c>
      <c r="C413" s="3" t="s">
        <v>59</v>
      </c>
      <c r="D413" s="3" t="s">
        <v>14</v>
      </c>
      <c r="E413" s="3" t="s">
        <v>79</v>
      </c>
      <c r="F413" s="7">
        <v>12.78</v>
      </c>
      <c r="G413" s="6" t="s">
        <v>287</v>
      </c>
      <c r="H413" s="21">
        <f t="shared" si="42"/>
        <v>17</v>
      </c>
      <c r="I413" s="21" t="str">
        <f t="shared" si="48"/>
        <v>março</v>
      </c>
      <c r="J413" s="20">
        <f t="shared" si="43"/>
        <v>3</v>
      </c>
      <c r="K413" s="20">
        <f t="shared" si="44"/>
        <v>2023</v>
      </c>
      <c r="L413" s="12">
        <f t="shared" si="45"/>
        <v>0.14535325398835144</v>
      </c>
      <c r="M413">
        <f>(COUNTIF(mercado_acoes!D:D, "Compra") + COUNTIF(mercado_acoes!D:D, "Venda"))</f>
        <v>2000</v>
      </c>
      <c r="N413" s="19">
        <f t="shared" si="46"/>
        <v>1278</v>
      </c>
      <c r="O413" s="19">
        <f t="shared" si="47"/>
        <v>2022.8546467460117</v>
      </c>
    </row>
    <row r="414" spans="1:15" x14ac:dyDescent="0.2">
      <c r="A414" s="3">
        <v>67</v>
      </c>
      <c r="B414" s="3" t="s">
        <v>199</v>
      </c>
      <c r="C414" s="3" t="s">
        <v>200</v>
      </c>
      <c r="D414" s="3" t="s">
        <v>9</v>
      </c>
      <c r="E414" s="3" t="s">
        <v>79</v>
      </c>
      <c r="F414" s="7">
        <v>15.72</v>
      </c>
      <c r="G414" s="6" t="s">
        <v>288</v>
      </c>
      <c r="H414" s="21">
        <f t="shared" si="42"/>
        <v>18</v>
      </c>
      <c r="I414" s="21" t="str">
        <f t="shared" si="48"/>
        <v>março</v>
      </c>
      <c r="J414" s="20">
        <f t="shared" si="43"/>
        <v>3</v>
      </c>
      <c r="K414" s="20">
        <f t="shared" si="44"/>
        <v>2023</v>
      </c>
      <c r="L414" s="12">
        <f t="shared" si="45"/>
        <v>0.18257786781463661</v>
      </c>
      <c r="M414">
        <f>(COUNTIF(mercado_acoes!D:D, "Compra") + COUNTIF(mercado_acoes!D:D, "Venda"))</f>
        <v>2000</v>
      </c>
      <c r="N414" s="19">
        <f t="shared" si="46"/>
        <v>1572</v>
      </c>
      <c r="O414" s="19">
        <f t="shared" si="47"/>
        <v>2022.8174221321854</v>
      </c>
    </row>
    <row r="415" spans="1:15" x14ac:dyDescent="0.2">
      <c r="A415" s="3">
        <v>11</v>
      </c>
      <c r="B415" s="3" t="s">
        <v>237</v>
      </c>
      <c r="C415" s="3" t="s">
        <v>238</v>
      </c>
      <c r="D415" s="3" t="s">
        <v>14</v>
      </c>
      <c r="E415" s="3" t="s">
        <v>95</v>
      </c>
      <c r="F415" s="7">
        <v>3.57</v>
      </c>
      <c r="G415" s="6" t="s">
        <v>288</v>
      </c>
      <c r="H415" s="21">
        <f t="shared" si="42"/>
        <v>18</v>
      </c>
      <c r="I415" s="21" t="str">
        <f t="shared" si="48"/>
        <v>março</v>
      </c>
      <c r="J415" s="20">
        <f t="shared" si="43"/>
        <v>3</v>
      </c>
      <c r="K415" s="20">
        <f t="shared" si="44"/>
        <v>2023</v>
      </c>
      <c r="L415" s="12">
        <f t="shared" si="45"/>
        <v>2.8741453532539877E-2</v>
      </c>
      <c r="M415">
        <f>(COUNTIF(mercado_acoes!D:D, "Compra") + COUNTIF(mercado_acoes!D:D, "Venda"))</f>
        <v>2000</v>
      </c>
      <c r="N415" s="19">
        <f t="shared" si="46"/>
        <v>357</v>
      </c>
      <c r="O415" s="19">
        <f t="shared" si="47"/>
        <v>2022.9712585464674</v>
      </c>
    </row>
    <row r="416" spans="1:15" x14ac:dyDescent="0.2">
      <c r="A416" s="3">
        <v>76</v>
      </c>
      <c r="B416" s="3" t="s">
        <v>213</v>
      </c>
      <c r="C416" s="3" t="s">
        <v>214</v>
      </c>
      <c r="D416" s="3" t="s">
        <v>9</v>
      </c>
      <c r="E416" s="3" t="s">
        <v>47</v>
      </c>
      <c r="F416" s="7">
        <v>12.11</v>
      </c>
      <c r="G416" s="6" t="s">
        <v>288</v>
      </c>
      <c r="H416" s="21">
        <f t="shared" si="42"/>
        <v>18</v>
      </c>
      <c r="I416" s="21" t="str">
        <f t="shared" si="48"/>
        <v>março</v>
      </c>
      <c r="J416" s="20">
        <f t="shared" si="43"/>
        <v>3</v>
      </c>
      <c r="K416" s="20">
        <f t="shared" si="44"/>
        <v>2023</v>
      </c>
      <c r="L416" s="12">
        <f t="shared" si="45"/>
        <v>0.1368700936946062</v>
      </c>
      <c r="M416">
        <f>(COUNTIF(mercado_acoes!D:D, "Compra") + COUNTIF(mercado_acoes!D:D, "Venda"))</f>
        <v>2000</v>
      </c>
      <c r="N416" s="19">
        <f t="shared" si="46"/>
        <v>1211</v>
      </c>
      <c r="O416" s="19">
        <f t="shared" si="47"/>
        <v>2022.8631299063054</v>
      </c>
    </row>
    <row r="417" spans="1:15" x14ac:dyDescent="0.2">
      <c r="A417" s="3">
        <v>51</v>
      </c>
      <c r="B417" s="3" t="s">
        <v>248</v>
      </c>
      <c r="C417" s="3" t="s">
        <v>249</v>
      </c>
      <c r="D417" s="3" t="s">
        <v>9</v>
      </c>
      <c r="E417" s="3" t="s">
        <v>21</v>
      </c>
      <c r="F417" s="7">
        <v>28.96</v>
      </c>
      <c r="G417" s="6" t="s">
        <v>288</v>
      </c>
      <c r="H417" s="21">
        <f t="shared" si="42"/>
        <v>18</v>
      </c>
      <c r="I417" s="21" t="str">
        <f t="shared" si="48"/>
        <v>março</v>
      </c>
      <c r="J417" s="20">
        <f t="shared" si="43"/>
        <v>3</v>
      </c>
      <c r="K417" s="20">
        <f t="shared" si="44"/>
        <v>2023</v>
      </c>
      <c r="L417" s="12">
        <f t="shared" si="45"/>
        <v>0.3502152443656622</v>
      </c>
      <c r="M417">
        <f>(COUNTIF(mercado_acoes!D:D, "Compra") + COUNTIF(mercado_acoes!D:D, "Venda"))</f>
        <v>2000</v>
      </c>
      <c r="N417" s="19">
        <f t="shared" si="46"/>
        <v>2896</v>
      </c>
      <c r="O417" s="19">
        <f t="shared" si="47"/>
        <v>2022.6497847556343</v>
      </c>
    </row>
    <row r="418" spans="1:15" x14ac:dyDescent="0.2">
      <c r="A418" s="3">
        <v>34</v>
      </c>
      <c r="B418" s="3" t="s">
        <v>164</v>
      </c>
      <c r="C418" s="3" t="s">
        <v>165</v>
      </c>
      <c r="D418" s="3" t="s">
        <v>9</v>
      </c>
      <c r="E418" s="3" t="s">
        <v>25</v>
      </c>
      <c r="F418" s="7">
        <v>20.61</v>
      </c>
      <c r="G418" s="6" t="s">
        <v>288</v>
      </c>
      <c r="H418" s="21">
        <f t="shared" si="42"/>
        <v>18</v>
      </c>
      <c r="I418" s="21" t="str">
        <f t="shared" si="48"/>
        <v>março</v>
      </c>
      <c r="J418" s="20">
        <f t="shared" si="43"/>
        <v>3</v>
      </c>
      <c r="K418" s="20">
        <f t="shared" si="44"/>
        <v>2023</v>
      </c>
      <c r="L418" s="12">
        <f t="shared" si="45"/>
        <v>0.24449227652570268</v>
      </c>
      <c r="M418">
        <f>(COUNTIF(mercado_acoes!D:D, "Compra") + COUNTIF(mercado_acoes!D:D, "Venda"))</f>
        <v>2000</v>
      </c>
      <c r="N418" s="19">
        <f t="shared" si="46"/>
        <v>2061</v>
      </c>
      <c r="O418" s="19">
        <f t="shared" si="47"/>
        <v>2022.7555077234742</v>
      </c>
    </row>
    <row r="419" spans="1:15" x14ac:dyDescent="0.2">
      <c r="A419" s="3">
        <v>64</v>
      </c>
      <c r="B419" s="3" t="s">
        <v>142</v>
      </c>
      <c r="C419" s="3" t="s">
        <v>143</v>
      </c>
      <c r="D419" s="3" t="s">
        <v>9</v>
      </c>
      <c r="E419" s="3" t="s">
        <v>95</v>
      </c>
      <c r="F419" s="7">
        <v>2.0499999999999998</v>
      </c>
      <c r="G419" s="6" t="s">
        <v>289</v>
      </c>
      <c r="H419" s="21">
        <f t="shared" si="42"/>
        <v>19</v>
      </c>
      <c r="I419" s="21" t="str">
        <f t="shared" si="48"/>
        <v>março</v>
      </c>
      <c r="J419" s="20">
        <f t="shared" si="43"/>
        <v>3</v>
      </c>
      <c r="K419" s="20">
        <f t="shared" si="44"/>
        <v>2023</v>
      </c>
      <c r="L419" s="12">
        <f t="shared" si="45"/>
        <v>9.496074955684981E-3</v>
      </c>
      <c r="M419">
        <f>(COUNTIF(mercado_acoes!D:D, "Compra") + COUNTIF(mercado_acoes!D:D, "Venda"))</f>
        <v>2000</v>
      </c>
      <c r="N419" s="19">
        <f t="shared" si="46"/>
        <v>204.99999999999997</v>
      </c>
      <c r="O419" s="19">
        <f t="shared" si="47"/>
        <v>2022.9905039250443</v>
      </c>
    </row>
    <row r="420" spans="1:15" x14ac:dyDescent="0.2">
      <c r="A420" s="3">
        <v>96</v>
      </c>
      <c r="B420" s="3" t="s">
        <v>147</v>
      </c>
      <c r="C420" s="3" t="s">
        <v>148</v>
      </c>
      <c r="D420" s="3" t="s">
        <v>14</v>
      </c>
      <c r="E420" s="3" t="s">
        <v>30</v>
      </c>
      <c r="F420" s="7">
        <v>25.43</v>
      </c>
      <c r="G420" s="6" t="s">
        <v>289</v>
      </c>
      <c r="H420" s="21">
        <f t="shared" si="42"/>
        <v>19</v>
      </c>
      <c r="I420" s="21" t="str">
        <f t="shared" si="48"/>
        <v>março</v>
      </c>
      <c r="J420" s="20">
        <f t="shared" si="43"/>
        <v>3</v>
      </c>
      <c r="K420" s="20">
        <f t="shared" si="44"/>
        <v>2023</v>
      </c>
      <c r="L420" s="12">
        <f t="shared" si="45"/>
        <v>0.3055203849075715</v>
      </c>
      <c r="M420">
        <f>(COUNTIF(mercado_acoes!D:D, "Compra") + COUNTIF(mercado_acoes!D:D, "Venda"))</f>
        <v>2000</v>
      </c>
      <c r="N420" s="19">
        <f t="shared" si="46"/>
        <v>2543</v>
      </c>
      <c r="O420" s="19">
        <f t="shared" si="47"/>
        <v>2022.6944796150924</v>
      </c>
    </row>
    <row r="421" spans="1:15" x14ac:dyDescent="0.2">
      <c r="A421" s="3">
        <v>68</v>
      </c>
      <c r="B421" s="3" t="s">
        <v>23</v>
      </c>
      <c r="C421" s="3" t="s">
        <v>24</v>
      </c>
      <c r="D421" s="3" t="s">
        <v>14</v>
      </c>
      <c r="E421" s="3" t="s">
        <v>125</v>
      </c>
      <c r="F421" s="7">
        <v>2.33</v>
      </c>
      <c r="G421" s="6" t="s">
        <v>289</v>
      </c>
      <c r="H421" s="21">
        <f t="shared" si="42"/>
        <v>19</v>
      </c>
      <c r="I421" s="21" t="str">
        <f t="shared" si="48"/>
        <v>março</v>
      </c>
      <c r="J421" s="20">
        <f t="shared" si="43"/>
        <v>3</v>
      </c>
      <c r="K421" s="20">
        <f t="shared" si="44"/>
        <v>2023</v>
      </c>
      <c r="L421" s="12">
        <f t="shared" si="45"/>
        <v>1.3041276272474044E-2</v>
      </c>
      <c r="M421">
        <f>(COUNTIF(mercado_acoes!D:D, "Compra") + COUNTIF(mercado_acoes!D:D, "Venda"))</f>
        <v>2000</v>
      </c>
      <c r="N421" s="19">
        <f t="shared" si="46"/>
        <v>233</v>
      </c>
      <c r="O421" s="19">
        <f t="shared" si="47"/>
        <v>2022.9869587237276</v>
      </c>
    </row>
    <row r="422" spans="1:15" x14ac:dyDescent="0.2">
      <c r="A422" s="3">
        <v>67</v>
      </c>
      <c r="B422" s="3" t="s">
        <v>199</v>
      </c>
      <c r="C422" s="3" t="s">
        <v>200</v>
      </c>
      <c r="D422" s="3" t="s">
        <v>9</v>
      </c>
      <c r="E422" s="3" t="s">
        <v>83</v>
      </c>
      <c r="F422" s="7">
        <v>40.58</v>
      </c>
      <c r="G422" s="6" t="s">
        <v>289</v>
      </c>
      <c r="H422" s="21">
        <f t="shared" si="42"/>
        <v>19</v>
      </c>
      <c r="I422" s="21" t="str">
        <f t="shared" si="48"/>
        <v>março</v>
      </c>
      <c r="J422" s="20">
        <f t="shared" si="43"/>
        <v>3</v>
      </c>
      <c r="K422" s="20">
        <f t="shared" si="44"/>
        <v>2023</v>
      </c>
      <c r="L422" s="12">
        <f t="shared" si="45"/>
        <v>0.49734109901240819</v>
      </c>
      <c r="M422">
        <f>(COUNTIF(mercado_acoes!D:D, "Compra") + COUNTIF(mercado_acoes!D:D, "Venda"))</f>
        <v>2000</v>
      </c>
      <c r="N422" s="19">
        <f t="shared" si="46"/>
        <v>4058</v>
      </c>
      <c r="O422" s="19">
        <f t="shared" si="47"/>
        <v>2022.5026589009876</v>
      </c>
    </row>
    <row r="423" spans="1:15" x14ac:dyDescent="0.2">
      <c r="A423" s="3">
        <v>21</v>
      </c>
      <c r="B423" s="3" t="s">
        <v>176</v>
      </c>
      <c r="C423" s="3" t="s">
        <v>177</v>
      </c>
      <c r="D423" s="3" t="s">
        <v>14</v>
      </c>
      <c r="E423" s="3" t="s">
        <v>79</v>
      </c>
      <c r="F423" s="7">
        <v>12.7</v>
      </c>
      <c r="G423" s="6" t="s">
        <v>289</v>
      </c>
      <c r="H423" s="21">
        <f t="shared" si="42"/>
        <v>19</v>
      </c>
      <c r="I423" s="21" t="str">
        <f t="shared" si="48"/>
        <v>março</v>
      </c>
      <c r="J423" s="20">
        <f t="shared" si="43"/>
        <v>3</v>
      </c>
      <c r="K423" s="20">
        <f t="shared" si="44"/>
        <v>2023</v>
      </c>
      <c r="L423" s="12">
        <f t="shared" si="45"/>
        <v>0.14434033932641172</v>
      </c>
      <c r="M423">
        <f>(COUNTIF(mercado_acoes!D:D, "Compra") + COUNTIF(mercado_acoes!D:D, "Venda"))</f>
        <v>2000</v>
      </c>
      <c r="N423" s="19">
        <f t="shared" si="46"/>
        <v>1270</v>
      </c>
      <c r="O423" s="19">
        <f t="shared" si="47"/>
        <v>2022.8556596606736</v>
      </c>
    </row>
    <row r="424" spans="1:15" x14ac:dyDescent="0.2">
      <c r="A424" s="3">
        <v>36</v>
      </c>
      <c r="B424" s="3" t="s">
        <v>61</v>
      </c>
      <c r="C424" s="3" t="s">
        <v>62</v>
      </c>
      <c r="D424" s="3" t="s">
        <v>9</v>
      </c>
      <c r="E424" s="3" t="s">
        <v>66</v>
      </c>
      <c r="F424" s="7">
        <v>37.81</v>
      </c>
      <c r="G424" s="6" t="s">
        <v>289</v>
      </c>
      <c r="H424" s="21">
        <f t="shared" si="42"/>
        <v>19</v>
      </c>
      <c r="I424" s="21" t="str">
        <f t="shared" si="48"/>
        <v>março</v>
      </c>
      <c r="J424" s="20">
        <f t="shared" si="43"/>
        <v>3</v>
      </c>
      <c r="K424" s="20">
        <f t="shared" si="44"/>
        <v>2023</v>
      </c>
      <c r="L424" s="12">
        <f t="shared" si="45"/>
        <v>0.46226892884274506</v>
      </c>
      <c r="M424">
        <f>(COUNTIF(mercado_acoes!D:D, "Compra") + COUNTIF(mercado_acoes!D:D, "Venda"))</f>
        <v>2000</v>
      </c>
      <c r="N424" s="19">
        <f t="shared" si="46"/>
        <v>3781</v>
      </c>
      <c r="O424" s="19">
        <f t="shared" si="47"/>
        <v>2022.5377310711572</v>
      </c>
    </row>
    <row r="425" spans="1:15" x14ac:dyDescent="0.2">
      <c r="A425" s="3">
        <v>95</v>
      </c>
      <c r="B425" s="3" t="s">
        <v>81</v>
      </c>
      <c r="C425" s="3" t="s">
        <v>82</v>
      </c>
      <c r="D425" s="3" t="s">
        <v>9</v>
      </c>
      <c r="E425" s="3" t="s">
        <v>57</v>
      </c>
      <c r="F425" s="7">
        <v>14.51</v>
      </c>
      <c r="G425" s="6" t="s">
        <v>290</v>
      </c>
      <c r="H425" s="21">
        <f t="shared" si="42"/>
        <v>20</v>
      </c>
      <c r="I425" s="21" t="str">
        <f t="shared" si="48"/>
        <v>março</v>
      </c>
      <c r="J425" s="20">
        <f t="shared" si="43"/>
        <v>3</v>
      </c>
      <c r="K425" s="20">
        <f t="shared" si="44"/>
        <v>2023</v>
      </c>
      <c r="L425" s="12">
        <f t="shared" si="45"/>
        <v>0.16725753355279815</v>
      </c>
      <c r="M425">
        <f>(COUNTIF(mercado_acoes!D:D, "Compra") + COUNTIF(mercado_acoes!D:D, "Venda"))</f>
        <v>2000</v>
      </c>
      <c r="N425" s="19">
        <f t="shared" si="46"/>
        <v>1451</v>
      </c>
      <c r="O425" s="19">
        <f t="shared" si="47"/>
        <v>2022.8327424664471</v>
      </c>
    </row>
    <row r="426" spans="1:15" x14ac:dyDescent="0.2">
      <c r="A426" s="3">
        <v>54</v>
      </c>
      <c r="B426" s="3" t="s">
        <v>55</v>
      </c>
      <c r="C426" s="3" t="s">
        <v>56</v>
      </c>
      <c r="D426" s="3" t="s">
        <v>9</v>
      </c>
      <c r="E426" s="3" t="s">
        <v>57</v>
      </c>
      <c r="F426" s="7">
        <v>14.65</v>
      </c>
      <c r="G426" s="6" t="s">
        <v>290</v>
      </c>
      <c r="H426" s="21">
        <f t="shared" si="42"/>
        <v>20</v>
      </c>
      <c r="I426" s="21" t="str">
        <f t="shared" si="48"/>
        <v>março</v>
      </c>
      <c r="J426" s="20">
        <f t="shared" si="43"/>
        <v>3</v>
      </c>
      <c r="K426" s="20">
        <f t="shared" si="44"/>
        <v>2023</v>
      </c>
      <c r="L426" s="12">
        <f t="shared" si="45"/>
        <v>0.1690301342111927</v>
      </c>
      <c r="M426">
        <f>(COUNTIF(mercado_acoes!D:D, "Compra") + COUNTIF(mercado_acoes!D:D, "Venda"))</f>
        <v>2000</v>
      </c>
      <c r="N426" s="19">
        <f t="shared" si="46"/>
        <v>1465</v>
      </c>
      <c r="O426" s="19">
        <f t="shared" si="47"/>
        <v>2022.8309698657888</v>
      </c>
    </row>
    <row r="427" spans="1:15" x14ac:dyDescent="0.2">
      <c r="A427" s="3">
        <v>98</v>
      </c>
      <c r="B427" s="3" t="s">
        <v>142</v>
      </c>
      <c r="C427" s="3" t="s">
        <v>187</v>
      </c>
      <c r="D427" s="3" t="s">
        <v>9</v>
      </c>
      <c r="E427" s="3" t="s">
        <v>27</v>
      </c>
      <c r="F427" s="7">
        <v>11.93</v>
      </c>
      <c r="G427" s="6" t="s">
        <v>290</v>
      </c>
      <c r="H427" s="21">
        <f t="shared" si="42"/>
        <v>20</v>
      </c>
      <c r="I427" s="21" t="str">
        <f t="shared" si="48"/>
        <v>março</v>
      </c>
      <c r="J427" s="20">
        <f t="shared" si="43"/>
        <v>3</v>
      </c>
      <c r="K427" s="20">
        <f t="shared" si="44"/>
        <v>2023</v>
      </c>
      <c r="L427" s="12">
        <f t="shared" si="45"/>
        <v>0.13459103570524181</v>
      </c>
      <c r="M427">
        <f>(COUNTIF(mercado_acoes!D:D, "Compra") + COUNTIF(mercado_acoes!D:D, "Venda"))</f>
        <v>2000</v>
      </c>
      <c r="N427" s="19">
        <f t="shared" si="46"/>
        <v>1193</v>
      </c>
      <c r="O427" s="19">
        <f t="shared" si="47"/>
        <v>2022.8654089642948</v>
      </c>
    </row>
    <row r="428" spans="1:15" x14ac:dyDescent="0.2">
      <c r="A428" s="3">
        <v>93</v>
      </c>
      <c r="B428" s="3" t="s">
        <v>106</v>
      </c>
      <c r="C428" s="3" t="s">
        <v>107</v>
      </c>
      <c r="D428" s="3" t="s">
        <v>14</v>
      </c>
      <c r="E428" s="3" t="s">
        <v>83</v>
      </c>
      <c r="F428" s="7">
        <v>36.409999999999997</v>
      </c>
      <c r="G428" s="6" t="s">
        <v>290</v>
      </c>
      <c r="H428" s="21">
        <f t="shared" si="42"/>
        <v>20</v>
      </c>
      <c r="I428" s="21" t="str">
        <f t="shared" si="48"/>
        <v>março</v>
      </c>
      <c r="J428" s="20">
        <f t="shared" si="43"/>
        <v>3</v>
      </c>
      <c r="K428" s="20">
        <f t="shared" si="44"/>
        <v>2023</v>
      </c>
      <c r="L428" s="12">
        <f t="shared" si="45"/>
        <v>0.44454292225879966</v>
      </c>
      <c r="M428">
        <f>(COUNTIF(mercado_acoes!D:D, "Compra") + COUNTIF(mercado_acoes!D:D, "Venda"))</f>
        <v>2000</v>
      </c>
      <c r="N428" s="19">
        <f t="shared" si="46"/>
        <v>3640.9999999999995</v>
      </c>
      <c r="O428" s="19">
        <f t="shared" si="47"/>
        <v>2022.5554570777413</v>
      </c>
    </row>
    <row r="429" spans="1:15" x14ac:dyDescent="0.2">
      <c r="A429" s="3">
        <v>45</v>
      </c>
      <c r="B429" s="3" t="s">
        <v>227</v>
      </c>
      <c r="C429" s="3" t="s">
        <v>228</v>
      </c>
      <c r="D429" s="3" t="s">
        <v>14</v>
      </c>
      <c r="E429" s="3" t="s">
        <v>25</v>
      </c>
      <c r="F429" s="7">
        <v>14.91</v>
      </c>
      <c r="G429" s="6" t="s">
        <v>290</v>
      </c>
      <c r="H429" s="21">
        <f t="shared" si="42"/>
        <v>20</v>
      </c>
      <c r="I429" s="21" t="str">
        <f t="shared" si="48"/>
        <v>março</v>
      </c>
      <c r="J429" s="20">
        <f t="shared" si="43"/>
        <v>3</v>
      </c>
      <c r="K429" s="20">
        <f t="shared" si="44"/>
        <v>2023</v>
      </c>
      <c r="L429" s="12">
        <f t="shared" si="45"/>
        <v>0.17232210686249683</v>
      </c>
      <c r="M429">
        <f>(COUNTIF(mercado_acoes!D:D, "Compra") + COUNTIF(mercado_acoes!D:D, "Venda"))</f>
        <v>2000</v>
      </c>
      <c r="N429" s="19">
        <f t="shared" si="46"/>
        <v>1491</v>
      </c>
      <c r="O429" s="19">
        <f t="shared" si="47"/>
        <v>2022.8276778931374</v>
      </c>
    </row>
    <row r="430" spans="1:15" x14ac:dyDescent="0.2">
      <c r="A430" s="3">
        <v>61</v>
      </c>
      <c r="B430" s="3" t="s">
        <v>75</v>
      </c>
      <c r="C430" s="3" t="s">
        <v>76</v>
      </c>
      <c r="D430" s="3" t="s">
        <v>14</v>
      </c>
      <c r="E430" s="3" t="s">
        <v>15</v>
      </c>
      <c r="F430" s="7">
        <v>51.2</v>
      </c>
      <c r="G430" s="6" t="s">
        <v>290</v>
      </c>
      <c r="H430" s="21">
        <f t="shared" si="42"/>
        <v>20</v>
      </c>
      <c r="I430" s="21" t="str">
        <f t="shared" si="48"/>
        <v>março</v>
      </c>
      <c r="J430" s="20">
        <f t="shared" si="43"/>
        <v>3</v>
      </c>
      <c r="K430" s="20">
        <f t="shared" si="44"/>
        <v>2023</v>
      </c>
      <c r="L430" s="12">
        <f t="shared" si="45"/>
        <v>0.63180552038490756</v>
      </c>
      <c r="M430">
        <f>(COUNTIF(mercado_acoes!D:D, "Compra") + COUNTIF(mercado_acoes!D:D, "Venda"))</f>
        <v>2000</v>
      </c>
      <c r="N430" s="19">
        <f t="shared" si="46"/>
        <v>5120</v>
      </c>
      <c r="O430" s="19">
        <f t="shared" si="47"/>
        <v>2022.3681944796151</v>
      </c>
    </row>
    <row r="431" spans="1:15" x14ac:dyDescent="0.2">
      <c r="A431" s="3">
        <v>76</v>
      </c>
      <c r="B431" s="3" t="s">
        <v>213</v>
      </c>
      <c r="C431" s="3" t="s">
        <v>214</v>
      </c>
      <c r="D431" s="3" t="s">
        <v>14</v>
      </c>
      <c r="E431" s="3" t="s">
        <v>18</v>
      </c>
      <c r="F431" s="7">
        <v>22.1</v>
      </c>
      <c r="G431" s="6" t="s">
        <v>291</v>
      </c>
      <c r="H431" s="21">
        <f t="shared" si="42"/>
        <v>22</v>
      </c>
      <c r="I431" s="21" t="str">
        <f t="shared" si="48"/>
        <v>março</v>
      </c>
      <c r="J431" s="20">
        <f t="shared" si="43"/>
        <v>3</v>
      </c>
      <c r="K431" s="20">
        <f t="shared" si="44"/>
        <v>2023</v>
      </c>
      <c r="L431" s="12">
        <f t="shared" si="45"/>
        <v>0.26335781210433018</v>
      </c>
      <c r="M431">
        <f>(COUNTIF(mercado_acoes!D:D, "Compra") + COUNTIF(mercado_acoes!D:D, "Venda"))</f>
        <v>2000</v>
      </c>
      <c r="N431" s="19">
        <f t="shared" si="46"/>
        <v>2210</v>
      </c>
      <c r="O431" s="19">
        <f t="shared" si="47"/>
        <v>2022.7366421878958</v>
      </c>
    </row>
    <row r="432" spans="1:15" x14ac:dyDescent="0.2">
      <c r="A432" s="3">
        <v>71</v>
      </c>
      <c r="B432" s="3" t="s">
        <v>132</v>
      </c>
      <c r="C432" s="3" t="s">
        <v>133</v>
      </c>
      <c r="D432" s="3" t="s">
        <v>14</v>
      </c>
      <c r="E432" s="3" t="s">
        <v>34</v>
      </c>
      <c r="F432" s="7">
        <v>60.88</v>
      </c>
      <c r="G432" s="6" t="s">
        <v>291</v>
      </c>
      <c r="H432" s="21">
        <f t="shared" si="42"/>
        <v>22</v>
      </c>
      <c r="I432" s="21" t="str">
        <f t="shared" si="48"/>
        <v>março</v>
      </c>
      <c r="J432" s="20">
        <f t="shared" si="43"/>
        <v>3</v>
      </c>
      <c r="K432" s="20">
        <f t="shared" si="44"/>
        <v>2023</v>
      </c>
      <c r="L432" s="12">
        <f t="shared" si="45"/>
        <v>0.75436819447961512</v>
      </c>
      <c r="M432">
        <f>(COUNTIF(mercado_acoes!D:D, "Compra") + COUNTIF(mercado_acoes!D:D, "Venda"))</f>
        <v>2000</v>
      </c>
      <c r="N432" s="19">
        <f t="shared" si="46"/>
        <v>6088</v>
      </c>
      <c r="O432" s="19">
        <f t="shared" si="47"/>
        <v>2022.2456318055204</v>
      </c>
    </row>
    <row r="433" spans="1:15" x14ac:dyDescent="0.2">
      <c r="A433" s="3">
        <v>44</v>
      </c>
      <c r="B433" s="3" t="s">
        <v>217</v>
      </c>
      <c r="C433" s="3" t="s">
        <v>218</v>
      </c>
      <c r="D433" s="3" t="s">
        <v>14</v>
      </c>
      <c r="E433" s="3" t="s">
        <v>95</v>
      </c>
      <c r="F433" s="7">
        <v>3.98</v>
      </c>
      <c r="G433" s="6" t="s">
        <v>291</v>
      </c>
      <c r="H433" s="21">
        <f t="shared" si="42"/>
        <v>22</v>
      </c>
      <c r="I433" s="21" t="str">
        <f t="shared" si="48"/>
        <v>março</v>
      </c>
      <c r="J433" s="20">
        <f t="shared" si="43"/>
        <v>3</v>
      </c>
      <c r="K433" s="20">
        <f t="shared" si="44"/>
        <v>2023</v>
      </c>
      <c r="L433" s="12">
        <f t="shared" si="45"/>
        <v>3.3932641174981001E-2</v>
      </c>
      <c r="M433">
        <f>(COUNTIF(mercado_acoes!D:D, "Compra") + COUNTIF(mercado_acoes!D:D, "Venda"))</f>
        <v>2000</v>
      </c>
      <c r="N433" s="19">
        <f t="shared" si="46"/>
        <v>398</v>
      </c>
      <c r="O433" s="19">
        <f t="shared" si="47"/>
        <v>2022.9660673588251</v>
      </c>
    </row>
    <row r="434" spans="1:15" x14ac:dyDescent="0.2">
      <c r="A434" s="3">
        <v>98</v>
      </c>
      <c r="B434" s="3" t="s">
        <v>142</v>
      </c>
      <c r="C434" s="3" t="s">
        <v>187</v>
      </c>
      <c r="D434" s="3" t="s">
        <v>9</v>
      </c>
      <c r="E434" s="3" t="s">
        <v>34</v>
      </c>
      <c r="F434" s="7">
        <v>80.040000000000006</v>
      </c>
      <c r="G434" s="6" t="s">
        <v>291</v>
      </c>
      <c r="H434" s="21">
        <f t="shared" si="42"/>
        <v>22</v>
      </c>
      <c r="I434" s="21" t="str">
        <f t="shared" si="48"/>
        <v>março</v>
      </c>
      <c r="J434" s="20">
        <f t="shared" si="43"/>
        <v>3</v>
      </c>
      <c r="K434" s="20">
        <f t="shared" si="44"/>
        <v>2023</v>
      </c>
      <c r="L434" s="12">
        <f t="shared" si="45"/>
        <v>0.99696125601418084</v>
      </c>
      <c r="M434">
        <f>(COUNTIF(mercado_acoes!D:D, "Compra") + COUNTIF(mercado_acoes!D:D, "Venda"))</f>
        <v>2000</v>
      </c>
      <c r="N434" s="19">
        <f t="shared" si="46"/>
        <v>8004.0000000000009</v>
      </c>
      <c r="O434" s="19">
        <f t="shared" si="47"/>
        <v>2022.0030387439858</v>
      </c>
    </row>
    <row r="435" spans="1:15" x14ac:dyDescent="0.2">
      <c r="A435" s="3">
        <v>26</v>
      </c>
      <c r="B435" s="3" t="s">
        <v>210</v>
      </c>
      <c r="C435" s="3" t="s">
        <v>211</v>
      </c>
      <c r="D435" s="3" t="s">
        <v>9</v>
      </c>
      <c r="E435" s="3" t="s">
        <v>15</v>
      </c>
      <c r="F435" s="7">
        <v>50.9</v>
      </c>
      <c r="G435" s="6" t="s">
        <v>291</v>
      </c>
      <c r="H435" s="21">
        <f t="shared" si="42"/>
        <v>22</v>
      </c>
      <c r="I435" s="21" t="str">
        <f t="shared" si="48"/>
        <v>março</v>
      </c>
      <c r="J435" s="20">
        <f t="shared" si="43"/>
        <v>3</v>
      </c>
      <c r="K435" s="20">
        <f t="shared" si="44"/>
        <v>2023</v>
      </c>
      <c r="L435" s="12">
        <f t="shared" si="45"/>
        <v>0.62800709040263358</v>
      </c>
      <c r="M435">
        <f>(COUNTIF(mercado_acoes!D:D, "Compra") + COUNTIF(mercado_acoes!D:D, "Venda"))</f>
        <v>2000</v>
      </c>
      <c r="N435" s="19">
        <f t="shared" si="46"/>
        <v>5090</v>
      </c>
      <c r="O435" s="19">
        <f t="shared" si="47"/>
        <v>2022.3719929095973</v>
      </c>
    </row>
    <row r="436" spans="1:15" x14ac:dyDescent="0.2">
      <c r="A436" s="3">
        <v>8</v>
      </c>
      <c r="B436" s="3" t="s">
        <v>77</v>
      </c>
      <c r="C436" s="3" t="s">
        <v>78</v>
      </c>
      <c r="D436" s="3" t="s">
        <v>14</v>
      </c>
      <c r="E436" s="3" t="s">
        <v>66</v>
      </c>
      <c r="F436" s="7">
        <v>28.95</v>
      </c>
      <c r="G436" s="6" t="s">
        <v>292</v>
      </c>
      <c r="H436" s="21">
        <f t="shared" si="42"/>
        <v>23</v>
      </c>
      <c r="I436" s="21" t="str">
        <f t="shared" si="48"/>
        <v>março</v>
      </c>
      <c r="J436" s="20">
        <f t="shared" si="43"/>
        <v>3</v>
      </c>
      <c r="K436" s="20">
        <f t="shared" si="44"/>
        <v>2023</v>
      </c>
      <c r="L436" s="12">
        <f t="shared" si="45"/>
        <v>0.35008863003291968</v>
      </c>
      <c r="M436">
        <f>(COUNTIF(mercado_acoes!D:D, "Compra") + COUNTIF(mercado_acoes!D:D, "Venda"))</f>
        <v>2000</v>
      </c>
      <c r="N436" s="19">
        <f t="shared" si="46"/>
        <v>2895</v>
      </c>
      <c r="O436" s="19">
        <f t="shared" si="47"/>
        <v>2022.6499113699672</v>
      </c>
    </row>
    <row r="437" spans="1:15" x14ac:dyDescent="0.2">
      <c r="A437" s="3">
        <v>28</v>
      </c>
      <c r="B437" s="3" t="s">
        <v>49</v>
      </c>
      <c r="C437" s="3" t="s">
        <v>50</v>
      </c>
      <c r="D437" s="3" t="s">
        <v>9</v>
      </c>
      <c r="E437" s="3" t="s">
        <v>115</v>
      </c>
      <c r="F437" s="7">
        <v>29.04</v>
      </c>
      <c r="G437" s="6" t="s">
        <v>292</v>
      </c>
      <c r="H437" s="21">
        <f t="shared" ref="H437:H500" si="49">DAY(G437)</f>
        <v>23</v>
      </c>
      <c r="I437" s="21" t="str">
        <f t="shared" si="48"/>
        <v>março</v>
      </c>
      <c r="J437" s="20">
        <f t="shared" si="43"/>
        <v>3</v>
      </c>
      <c r="K437" s="20">
        <f t="shared" si="44"/>
        <v>2023</v>
      </c>
      <c r="L437" s="12">
        <f t="shared" si="45"/>
        <v>0.3512281590276019</v>
      </c>
      <c r="M437">
        <f>(COUNTIF(mercado_acoes!D:D, "Compra") + COUNTIF(mercado_acoes!D:D, "Venda"))</f>
        <v>2000</v>
      </c>
      <c r="N437" s="19">
        <f t="shared" si="46"/>
        <v>2904</v>
      </c>
      <c r="O437" s="19">
        <f t="shared" si="47"/>
        <v>2022.6487718409724</v>
      </c>
    </row>
    <row r="438" spans="1:15" x14ac:dyDescent="0.2">
      <c r="A438" s="3">
        <v>27</v>
      </c>
      <c r="B438" s="3" t="s">
        <v>158</v>
      </c>
      <c r="C438" s="3" t="s">
        <v>159</v>
      </c>
      <c r="D438" s="3" t="s">
        <v>9</v>
      </c>
      <c r="E438" s="3" t="s">
        <v>57</v>
      </c>
      <c r="F438" s="7">
        <v>19.190000000000001</v>
      </c>
      <c r="G438" s="6" t="s">
        <v>292</v>
      </c>
      <c r="H438" s="21">
        <f t="shared" si="49"/>
        <v>23</v>
      </c>
      <c r="I438" s="21" t="str">
        <f t="shared" si="48"/>
        <v>março</v>
      </c>
      <c r="J438" s="20">
        <f t="shared" si="43"/>
        <v>3</v>
      </c>
      <c r="K438" s="20">
        <f t="shared" si="44"/>
        <v>2023</v>
      </c>
      <c r="L438" s="12">
        <f t="shared" si="45"/>
        <v>0.22651304127627248</v>
      </c>
      <c r="M438">
        <f>(COUNTIF(mercado_acoes!D:D, "Compra") + COUNTIF(mercado_acoes!D:D, "Venda"))</f>
        <v>2000</v>
      </c>
      <c r="N438" s="19">
        <f t="shared" si="46"/>
        <v>1919.0000000000002</v>
      </c>
      <c r="O438" s="19">
        <f t="shared" si="47"/>
        <v>2022.7734869587237</v>
      </c>
    </row>
    <row r="439" spans="1:15" x14ac:dyDescent="0.2">
      <c r="A439" s="3">
        <v>37</v>
      </c>
      <c r="B439" s="3" t="s">
        <v>282</v>
      </c>
      <c r="C439" s="3" t="s">
        <v>283</v>
      </c>
      <c r="D439" s="3" t="s">
        <v>14</v>
      </c>
      <c r="E439" s="3" t="s">
        <v>83</v>
      </c>
      <c r="F439" s="7">
        <v>41.04</v>
      </c>
      <c r="G439" s="6" t="s">
        <v>292</v>
      </c>
      <c r="H439" s="21">
        <f t="shared" si="49"/>
        <v>23</v>
      </c>
      <c r="I439" s="21" t="str">
        <f t="shared" si="48"/>
        <v>março</v>
      </c>
      <c r="J439" s="20">
        <f t="shared" si="43"/>
        <v>3</v>
      </c>
      <c r="K439" s="20">
        <f t="shared" si="44"/>
        <v>2023</v>
      </c>
      <c r="L439" s="12">
        <f t="shared" si="45"/>
        <v>0.50316535831856168</v>
      </c>
      <c r="M439">
        <f>(COUNTIF(mercado_acoes!D:D, "Compra") + COUNTIF(mercado_acoes!D:D, "Venda"))</f>
        <v>2000</v>
      </c>
      <c r="N439" s="19">
        <f t="shared" si="46"/>
        <v>4104</v>
      </c>
      <c r="O439" s="19">
        <f t="shared" si="47"/>
        <v>2022.4968346416815</v>
      </c>
    </row>
    <row r="440" spans="1:15" x14ac:dyDescent="0.2">
      <c r="A440" s="3">
        <v>99</v>
      </c>
      <c r="B440" s="3" t="s">
        <v>45</v>
      </c>
      <c r="C440" s="3" t="s">
        <v>46</v>
      </c>
      <c r="D440" s="3" t="s">
        <v>9</v>
      </c>
      <c r="E440" s="3" t="s">
        <v>125</v>
      </c>
      <c r="F440" s="7">
        <v>3.64</v>
      </c>
      <c r="G440" s="6" t="s">
        <v>292</v>
      </c>
      <c r="H440" s="21">
        <f t="shared" si="49"/>
        <v>23</v>
      </c>
      <c r="I440" s="21" t="str">
        <f t="shared" si="48"/>
        <v>março</v>
      </c>
      <c r="J440" s="20">
        <f t="shared" si="43"/>
        <v>3</v>
      </c>
      <c r="K440" s="20">
        <f t="shared" si="44"/>
        <v>2023</v>
      </c>
      <c r="L440" s="12">
        <f t="shared" si="45"/>
        <v>2.9627753861737147E-2</v>
      </c>
      <c r="M440">
        <f>(COUNTIF(mercado_acoes!D:D, "Compra") + COUNTIF(mercado_acoes!D:D, "Venda"))</f>
        <v>2000</v>
      </c>
      <c r="N440" s="19">
        <f t="shared" si="46"/>
        <v>364</v>
      </c>
      <c r="O440" s="19">
        <f t="shared" si="47"/>
        <v>2022.9703722461384</v>
      </c>
    </row>
    <row r="441" spans="1:15" x14ac:dyDescent="0.2">
      <c r="A441" s="3">
        <v>31</v>
      </c>
      <c r="B441" s="3" t="s">
        <v>240</v>
      </c>
      <c r="C441" s="3" t="s">
        <v>241</v>
      </c>
      <c r="D441" s="3" t="s">
        <v>14</v>
      </c>
      <c r="E441" s="3" t="s">
        <v>83</v>
      </c>
      <c r="F441" s="7">
        <v>39.93</v>
      </c>
      <c r="G441" s="6" t="s">
        <v>292</v>
      </c>
      <c r="H441" s="21">
        <f t="shared" si="49"/>
        <v>23</v>
      </c>
      <c r="I441" s="21" t="str">
        <f t="shared" si="48"/>
        <v>março</v>
      </c>
      <c r="J441" s="20">
        <f t="shared" si="43"/>
        <v>3</v>
      </c>
      <c r="K441" s="20">
        <f t="shared" si="44"/>
        <v>2023</v>
      </c>
      <c r="L441" s="12">
        <f t="shared" si="45"/>
        <v>0.48911116738414789</v>
      </c>
      <c r="M441">
        <f>(COUNTIF(mercado_acoes!D:D, "Compra") + COUNTIF(mercado_acoes!D:D, "Venda"))</f>
        <v>2000</v>
      </c>
      <c r="N441" s="19">
        <f t="shared" si="46"/>
        <v>3993</v>
      </c>
      <c r="O441" s="19">
        <f t="shared" si="47"/>
        <v>2022.5108888326158</v>
      </c>
    </row>
    <row r="442" spans="1:15" x14ac:dyDescent="0.2">
      <c r="A442" s="3">
        <v>75</v>
      </c>
      <c r="B442" s="3" t="s">
        <v>257</v>
      </c>
      <c r="C442" s="3" t="s">
        <v>258</v>
      </c>
      <c r="D442" s="3" t="s">
        <v>14</v>
      </c>
      <c r="E442" s="3" t="s">
        <v>34</v>
      </c>
      <c r="F442" s="7">
        <v>62.35</v>
      </c>
      <c r="G442" s="6" t="s">
        <v>292</v>
      </c>
      <c r="H442" s="21">
        <f t="shared" si="49"/>
        <v>23</v>
      </c>
      <c r="I442" s="21" t="str">
        <f t="shared" si="48"/>
        <v>março</v>
      </c>
      <c r="J442" s="20">
        <f t="shared" si="43"/>
        <v>3</v>
      </c>
      <c r="K442" s="20">
        <f t="shared" si="44"/>
        <v>2023</v>
      </c>
      <c r="L442" s="12">
        <f t="shared" si="45"/>
        <v>0.77298050139275765</v>
      </c>
      <c r="M442">
        <f>(COUNTIF(mercado_acoes!D:D, "Compra") + COUNTIF(mercado_acoes!D:D, "Venda"))</f>
        <v>2000</v>
      </c>
      <c r="N442" s="19">
        <f t="shared" si="46"/>
        <v>6235</v>
      </c>
      <c r="O442" s="19">
        <f t="shared" si="47"/>
        <v>2022.2270194986072</v>
      </c>
    </row>
    <row r="443" spans="1:15" x14ac:dyDescent="0.2">
      <c r="A443" s="3">
        <v>66</v>
      </c>
      <c r="B443" s="3" t="s">
        <v>132</v>
      </c>
      <c r="C443" s="3" t="s">
        <v>141</v>
      </c>
      <c r="D443" s="3" t="s">
        <v>14</v>
      </c>
      <c r="E443" s="3" t="s">
        <v>15</v>
      </c>
      <c r="F443" s="7">
        <v>44.95</v>
      </c>
      <c r="G443" s="6" t="s">
        <v>293</v>
      </c>
      <c r="H443" s="21">
        <f t="shared" si="49"/>
        <v>24</v>
      </c>
      <c r="I443" s="21" t="str">
        <f t="shared" si="48"/>
        <v>março</v>
      </c>
      <c r="J443" s="20">
        <f t="shared" si="43"/>
        <v>3</v>
      </c>
      <c r="K443" s="20">
        <f t="shared" si="44"/>
        <v>2023</v>
      </c>
      <c r="L443" s="12">
        <f t="shared" si="45"/>
        <v>0.55267156242086612</v>
      </c>
      <c r="M443">
        <f>(COUNTIF(mercado_acoes!D:D, "Compra") + COUNTIF(mercado_acoes!D:D, "Venda"))</f>
        <v>2000</v>
      </c>
      <c r="N443" s="19">
        <f t="shared" si="46"/>
        <v>4495</v>
      </c>
      <c r="O443" s="19">
        <f t="shared" si="47"/>
        <v>2022.4473284375792</v>
      </c>
    </row>
    <row r="444" spans="1:15" x14ac:dyDescent="0.2">
      <c r="A444" s="3">
        <v>55</v>
      </c>
      <c r="B444" s="3" t="s">
        <v>197</v>
      </c>
      <c r="C444" s="3" t="s">
        <v>198</v>
      </c>
      <c r="D444" s="3" t="s">
        <v>9</v>
      </c>
      <c r="E444" s="3" t="s">
        <v>47</v>
      </c>
      <c r="F444" s="7">
        <v>11.92</v>
      </c>
      <c r="G444" s="6" t="s">
        <v>293</v>
      </c>
      <c r="H444" s="21">
        <f t="shared" si="49"/>
        <v>24</v>
      </c>
      <c r="I444" s="21" t="str">
        <f t="shared" si="48"/>
        <v>março</v>
      </c>
      <c r="J444" s="20">
        <f t="shared" si="43"/>
        <v>3</v>
      </c>
      <c r="K444" s="20">
        <f t="shared" si="44"/>
        <v>2023</v>
      </c>
      <c r="L444" s="12">
        <f t="shared" si="45"/>
        <v>0.13446442137249934</v>
      </c>
      <c r="M444">
        <f>(COUNTIF(mercado_acoes!D:D, "Compra") + COUNTIF(mercado_acoes!D:D, "Venda"))</f>
        <v>2000</v>
      </c>
      <c r="N444" s="19">
        <f t="shared" si="46"/>
        <v>1192</v>
      </c>
      <c r="O444" s="19">
        <f t="shared" si="47"/>
        <v>2022.8655355786275</v>
      </c>
    </row>
    <row r="445" spans="1:15" x14ac:dyDescent="0.2">
      <c r="A445" s="3">
        <v>38</v>
      </c>
      <c r="B445" s="3" t="s">
        <v>89</v>
      </c>
      <c r="C445" s="3" t="s">
        <v>90</v>
      </c>
      <c r="D445" s="3" t="s">
        <v>14</v>
      </c>
      <c r="E445" s="3" t="s">
        <v>115</v>
      </c>
      <c r="F445" s="7">
        <v>30.12</v>
      </c>
      <c r="G445" s="6" t="s">
        <v>293</v>
      </c>
      <c r="H445" s="21">
        <f t="shared" si="49"/>
        <v>24</v>
      </c>
      <c r="I445" s="21" t="str">
        <f t="shared" si="48"/>
        <v>março</v>
      </c>
      <c r="J445" s="20">
        <f t="shared" si="43"/>
        <v>3</v>
      </c>
      <c r="K445" s="20">
        <f t="shared" si="44"/>
        <v>2023</v>
      </c>
      <c r="L445" s="12">
        <f t="shared" si="45"/>
        <v>0.36490250696378829</v>
      </c>
      <c r="M445">
        <f>(COUNTIF(mercado_acoes!D:D, "Compra") + COUNTIF(mercado_acoes!D:D, "Venda"))</f>
        <v>2000</v>
      </c>
      <c r="N445" s="19">
        <f t="shared" si="46"/>
        <v>3012</v>
      </c>
      <c r="O445" s="19">
        <f t="shared" si="47"/>
        <v>2022.6350974930363</v>
      </c>
    </row>
    <row r="446" spans="1:15" x14ac:dyDescent="0.2">
      <c r="A446" s="3">
        <v>57</v>
      </c>
      <c r="B446" s="3" t="s">
        <v>61</v>
      </c>
      <c r="C446" s="3" t="s">
        <v>180</v>
      </c>
      <c r="D446" s="3" t="s">
        <v>14</v>
      </c>
      <c r="E446" s="3" t="s">
        <v>27</v>
      </c>
      <c r="F446" s="7">
        <v>13.6</v>
      </c>
      <c r="G446" s="6" t="s">
        <v>293</v>
      </c>
      <c r="H446" s="21">
        <f t="shared" si="49"/>
        <v>24</v>
      </c>
      <c r="I446" s="21" t="str">
        <f t="shared" si="48"/>
        <v>março</v>
      </c>
      <c r="J446" s="20">
        <f t="shared" si="43"/>
        <v>3</v>
      </c>
      <c r="K446" s="20">
        <f t="shared" si="44"/>
        <v>2023</v>
      </c>
      <c r="L446" s="12">
        <f t="shared" si="45"/>
        <v>0.1557356292732337</v>
      </c>
      <c r="M446">
        <f>(COUNTIF(mercado_acoes!D:D, "Compra") + COUNTIF(mercado_acoes!D:D, "Venda"))</f>
        <v>2000</v>
      </c>
      <c r="N446" s="19">
        <f t="shared" si="46"/>
        <v>1360</v>
      </c>
      <c r="O446" s="19">
        <f t="shared" si="47"/>
        <v>2022.8442643707267</v>
      </c>
    </row>
    <row r="447" spans="1:15" x14ac:dyDescent="0.2">
      <c r="A447" s="3">
        <v>54</v>
      </c>
      <c r="B447" s="3" t="s">
        <v>55</v>
      </c>
      <c r="C447" s="3" t="s">
        <v>56</v>
      </c>
      <c r="D447" s="3" t="s">
        <v>9</v>
      </c>
      <c r="E447" s="3" t="s">
        <v>10</v>
      </c>
      <c r="F447" s="7">
        <v>10.33</v>
      </c>
      <c r="G447" s="6" t="s">
        <v>293</v>
      </c>
      <c r="H447" s="21">
        <f t="shared" si="49"/>
        <v>24</v>
      </c>
      <c r="I447" s="21" t="str">
        <f t="shared" si="48"/>
        <v>março</v>
      </c>
      <c r="J447" s="20">
        <f t="shared" si="43"/>
        <v>3</v>
      </c>
      <c r="K447" s="20">
        <f t="shared" si="44"/>
        <v>2023</v>
      </c>
      <c r="L447" s="12">
        <f t="shared" si="45"/>
        <v>0.11433274246644719</v>
      </c>
      <c r="M447">
        <f>(COUNTIF(mercado_acoes!D:D, "Compra") + COUNTIF(mercado_acoes!D:D, "Venda"))</f>
        <v>2000</v>
      </c>
      <c r="N447" s="19">
        <f t="shared" si="46"/>
        <v>1033</v>
      </c>
      <c r="O447" s="19">
        <f t="shared" si="47"/>
        <v>2022.8856672575334</v>
      </c>
    </row>
    <row r="448" spans="1:15" x14ac:dyDescent="0.2">
      <c r="A448" s="3">
        <v>47</v>
      </c>
      <c r="B448" s="3" t="s">
        <v>93</v>
      </c>
      <c r="C448" s="3" t="s">
        <v>94</v>
      </c>
      <c r="D448" s="3" t="s">
        <v>14</v>
      </c>
      <c r="E448" s="3" t="s">
        <v>66</v>
      </c>
      <c r="F448" s="7">
        <v>33.81</v>
      </c>
      <c r="G448" s="6" t="s">
        <v>293</v>
      </c>
      <c r="H448" s="21">
        <f t="shared" si="49"/>
        <v>24</v>
      </c>
      <c r="I448" s="21" t="str">
        <f t="shared" si="48"/>
        <v>março</v>
      </c>
      <c r="J448" s="20">
        <f t="shared" si="43"/>
        <v>3</v>
      </c>
      <c r="K448" s="20">
        <f t="shared" si="44"/>
        <v>2023</v>
      </c>
      <c r="L448" s="12">
        <f t="shared" si="45"/>
        <v>0.41162319574575845</v>
      </c>
      <c r="M448">
        <f>(COUNTIF(mercado_acoes!D:D, "Compra") + COUNTIF(mercado_acoes!D:D, "Venda"))</f>
        <v>2000</v>
      </c>
      <c r="N448" s="19">
        <f t="shared" si="46"/>
        <v>3381</v>
      </c>
      <c r="O448" s="19">
        <f t="shared" si="47"/>
        <v>2022.5883768042543</v>
      </c>
    </row>
    <row r="449" spans="1:15" x14ac:dyDescent="0.2">
      <c r="A449" s="3">
        <v>10</v>
      </c>
      <c r="B449" s="3" t="s">
        <v>130</v>
      </c>
      <c r="C449" s="3" t="s">
        <v>131</v>
      </c>
      <c r="D449" s="3" t="s">
        <v>9</v>
      </c>
      <c r="E449" s="3" t="s">
        <v>47</v>
      </c>
      <c r="F449" s="7">
        <v>19.93</v>
      </c>
      <c r="G449" s="6" t="s">
        <v>293</v>
      </c>
      <c r="H449" s="21">
        <f t="shared" si="49"/>
        <v>24</v>
      </c>
      <c r="I449" s="21" t="str">
        <f t="shared" si="48"/>
        <v>março</v>
      </c>
      <c r="J449" s="20">
        <f t="shared" si="43"/>
        <v>3</v>
      </c>
      <c r="K449" s="20">
        <f t="shared" si="44"/>
        <v>2023</v>
      </c>
      <c r="L449" s="12">
        <f t="shared" si="45"/>
        <v>0.23588250189921497</v>
      </c>
      <c r="M449">
        <f>(COUNTIF(mercado_acoes!D:D, "Compra") + COUNTIF(mercado_acoes!D:D, "Venda"))</f>
        <v>2000</v>
      </c>
      <c r="N449" s="19">
        <f t="shared" si="46"/>
        <v>1993</v>
      </c>
      <c r="O449" s="19">
        <f t="shared" si="47"/>
        <v>2022.7641174981009</v>
      </c>
    </row>
    <row r="450" spans="1:15" x14ac:dyDescent="0.2">
      <c r="A450" s="3">
        <v>51</v>
      </c>
      <c r="B450" s="3" t="s">
        <v>248</v>
      </c>
      <c r="C450" s="3" t="s">
        <v>249</v>
      </c>
      <c r="D450" s="3" t="s">
        <v>9</v>
      </c>
      <c r="E450" s="3" t="s">
        <v>83</v>
      </c>
      <c r="F450" s="7">
        <v>39.75</v>
      </c>
      <c r="G450" s="6" t="s">
        <v>293</v>
      </c>
      <c r="H450" s="21">
        <f t="shared" si="49"/>
        <v>24</v>
      </c>
      <c r="I450" s="21" t="str">
        <f t="shared" si="48"/>
        <v>março</v>
      </c>
      <c r="J450" s="20">
        <f t="shared" si="43"/>
        <v>3</v>
      </c>
      <c r="K450" s="20">
        <f t="shared" si="44"/>
        <v>2023</v>
      </c>
      <c r="L450" s="12">
        <f t="shared" si="45"/>
        <v>0.4868321093947835</v>
      </c>
      <c r="M450">
        <f>(COUNTIF(mercado_acoes!D:D, "Compra") + COUNTIF(mercado_acoes!D:D, "Venda"))</f>
        <v>2000</v>
      </c>
      <c r="N450" s="19">
        <f t="shared" si="46"/>
        <v>3975</v>
      </c>
      <c r="O450" s="19">
        <f t="shared" si="47"/>
        <v>2022.5131678906052</v>
      </c>
    </row>
    <row r="451" spans="1:15" x14ac:dyDescent="0.2">
      <c r="A451" s="3">
        <v>22</v>
      </c>
      <c r="B451" s="3" t="s">
        <v>108</v>
      </c>
      <c r="C451" s="3" t="s">
        <v>109</v>
      </c>
      <c r="D451" s="3" t="s">
        <v>14</v>
      </c>
      <c r="E451" s="3" t="s">
        <v>21</v>
      </c>
      <c r="F451" s="7">
        <v>39.24</v>
      </c>
      <c r="G451" s="6" t="s">
        <v>294</v>
      </c>
      <c r="H451" s="21">
        <f t="shared" si="49"/>
        <v>25</v>
      </c>
      <c r="I451" s="21" t="str">
        <f t="shared" si="48"/>
        <v>março</v>
      </c>
      <c r="J451" s="20">
        <f t="shared" ref="J451:J514" si="50">MONTH(G451)</f>
        <v>3</v>
      </c>
      <c r="K451" s="20">
        <f t="shared" ref="K451:K514" si="51">YEAR(G451)</f>
        <v>2023</v>
      </c>
      <c r="L451" s="12">
        <f t="shared" ref="L451:L514" si="52">(F451 - MIN(F:F)) / (MAX(F:F) - MIN(F:F))</f>
        <v>0.48037477842491771</v>
      </c>
      <c r="M451">
        <f>(COUNTIF(mercado_acoes!D:D, "Compra") + COUNTIF(mercado_acoes!D:D, "Venda"))</f>
        <v>2000</v>
      </c>
      <c r="N451" s="19">
        <f t="shared" ref="N451:N514" si="53">F451*100</f>
        <v>3924</v>
      </c>
      <c r="O451" s="19">
        <f t="shared" ref="O451:O514" si="54">K451 - L451</f>
        <v>2022.5196252215751</v>
      </c>
    </row>
    <row r="452" spans="1:15" x14ac:dyDescent="0.2">
      <c r="A452" s="3">
        <v>42</v>
      </c>
      <c r="B452" s="3" t="s">
        <v>61</v>
      </c>
      <c r="C452" s="3" t="s">
        <v>155</v>
      </c>
      <c r="D452" s="3" t="s">
        <v>9</v>
      </c>
      <c r="E452" s="3" t="s">
        <v>34</v>
      </c>
      <c r="F452" s="7">
        <v>75.13</v>
      </c>
      <c r="G452" s="6" t="s">
        <v>294</v>
      </c>
      <c r="H452" s="21">
        <f t="shared" si="49"/>
        <v>25</v>
      </c>
      <c r="I452" s="21" t="str">
        <f t="shared" si="48"/>
        <v>março</v>
      </c>
      <c r="J452" s="20">
        <f t="shared" si="50"/>
        <v>3</v>
      </c>
      <c r="K452" s="20">
        <f t="shared" si="51"/>
        <v>2023</v>
      </c>
      <c r="L452" s="12">
        <f t="shared" si="52"/>
        <v>0.93479361863762966</v>
      </c>
      <c r="M452">
        <f>(COUNTIF(mercado_acoes!D:D, "Compra") + COUNTIF(mercado_acoes!D:D, "Venda"))</f>
        <v>2000</v>
      </c>
      <c r="N452" s="19">
        <f t="shared" si="53"/>
        <v>7513</v>
      </c>
      <c r="O452" s="19">
        <f t="shared" si="54"/>
        <v>2022.0652063813623</v>
      </c>
    </row>
    <row r="453" spans="1:15" x14ac:dyDescent="0.2">
      <c r="A453" s="3">
        <v>15</v>
      </c>
      <c r="B453" s="3" t="s">
        <v>35</v>
      </c>
      <c r="C453" s="3" t="s">
        <v>36</v>
      </c>
      <c r="D453" s="3" t="s">
        <v>9</v>
      </c>
      <c r="E453" s="3" t="s">
        <v>30</v>
      </c>
      <c r="F453" s="7">
        <v>26.54</v>
      </c>
      <c r="G453" s="6" t="s">
        <v>294</v>
      </c>
      <c r="H453" s="21">
        <f t="shared" si="49"/>
        <v>25</v>
      </c>
      <c r="I453" s="21" t="str">
        <f t="shared" ref="I453:I516" si="55">TEXT(G453,"mmmm")</f>
        <v>março</v>
      </c>
      <c r="J453" s="20">
        <f t="shared" si="50"/>
        <v>3</v>
      </c>
      <c r="K453" s="20">
        <f t="shared" si="51"/>
        <v>2023</v>
      </c>
      <c r="L453" s="12">
        <f t="shared" si="52"/>
        <v>0.31957457584198529</v>
      </c>
      <c r="M453">
        <f>(COUNTIF(mercado_acoes!D:D, "Compra") + COUNTIF(mercado_acoes!D:D, "Venda"))</f>
        <v>2000</v>
      </c>
      <c r="N453" s="19">
        <f t="shared" si="53"/>
        <v>2654</v>
      </c>
      <c r="O453" s="19">
        <f t="shared" si="54"/>
        <v>2022.6804254241581</v>
      </c>
    </row>
    <row r="454" spans="1:15" x14ac:dyDescent="0.2">
      <c r="A454" s="3">
        <v>73</v>
      </c>
      <c r="B454" s="3" t="s">
        <v>231</v>
      </c>
      <c r="C454" s="3" t="s">
        <v>232</v>
      </c>
      <c r="D454" s="3" t="s">
        <v>14</v>
      </c>
      <c r="E454" s="3" t="s">
        <v>21</v>
      </c>
      <c r="F454" s="7">
        <v>33.17</v>
      </c>
      <c r="G454" s="6" t="s">
        <v>294</v>
      </c>
      <c r="H454" s="21">
        <f t="shared" si="49"/>
        <v>25</v>
      </c>
      <c r="I454" s="21" t="str">
        <f t="shared" si="55"/>
        <v>março</v>
      </c>
      <c r="J454" s="20">
        <f t="shared" si="50"/>
        <v>3</v>
      </c>
      <c r="K454" s="20">
        <f t="shared" si="51"/>
        <v>2023</v>
      </c>
      <c r="L454" s="12">
        <f t="shared" si="52"/>
        <v>0.40351987845024057</v>
      </c>
      <c r="M454">
        <f>(COUNTIF(mercado_acoes!D:D, "Compra") + COUNTIF(mercado_acoes!D:D, "Venda"))</f>
        <v>2000</v>
      </c>
      <c r="N454" s="19">
        <f t="shared" si="53"/>
        <v>3317</v>
      </c>
      <c r="O454" s="19">
        <f t="shared" si="54"/>
        <v>2022.5964801215498</v>
      </c>
    </row>
    <row r="455" spans="1:15" x14ac:dyDescent="0.2">
      <c r="A455" s="3">
        <v>33</v>
      </c>
      <c r="B455" s="3" t="s">
        <v>182</v>
      </c>
      <c r="C455" s="3" t="s">
        <v>183</v>
      </c>
      <c r="D455" s="3" t="s">
        <v>9</v>
      </c>
      <c r="E455" s="3" t="s">
        <v>79</v>
      </c>
      <c r="F455" s="7">
        <v>15.9</v>
      </c>
      <c r="G455" s="6" t="s">
        <v>295</v>
      </c>
      <c r="H455" s="21">
        <f t="shared" si="49"/>
        <v>26</v>
      </c>
      <c r="I455" s="21" t="str">
        <f t="shared" si="55"/>
        <v>março</v>
      </c>
      <c r="J455" s="20">
        <f t="shared" si="50"/>
        <v>3</v>
      </c>
      <c r="K455" s="20">
        <f t="shared" si="51"/>
        <v>2023</v>
      </c>
      <c r="L455" s="12">
        <f t="shared" si="52"/>
        <v>0.18485692580400101</v>
      </c>
      <c r="M455">
        <f>(COUNTIF(mercado_acoes!D:D, "Compra") + COUNTIF(mercado_acoes!D:D, "Venda"))</f>
        <v>2000</v>
      </c>
      <c r="N455" s="19">
        <f t="shared" si="53"/>
        <v>1590</v>
      </c>
      <c r="O455" s="19">
        <f t="shared" si="54"/>
        <v>2022.8151430741959</v>
      </c>
    </row>
    <row r="456" spans="1:15" x14ac:dyDescent="0.2">
      <c r="A456" s="3">
        <v>11</v>
      </c>
      <c r="B456" s="3" t="s">
        <v>237</v>
      </c>
      <c r="C456" s="3" t="s">
        <v>238</v>
      </c>
      <c r="D456" s="3" t="s">
        <v>14</v>
      </c>
      <c r="E456" s="3" t="s">
        <v>83</v>
      </c>
      <c r="F456" s="7">
        <v>40.46</v>
      </c>
      <c r="G456" s="6" t="s">
        <v>295</v>
      </c>
      <c r="H456" s="21">
        <f t="shared" si="49"/>
        <v>26</v>
      </c>
      <c r="I456" s="21" t="str">
        <f t="shared" si="55"/>
        <v>março</v>
      </c>
      <c r="J456" s="20">
        <f t="shared" si="50"/>
        <v>3</v>
      </c>
      <c r="K456" s="20">
        <f t="shared" si="51"/>
        <v>2023</v>
      </c>
      <c r="L456" s="12">
        <f t="shared" si="52"/>
        <v>0.49582172701949861</v>
      </c>
      <c r="M456">
        <f>(COUNTIF(mercado_acoes!D:D, "Compra") + COUNTIF(mercado_acoes!D:D, "Venda"))</f>
        <v>2000</v>
      </c>
      <c r="N456" s="19">
        <f t="shared" si="53"/>
        <v>4046</v>
      </c>
      <c r="O456" s="19">
        <f t="shared" si="54"/>
        <v>2022.5041782729804</v>
      </c>
    </row>
    <row r="457" spans="1:15" x14ac:dyDescent="0.2">
      <c r="A457" s="3">
        <v>51</v>
      </c>
      <c r="B457" s="3" t="s">
        <v>248</v>
      </c>
      <c r="C457" s="3" t="s">
        <v>249</v>
      </c>
      <c r="D457" s="3" t="s">
        <v>14</v>
      </c>
      <c r="E457" s="3" t="s">
        <v>125</v>
      </c>
      <c r="F457" s="7">
        <v>3.75</v>
      </c>
      <c r="G457" s="6" t="s">
        <v>295</v>
      </c>
      <c r="H457" s="21">
        <f t="shared" si="49"/>
        <v>26</v>
      </c>
      <c r="I457" s="21" t="str">
        <f t="shared" si="55"/>
        <v>março</v>
      </c>
      <c r="J457" s="20">
        <f t="shared" si="50"/>
        <v>3</v>
      </c>
      <c r="K457" s="20">
        <f t="shared" si="51"/>
        <v>2023</v>
      </c>
      <c r="L457" s="12">
        <f t="shared" si="52"/>
        <v>3.1020511521904281E-2</v>
      </c>
      <c r="M457">
        <f>(COUNTIF(mercado_acoes!D:D, "Compra") + COUNTIF(mercado_acoes!D:D, "Venda"))</f>
        <v>2000</v>
      </c>
      <c r="N457" s="19">
        <f t="shared" si="53"/>
        <v>375</v>
      </c>
      <c r="O457" s="19">
        <f t="shared" si="54"/>
        <v>2022.968979488478</v>
      </c>
    </row>
    <row r="458" spans="1:15" x14ac:dyDescent="0.2">
      <c r="A458" s="3">
        <v>43</v>
      </c>
      <c r="B458" s="3" t="s">
        <v>64</v>
      </c>
      <c r="C458" s="3" t="s">
        <v>65</v>
      </c>
      <c r="D458" s="3" t="s">
        <v>9</v>
      </c>
      <c r="E458" s="3" t="s">
        <v>115</v>
      </c>
      <c r="F458" s="7">
        <v>32.24</v>
      </c>
      <c r="G458" s="6" t="s">
        <v>295</v>
      </c>
      <c r="H458" s="21">
        <f t="shared" si="49"/>
        <v>26</v>
      </c>
      <c r="I458" s="21" t="str">
        <f t="shared" si="55"/>
        <v>março</v>
      </c>
      <c r="J458" s="20">
        <f t="shared" si="50"/>
        <v>3</v>
      </c>
      <c r="K458" s="20">
        <f t="shared" si="51"/>
        <v>2023</v>
      </c>
      <c r="L458" s="12">
        <f t="shared" si="52"/>
        <v>0.39174474550519117</v>
      </c>
      <c r="M458">
        <f>(COUNTIF(mercado_acoes!D:D, "Compra") + COUNTIF(mercado_acoes!D:D, "Venda"))</f>
        <v>2000</v>
      </c>
      <c r="N458" s="19">
        <f t="shared" si="53"/>
        <v>3224</v>
      </c>
      <c r="O458" s="19">
        <f t="shared" si="54"/>
        <v>2022.6082552544949</v>
      </c>
    </row>
    <row r="459" spans="1:15" x14ac:dyDescent="0.2">
      <c r="A459" s="3">
        <v>41</v>
      </c>
      <c r="B459" s="3" t="s">
        <v>222</v>
      </c>
      <c r="C459" s="3" t="s">
        <v>223</v>
      </c>
      <c r="D459" s="3" t="s">
        <v>9</v>
      </c>
      <c r="E459" s="3" t="s">
        <v>21</v>
      </c>
      <c r="F459" s="7">
        <v>32.82</v>
      </c>
      <c r="G459" s="6" t="s">
        <v>295</v>
      </c>
      <c r="H459" s="21">
        <f t="shared" si="49"/>
        <v>26</v>
      </c>
      <c r="I459" s="21" t="str">
        <f t="shared" si="55"/>
        <v>março</v>
      </c>
      <c r="J459" s="20">
        <f t="shared" si="50"/>
        <v>3</v>
      </c>
      <c r="K459" s="20">
        <f t="shared" si="51"/>
        <v>2023</v>
      </c>
      <c r="L459" s="12">
        <f t="shared" si="52"/>
        <v>0.39908837680425424</v>
      </c>
      <c r="M459">
        <f>(COUNTIF(mercado_acoes!D:D, "Compra") + COUNTIF(mercado_acoes!D:D, "Venda"))</f>
        <v>2000</v>
      </c>
      <c r="N459" s="19">
        <f t="shared" si="53"/>
        <v>3282</v>
      </c>
      <c r="O459" s="19">
        <f t="shared" si="54"/>
        <v>2022.6009116231958</v>
      </c>
    </row>
    <row r="460" spans="1:15" x14ac:dyDescent="0.2">
      <c r="A460" s="3">
        <v>32</v>
      </c>
      <c r="B460" s="3" t="s">
        <v>128</v>
      </c>
      <c r="C460" s="3" t="s">
        <v>129</v>
      </c>
      <c r="D460" s="3" t="s">
        <v>14</v>
      </c>
      <c r="E460" s="3" t="s">
        <v>30</v>
      </c>
      <c r="F460" s="7">
        <v>23.1</v>
      </c>
      <c r="G460" s="6" t="s">
        <v>295</v>
      </c>
      <c r="H460" s="21">
        <f t="shared" si="49"/>
        <v>26</v>
      </c>
      <c r="I460" s="21" t="str">
        <f t="shared" si="55"/>
        <v>março</v>
      </c>
      <c r="J460" s="20">
        <f t="shared" si="50"/>
        <v>3</v>
      </c>
      <c r="K460" s="20">
        <f t="shared" si="51"/>
        <v>2023</v>
      </c>
      <c r="L460" s="12">
        <f t="shared" si="52"/>
        <v>0.27601924537857686</v>
      </c>
      <c r="M460">
        <f>(COUNTIF(mercado_acoes!D:D, "Compra") + COUNTIF(mercado_acoes!D:D, "Venda"))</f>
        <v>2000</v>
      </c>
      <c r="N460" s="19">
        <f t="shared" si="53"/>
        <v>2310</v>
      </c>
      <c r="O460" s="19">
        <f t="shared" si="54"/>
        <v>2022.7239807546214</v>
      </c>
    </row>
    <row r="461" spans="1:15" x14ac:dyDescent="0.2">
      <c r="A461" s="3">
        <v>66</v>
      </c>
      <c r="B461" s="3" t="s">
        <v>132</v>
      </c>
      <c r="C461" s="3" t="s">
        <v>141</v>
      </c>
      <c r="D461" s="3" t="s">
        <v>9</v>
      </c>
      <c r="E461" s="3" t="s">
        <v>115</v>
      </c>
      <c r="F461" s="7">
        <v>28.41</v>
      </c>
      <c r="G461" s="6" t="s">
        <v>295</v>
      </c>
      <c r="H461" s="21">
        <f t="shared" si="49"/>
        <v>26</v>
      </c>
      <c r="I461" s="21" t="str">
        <f t="shared" si="55"/>
        <v>março</v>
      </c>
      <c r="J461" s="20">
        <f t="shared" si="50"/>
        <v>3</v>
      </c>
      <c r="K461" s="20">
        <f t="shared" si="51"/>
        <v>2023</v>
      </c>
      <c r="L461" s="12">
        <f t="shared" si="52"/>
        <v>0.34325145606482649</v>
      </c>
      <c r="M461">
        <f>(COUNTIF(mercado_acoes!D:D, "Compra") + COUNTIF(mercado_acoes!D:D, "Venda"))</f>
        <v>2000</v>
      </c>
      <c r="N461" s="19">
        <f t="shared" si="53"/>
        <v>2841</v>
      </c>
      <c r="O461" s="19">
        <f t="shared" si="54"/>
        <v>2022.6567485439352</v>
      </c>
    </row>
    <row r="462" spans="1:15" x14ac:dyDescent="0.2">
      <c r="A462" s="3">
        <v>33</v>
      </c>
      <c r="B462" s="3" t="s">
        <v>182</v>
      </c>
      <c r="C462" s="3" t="s">
        <v>183</v>
      </c>
      <c r="D462" s="3" t="s">
        <v>14</v>
      </c>
      <c r="E462" s="3" t="s">
        <v>10</v>
      </c>
      <c r="F462" s="7">
        <v>10.76</v>
      </c>
      <c r="G462" s="6" t="s">
        <v>295</v>
      </c>
      <c r="H462" s="21">
        <f t="shared" si="49"/>
        <v>26</v>
      </c>
      <c r="I462" s="21" t="str">
        <f t="shared" si="55"/>
        <v>março</v>
      </c>
      <c r="J462" s="20">
        <f t="shared" si="50"/>
        <v>3</v>
      </c>
      <c r="K462" s="20">
        <f t="shared" si="51"/>
        <v>2023</v>
      </c>
      <c r="L462" s="12">
        <f t="shared" si="52"/>
        <v>0.11977715877437324</v>
      </c>
      <c r="M462">
        <f>(COUNTIF(mercado_acoes!D:D, "Compra") + COUNTIF(mercado_acoes!D:D, "Venda"))</f>
        <v>2000</v>
      </c>
      <c r="N462" s="19">
        <f t="shared" si="53"/>
        <v>1076</v>
      </c>
      <c r="O462" s="19">
        <f t="shared" si="54"/>
        <v>2022.8802228412255</v>
      </c>
    </row>
    <row r="463" spans="1:15" x14ac:dyDescent="0.2">
      <c r="A463" s="3">
        <v>83</v>
      </c>
      <c r="B463" s="3" t="s">
        <v>67</v>
      </c>
      <c r="C463" s="3" t="s">
        <v>68</v>
      </c>
      <c r="D463" s="3" t="s">
        <v>9</v>
      </c>
      <c r="E463" s="3" t="s">
        <v>18</v>
      </c>
      <c r="F463" s="7">
        <v>20.29</v>
      </c>
      <c r="G463" s="6" t="s">
        <v>295</v>
      </c>
      <c r="H463" s="21">
        <f t="shared" si="49"/>
        <v>26</v>
      </c>
      <c r="I463" s="21" t="str">
        <f t="shared" si="55"/>
        <v>março</v>
      </c>
      <c r="J463" s="20">
        <f t="shared" si="50"/>
        <v>3</v>
      </c>
      <c r="K463" s="20">
        <f t="shared" si="51"/>
        <v>2023</v>
      </c>
      <c r="L463" s="12">
        <f t="shared" si="52"/>
        <v>0.24044061787794374</v>
      </c>
      <c r="M463">
        <f>(COUNTIF(mercado_acoes!D:D, "Compra") + COUNTIF(mercado_acoes!D:D, "Venda"))</f>
        <v>2000</v>
      </c>
      <c r="N463" s="19">
        <f t="shared" si="53"/>
        <v>2029</v>
      </c>
      <c r="O463" s="19">
        <f t="shared" si="54"/>
        <v>2022.759559382122</v>
      </c>
    </row>
    <row r="464" spans="1:15" x14ac:dyDescent="0.2">
      <c r="A464" s="3">
        <v>81</v>
      </c>
      <c r="B464" s="3" t="s">
        <v>32</v>
      </c>
      <c r="C464" s="3" t="s">
        <v>33</v>
      </c>
      <c r="D464" s="3" t="s">
        <v>14</v>
      </c>
      <c r="E464" s="3" t="s">
        <v>70</v>
      </c>
      <c r="F464" s="7">
        <v>15.12</v>
      </c>
      <c r="G464" s="6" t="s">
        <v>296</v>
      </c>
      <c r="H464" s="21">
        <f t="shared" si="49"/>
        <v>27</v>
      </c>
      <c r="I464" s="21" t="str">
        <f t="shared" si="55"/>
        <v>março</v>
      </c>
      <c r="J464" s="20">
        <f t="shared" si="50"/>
        <v>3</v>
      </c>
      <c r="K464" s="20">
        <f t="shared" si="51"/>
        <v>2023</v>
      </c>
      <c r="L464" s="12">
        <f t="shared" si="52"/>
        <v>0.1749810078500886</v>
      </c>
      <c r="M464">
        <f>(COUNTIF(mercado_acoes!D:D, "Compra") + COUNTIF(mercado_acoes!D:D, "Venda"))</f>
        <v>2000</v>
      </c>
      <c r="N464" s="19">
        <f t="shared" si="53"/>
        <v>1512</v>
      </c>
      <c r="O464" s="19">
        <f t="shared" si="54"/>
        <v>2022.8250189921498</v>
      </c>
    </row>
    <row r="465" spans="1:15" x14ac:dyDescent="0.2">
      <c r="A465" s="3">
        <v>92</v>
      </c>
      <c r="B465" s="3" t="s">
        <v>85</v>
      </c>
      <c r="C465" s="3" t="s">
        <v>188</v>
      </c>
      <c r="D465" s="3" t="s">
        <v>14</v>
      </c>
      <c r="E465" s="3" t="s">
        <v>10</v>
      </c>
      <c r="F465" s="7">
        <v>10.68</v>
      </c>
      <c r="G465" s="6" t="s">
        <v>296</v>
      </c>
      <c r="H465" s="21">
        <f t="shared" si="49"/>
        <v>27</v>
      </c>
      <c r="I465" s="21" t="str">
        <f t="shared" si="55"/>
        <v>março</v>
      </c>
      <c r="J465" s="20">
        <f t="shared" si="50"/>
        <v>3</v>
      </c>
      <c r="K465" s="20">
        <f t="shared" si="51"/>
        <v>2023</v>
      </c>
      <c r="L465" s="12">
        <f t="shared" si="52"/>
        <v>0.11876424411243351</v>
      </c>
      <c r="M465">
        <f>(COUNTIF(mercado_acoes!D:D, "Compra") + COUNTIF(mercado_acoes!D:D, "Venda"))</f>
        <v>2000</v>
      </c>
      <c r="N465" s="19">
        <f t="shared" si="53"/>
        <v>1068</v>
      </c>
      <c r="O465" s="19">
        <f t="shared" si="54"/>
        <v>2022.8812357558875</v>
      </c>
    </row>
    <row r="466" spans="1:15" x14ac:dyDescent="0.2">
      <c r="A466" s="3">
        <v>64</v>
      </c>
      <c r="B466" s="3" t="s">
        <v>142</v>
      </c>
      <c r="C466" s="3" t="s">
        <v>143</v>
      </c>
      <c r="D466" s="3" t="s">
        <v>9</v>
      </c>
      <c r="E466" s="3" t="s">
        <v>31</v>
      </c>
      <c r="F466" s="7">
        <v>63.81</v>
      </c>
      <c r="G466" s="6" t="s">
        <v>296</v>
      </c>
      <c r="H466" s="21">
        <f t="shared" si="49"/>
        <v>27</v>
      </c>
      <c r="I466" s="21" t="str">
        <f t="shared" si="55"/>
        <v>março</v>
      </c>
      <c r="J466" s="20">
        <f t="shared" si="50"/>
        <v>3</v>
      </c>
      <c r="K466" s="20">
        <f t="shared" si="51"/>
        <v>2023</v>
      </c>
      <c r="L466" s="12">
        <f t="shared" si="52"/>
        <v>0.79146619397315776</v>
      </c>
      <c r="M466">
        <f>(COUNTIF(mercado_acoes!D:D, "Compra") + COUNTIF(mercado_acoes!D:D, "Venda"))</f>
        <v>2000</v>
      </c>
      <c r="N466" s="19">
        <f t="shared" si="53"/>
        <v>6381</v>
      </c>
      <c r="O466" s="19">
        <f t="shared" si="54"/>
        <v>2022.2085338060269</v>
      </c>
    </row>
    <row r="467" spans="1:15" x14ac:dyDescent="0.2">
      <c r="A467" s="3">
        <v>96</v>
      </c>
      <c r="B467" s="3" t="s">
        <v>147</v>
      </c>
      <c r="C467" s="3" t="s">
        <v>148</v>
      </c>
      <c r="D467" s="3" t="s">
        <v>9</v>
      </c>
      <c r="E467" s="3" t="s">
        <v>30</v>
      </c>
      <c r="F467" s="7">
        <v>30.09</v>
      </c>
      <c r="G467" s="6" t="s">
        <v>296</v>
      </c>
      <c r="H467" s="21">
        <f t="shared" si="49"/>
        <v>27</v>
      </c>
      <c r="I467" s="21" t="str">
        <f t="shared" si="55"/>
        <v>março</v>
      </c>
      <c r="J467" s="20">
        <f t="shared" si="50"/>
        <v>3</v>
      </c>
      <c r="K467" s="20">
        <f t="shared" si="51"/>
        <v>2023</v>
      </c>
      <c r="L467" s="12">
        <f t="shared" si="52"/>
        <v>0.36452266396556088</v>
      </c>
      <c r="M467">
        <f>(COUNTIF(mercado_acoes!D:D, "Compra") + COUNTIF(mercado_acoes!D:D, "Venda"))</f>
        <v>2000</v>
      </c>
      <c r="N467" s="19">
        <f t="shared" si="53"/>
        <v>3009</v>
      </c>
      <c r="O467" s="19">
        <f t="shared" si="54"/>
        <v>2022.6354773360345</v>
      </c>
    </row>
    <row r="468" spans="1:15" x14ac:dyDescent="0.2">
      <c r="A468" s="3">
        <v>14</v>
      </c>
      <c r="B468" s="3" t="s">
        <v>156</v>
      </c>
      <c r="C468" s="3" t="s">
        <v>157</v>
      </c>
      <c r="D468" s="3" t="s">
        <v>14</v>
      </c>
      <c r="E468" s="3" t="s">
        <v>31</v>
      </c>
      <c r="F468" s="7">
        <v>48.93</v>
      </c>
      <c r="G468" s="6" t="s">
        <v>296</v>
      </c>
      <c r="H468" s="21">
        <f t="shared" si="49"/>
        <v>27</v>
      </c>
      <c r="I468" s="21" t="str">
        <f t="shared" si="55"/>
        <v>março</v>
      </c>
      <c r="J468" s="20">
        <f t="shared" si="50"/>
        <v>3</v>
      </c>
      <c r="K468" s="20">
        <f t="shared" si="51"/>
        <v>2023</v>
      </c>
      <c r="L468" s="12">
        <f t="shared" si="52"/>
        <v>0.60306406685236769</v>
      </c>
      <c r="M468">
        <f>(COUNTIF(mercado_acoes!D:D, "Compra") + COUNTIF(mercado_acoes!D:D, "Venda"))</f>
        <v>2000</v>
      </c>
      <c r="N468" s="19">
        <f t="shared" si="53"/>
        <v>4893</v>
      </c>
      <c r="O468" s="19">
        <f t="shared" si="54"/>
        <v>2022.3969359331477</v>
      </c>
    </row>
    <row r="469" spans="1:15" x14ac:dyDescent="0.2">
      <c r="A469" s="3">
        <v>13</v>
      </c>
      <c r="B469" s="3" t="s">
        <v>116</v>
      </c>
      <c r="C469" s="3" t="s">
        <v>117</v>
      </c>
      <c r="D469" s="3" t="s">
        <v>9</v>
      </c>
      <c r="E469" s="3" t="s">
        <v>30</v>
      </c>
      <c r="F469" s="7">
        <v>31.21</v>
      </c>
      <c r="G469" s="6" t="s">
        <v>297</v>
      </c>
      <c r="H469" s="21">
        <f t="shared" si="49"/>
        <v>28</v>
      </c>
      <c r="I469" s="21" t="str">
        <f t="shared" si="55"/>
        <v>março</v>
      </c>
      <c r="J469" s="20">
        <f t="shared" si="50"/>
        <v>3</v>
      </c>
      <c r="K469" s="20">
        <f t="shared" si="51"/>
        <v>2023</v>
      </c>
      <c r="L469" s="12">
        <f t="shared" si="52"/>
        <v>0.37870346923271714</v>
      </c>
      <c r="M469">
        <f>(COUNTIF(mercado_acoes!D:D, "Compra") + COUNTIF(mercado_acoes!D:D, "Venda"))</f>
        <v>2000</v>
      </c>
      <c r="N469" s="19">
        <f t="shared" si="53"/>
        <v>3121</v>
      </c>
      <c r="O469" s="19">
        <f t="shared" si="54"/>
        <v>2022.6212965307673</v>
      </c>
    </row>
    <row r="470" spans="1:15" x14ac:dyDescent="0.2">
      <c r="A470" s="3">
        <v>59</v>
      </c>
      <c r="B470" s="3" t="s">
        <v>73</v>
      </c>
      <c r="C470" s="3" t="s">
        <v>74</v>
      </c>
      <c r="D470" s="3" t="s">
        <v>9</v>
      </c>
      <c r="E470" s="3" t="s">
        <v>83</v>
      </c>
      <c r="F470" s="7">
        <v>40.479999999999997</v>
      </c>
      <c r="G470" s="6" t="s">
        <v>297</v>
      </c>
      <c r="H470" s="21">
        <f t="shared" si="49"/>
        <v>28</v>
      </c>
      <c r="I470" s="21" t="str">
        <f t="shared" si="55"/>
        <v>março</v>
      </c>
      <c r="J470" s="20">
        <f t="shared" si="50"/>
        <v>3</v>
      </c>
      <c r="K470" s="20">
        <f t="shared" si="51"/>
        <v>2023</v>
      </c>
      <c r="L470" s="12">
        <f t="shared" si="52"/>
        <v>0.4960749556849835</v>
      </c>
      <c r="M470">
        <f>(COUNTIF(mercado_acoes!D:D, "Compra") + COUNTIF(mercado_acoes!D:D, "Venda"))</f>
        <v>2000</v>
      </c>
      <c r="N470" s="19">
        <f t="shared" si="53"/>
        <v>4047.9999999999995</v>
      </c>
      <c r="O470" s="19">
        <f t="shared" si="54"/>
        <v>2022.5039250443151</v>
      </c>
    </row>
    <row r="471" spans="1:15" x14ac:dyDescent="0.2">
      <c r="A471" s="3">
        <v>83</v>
      </c>
      <c r="B471" s="3" t="s">
        <v>67</v>
      </c>
      <c r="C471" s="3" t="s">
        <v>68</v>
      </c>
      <c r="D471" s="3" t="s">
        <v>9</v>
      </c>
      <c r="E471" s="3" t="s">
        <v>115</v>
      </c>
      <c r="F471" s="7">
        <v>29.55</v>
      </c>
      <c r="G471" s="6" t="s">
        <v>297</v>
      </c>
      <c r="H471" s="21">
        <f t="shared" si="49"/>
        <v>28</v>
      </c>
      <c r="I471" s="21" t="str">
        <f t="shared" si="55"/>
        <v>março</v>
      </c>
      <c r="J471" s="20">
        <f t="shared" si="50"/>
        <v>3</v>
      </c>
      <c r="K471" s="20">
        <f t="shared" si="51"/>
        <v>2023</v>
      </c>
      <c r="L471" s="12">
        <f t="shared" si="52"/>
        <v>0.35768548999746769</v>
      </c>
      <c r="M471">
        <f>(COUNTIF(mercado_acoes!D:D, "Compra") + COUNTIF(mercado_acoes!D:D, "Venda"))</f>
        <v>2000</v>
      </c>
      <c r="N471" s="19">
        <f t="shared" si="53"/>
        <v>2955</v>
      </c>
      <c r="O471" s="19">
        <f t="shared" si="54"/>
        <v>2022.6423145100025</v>
      </c>
    </row>
    <row r="472" spans="1:15" x14ac:dyDescent="0.2">
      <c r="A472" s="3">
        <v>7</v>
      </c>
      <c r="B472" s="3" t="s">
        <v>87</v>
      </c>
      <c r="C472" s="3" t="s">
        <v>88</v>
      </c>
      <c r="D472" s="3" t="s">
        <v>9</v>
      </c>
      <c r="E472" s="3" t="s">
        <v>125</v>
      </c>
      <c r="F472" s="7">
        <v>3.86</v>
      </c>
      <c r="G472" s="6" t="s">
        <v>297</v>
      </c>
      <c r="H472" s="21">
        <f t="shared" si="49"/>
        <v>28</v>
      </c>
      <c r="I472" s="21" t="str">
        <f t="shared" si="55"/>
        <v>março</v>
      </c>
      <c r="J472" s="20">
        <f t="shared" si="50"/>
        <v>3</v>
      </c>
      <c r="K472" s="20">
        <f t="shared" si="51"/>
        <v>2023</v>
      </c>
      <c r="L472" s="12">
        <f t="shared" si="52"/>
        <v>3.2413269182071401E-2</v>
      </c>
      <c r="M472">
        <f>(COUNTIF(mercado_acoes!D:D, "Compra") + COUNTIF(mercado_acoes!D:D, "Venda"))</f>
        <v>2000</v>
      </c>
      <c r="N472" s="19">
        <f t="shared" si="53"/>
        <v>386</v>
      </c>
      <c r="O472" s="19">
        <f t="shared" si="54"/>
        <v>2022.9675867308179</v>
      </c>
    </row>
    <row r="473" spans="1:15" x14ac:dyDescent="0.2">
      <c r="A473" s="3">
        <v>96</v>
      </c>
      <c r="B473" s="3" t="s">
        <v>147</v>
      </c>
      <c r="C473" s="3" t="s">
        <v>148</v>
      </c>
      <c r="D473" s="3" t="s">
        <v>9</v>
      </c>
      <c r="E473" s="3" t="s">
        <v>18</v>
      </c>
      <c r="F473" s="7">
        <v>18.07</v>
      </c>
      <c r="G473" s="6" t="s">
        <v>297</v>
      </c>
      <c r="H473" s="21">
        <f t="shared" si="49"/>
        <v>28</v>
      </c>
      <c r="I473" s="21" t="str">
        <f t="shared" si="55"/>
        <v>março</v>
      </c>
      <c r="J473" s="20">
        <f t="shared" si="50"/>
        <v>3</v>
      </c>
      <c r="K473" s="20">
        <f t="shared" si="51"/>
        <v>2023</v>
      </c>
      <c r="L473" s="12">
        <f t="shared" si="52"/>
        <v>0.21233223600911622</v>
      </c>
      <c r="M473">
        <f>(COUNTIF(mercado_acoes!D:D, "Compra") + COUNTIF(mercado_acoes!D:D, "Venda"))</f>
        <v>2000</v>
      </c>
      <c r="N473" s="19">
        <f t="shared" si="53"/>
        <v>1807</v>
      </c>
      <c r="O473" s="19">
        <f t="shared" si="54"/>
        <v>2022.7876677639908</v>
      </c>
    </row>
    <row r="474" spans="1:15" x14ac:dyDescent="0.2">
      <c r="A474" s="3">
        <v>12</v>
      </c>
      <c r="B474" s="3" t="s">
        <v>178</v>
      </c>
      <c r="C474" s="3" t="s">
        <v>179</v>
      </c>
      <c r="D474" s="3" t="s">
        <v>14</v>
      </c>
      <c r="E474" s="3" t="s">
        <v>30</v>
      </c>
      <c r="F474" s="7">
        <v>26.02</v>
      </c>
      <c r="G474" s="6" t="s">
        <v>298</v>
      </c>
      <c r="H474" s="21">
        <f t="shared" si="49"/>
        <v>2</v>
      </c>
      <c r="I474" s="21" t="str">
        <f t="shared" si="55"/>
        <v>abril</v>
      </c>
      <c r="J474" s="20">
        <f t="shared" si="50"/>
        <v>4</v>
      </c>
      <c r="K474" s="20">
        <f t="shared" si="51"/>
        <v>2023</v>
      </c>
      <c r="L474" s="12">
        <f t="shared" si="52"/>
        <v>0.31299063053937703</v>
      </c>
      <c r="M474">
        <f>(COUNTIF(mercado_acoes!D:D, "Compra") + COUNTIF(mercado_acoes!D:D, "Venda"))</f>
        <v>2000</v>
      </c>
      <c r="N474" s="19">
        <f t="shared" si="53"/>
        <v>2602</v>
      </c>
      <c r="O474" s="19">
        <f t="shared" si="54"/>
        <v>2022.6870093694606</v>
      </c>
    </row>
    <row r="475" spans="1:15" x14ac:dyDescent="0.2">
      <c r="A475" s="3">
        <v>26</v>
      </c>
      <c r="B475" s="3" t="s">
        <v>210</v>
      </c>
      <c r="C475" s="3" t="s">
        <v>211</v>
      </c>
      <c r="D475" s="3" t="s">
        <v>9</v>
      </c>
      <c r="E475" s="3" t="s">
        <v>27</v>
      </c>
      <c r="F475" s="7">
        <v>12.31</v>
      </c>
      <c r="G475" s="6" t="s">
        <v>298</v>
      </c>
      <c r="H475" s="21">
        <f t="shared" si="49"/>
        <v>2</v>
      </c>
      <c r="I475" s="21" t="str">
        <f t="shared" si="55"/>
        <v>abril</v>
      </c>
      <c r="J475" s="20">
        <f t="shared" si="50"/>
        <v>4</v>
      </c>
      <c r="K475" s="20">
        <f t="shared" si="51"/>
        <v>2023</v>
      </c>
      <c r="L475" s="12">
        <f t="shared" si="52"/>
        <v>0.13940238034945554</v>
      </c>
      <c r="M475">
        <f>(COUNTIF(mercado_acoes!D:D, "Compra") + COUNTIF(mercado_acoes!D:D, "Venda"))</f>
        <v>2000</v>
      </c>
      <c r="N475" s="19">
        <f t="shared" si="53"/>
        <v>1231</v>
      </c>
      <c r="O475" s="19">
        <f t="shared" si="54"/>
        <v>2022.8605976196504</v>
      </c>
    </row>
    <row r="476" spans="1:15" x14ac:dyDescent="0.2">
      <c r="A476" s="3">
        <v>13</v>
      </c>
      <c r="B476" s="3" t="s">
        <v>116</v>
      </c>
      <c r="C476" s="3" t="s">
        <v>117</v>
      </c>
      <c r="D476" s="3" t="s">
        <v>9</v>
      </c>
      <c r="E476" s="3" t="s">
        <v>15</v>
      </c>
      <c r="F476" s="7">
        <v>40.700000000000003</v>
      </c>
      <c r="G476" s="6" t="s">
        <v>298</v>
      </c>
      <c r="H476" s="21">
        <f t="shared" si="49"/>
        <v>2</v>
      </c>
      <c r="I476" s="21" t="str">
        <f t="shared" si="55"/>
        <v>abril</v>
      </c>
      <c r="J476" s="20">
        <f t="shared" si="50"/>
        <v>4</v>
      </c>
      <c r="K476" s="20">
        <f t="shared" si="51"/>
        <v>2023</v>
      </c>
      <c r="L476" s="12">
        <f t="shared" si="52"/>
        <v>0.49886047100531783</v>
      </c>
      <c r="M476">
        <f>(COUNTIF(mercado_acoes!D:D, "Compra") + COUNTIF(mercado_acoes!D:D, "Venda"))</f>
        <v>2000</v>
      </c>
      <c r="N476" s="19">
        <f t="shared" si="53"/>
        <v>4070.0000000000005</v>
      </c>
      <c r="O476" s="19">
        <f t="shared" si="54"/>
        <v>2022.5011395289946</v>
      </c>
    </row>
    <row r="477" spans="1:15" x14ac:dyDescent="0.2">
      <c r="A477" s="3">
        <v>94</v>
      </c>
      <c r="B477" s="3" t="s">
        <v>205</v>
      </c>
      <c r="C477" s="3" t="s">
        <v>256</v>
      </c>
      <c r="D477" s="3" t="s">
        <v>14</v>
      </c>
      <c r="E477" s="3" t="s">
        <v>31</v>
      </c>
      <c r="F477" s="7">
        <v>61.78</v>
      </c>
      <c r="G477" s="6" t="s">
        <v>298</v>
      </c>
      <c r="H477" s="21">
        <f t="shared" si="49"/>
        <v>2</v>
      </c>
      <c r="I477" s="21" t="str">
        <f t="shared" si="55"/>
        <v>abril</v>
      </c>
      <c r="J477" s="20">
        <f t="shared" si="50"/>
        <v>4</v>
      </c>
      <c r="K477" s="20">
        <f t="shared" si="51"/>
        <v>2023</v>
      </c>
      <c r="L477" s="12">
        <f t="shared" si="52"/>
        <v>0.76576348442643705</v>
      </c>
      <c r="M477">
        <f>(COUNTIF(mercado_acoes!D:D, "Compra") + COUNTIF(mercado_acoes!D:D, "Venda"))</f>
        <v>2000</v>
      </c>
      <c r="N477" s="19">
        <f t="shared" si="53"/>
        <v>6178</v>
      </c>
      <c r="O477" s="19">
        <f t="shared" si="54"/>
        <v>2022.2342365155735</v>
      </c>
    </row>
    <row r="478" spans="1:15" x14ac:dyDescent="0.2">
      <c r="A478" s="3">
        <v>72</v>
      </c>
      <c r="B478" s="3" t="s">
        <v>110</v>
      </c>
      <c r="C478" s="3" t="s">
        <v>111</v>
      </c>
      <c r="D478" s="3" t="s">
        <v>14</v>
      </c>
      <c r="E478" s="3" t="s">
        <v>70</v>
      </c>
      <c r="F478" s="7">
        <v>12.97</v>
      </c>
      <c r="G478" s="6" t="s">
        <v>298</v>
      </c>
      <c r="H478" s="21">
        <f t="shared" si="49"/>
        <v>2</v>
      </c>
      <c r="I478" s="21" t="str">
        <f t="shared" si="55"/>
        <v>abril</v>
      </c>
      <c r="J478" s="20">
        <f t="shared" si="50"/>
        <v>4</v>
      </c>
      <c r="K478" s="20">
        <f t="shared" si="51"/>
        <v>2023</v>
      </c>
      <c r="L478" s="12">
        <f t="shared" si="52"/>
        <v>0.14775892631045834</v>
      </c>
      <c r="M478">
        <f>(COUNTIF(mercado_acoes!D:D, "Compra") + COUNTIF(mercado_acoes!D:D, "Venda"))</f>
        <v>2000</v>
      </c>
      <c r="N478" s="19">
        <f t="shared" si="53"/>
        <v>1297</v>
      </c>
      <c r="O478" s="19">
        <f t="shared" si="54"/>
        <v>2022.8522410736896</v>
      </c>
    </row>
    <row r="479" spans="1:15" x14ac:dyDescent="0.2">
      <c r="A479" s="3">
        <v>27</v>
      </c>
      <c r="B479" s="3" t="s">
        <v>158</v>
      </c>
      <c r="C479" s="3" t="s">
        <v>159</v>
      </c>
      <c r="D479" s="3" t="s">
        <v>9</v>
      </c>
      <c r="E479" s="3" t="s">
        <v>21</v>
      </c>
      <c r="F479" s="7">
        <v>21.44</v>
      </c>
      <c r="G479" s="6" t="s">
        <v>298</v>
      </c>
      <c r="H479" s="21">
        <f t="shared" si="49"/>
        <v>2</v>
      </c>
      <c r="I479" s="21" t="str">
        <f t="shared" si="55"/>
        <v>abril</v>
      </c>
      <c r="J479" s="20">
        <f t="shared" si="50"/>
        <v>4</v>
      </c>
      <c r="K479" s="20">
        <f t="shared" si="51"/>
        <v>2023</v>
      </c>
      <c r="L479" s="12">
        <f t="shared" si="52"/>
        <v>0.25500126614332741</v>
      </c>
      <c r="M479">
        <f>(COUNTIF(mercado_acoes!D:D, "Compra") + COUNTIF(mercado_acoes!D:D, "Venda"))</f>
        <v>2000</v>
      </c>
      <c r="N479" s="19">
        <f t="shared" si="53"/>
        <v>2144</v>
      </c>
      <c r="O479" s="19">
        <f t="shared" si="54"/>
        <v>2022.7449987338566</v>
      </c>
    </row>
    <row r="480" spans="1:15" x14ac:dyDescent="0.2">
      <c r="A480" s="3">
        <v>62</v>
      </c>
      <c r="B480" s="3" t="s">
        <v>139</v>
      </c>
      <c r="C480" s="3" t="s">
        <v>140</v>
      </c>
      <c r="D480" s="3" t="s">
        <v>9</v>
      </c>
      <c r="E480" s="3" t="s">
        <v>83</v>
      </c>
      <c r="F480" s="7">
        <v>35.340000000000003</v>
      </c>
      <c r="G480" s="6" t="s">
        <v>298</v>
      </c>
      <c r="H480" s="21">
        <f t="shared" si="49"/>
        <v>2</v>
      </c>
      <c r="I480" s="21" t="str">
        <f t="shared" si="55"/>
        <v>abril</v>
      </c>
      <c r="J480" s="20">
        <f t="shared" si="50"/>
        <v>4</v>
      </c>
      <c r="K480" s="20">
        <f t="shared" si="51"/>
        <v>2023</v>
      </c>
      <c r="L480" s="12">
        <f t="shared" si="52"/>
        <v>0.43099518865535585</v>
      </c>
      <c r="M480">
        <f>(COUNTIF(mercado_acoes!D:D, "Compra") + COUNTIF(mercado_acoes!D:D, "Venda"))</f>
        <v>2000</v>
      </c>
      <c r="N480" s="19">
        <f t="shared" si="53"/>
        <v>3534.0000000000005</v>
      </c>
      <c r="O480" s="19">
        <f t="shared" si="54"/>
        <v>2022.5690048113447</v>
      </c>
    </row>
    <row r="481" spans="1:15" x14ac:dyDescent="0.2">
      <c r="A481" s="3">
        <v>7</v>
      </c>
      <c r="B481" s="3" t="s">
        <v>87</v>
      </c>
      <c r="C481" s="3" t="s">
        <v>88</v>
      </c>
      <c r="D481" s="3" t="s">
        <v>9</v>
      </c>
      <c r="E481" s="3" t="s">
        <v>66</v>
      </c>
      <c r="F481" s="7">
        <v>36.979999999999997</v>
      </c>
      <c r="G481" s="6" t="s">
        <v>299</v>
      </c>
      <c r="H481" s="21">
        <f t="shared" si="49"/>
        <v>3</v>
      </c>
      <c r="I481" s="21" t="str">
        <f t="shared" si="55"/>
        <v>abril</v>
      </c>
      <c r="J481" s="20">
        <f t="shared" si="50"/>
        <v>4</v>
      </c>
      <c r="K481" s="20">
        <f t="shared" si="51"/>
        <v>2023</v>
      </c>
      <c r="L481" s="12">
        <f t="shared" si="52"/>
        <v>0.45175993922512026</v>
      </c>
      <c r="M481">
        <f>(COUNTIF(mercado_acoes!D:D, "Compra") + COUNTIF(mercado_acoes!D:D, "Venda"))</f>
        <v>2000</v>
      </c>
      <c r="N481" s="19">
        <f t="shared" si="53"/>
        <v>3697.9999999999995</v>
      </c>
      <c r="O481" s="19">
        <f t="shared" si="54"/>
        <v>2022.5482400607748</v>
      </c>
    </row>
    <row r="482" spans="1:15" x14ac:dyDescent="0.2">
      <c r="A482" s="3">
        <v>14</v>
      </c>
      <c r="B482" s="3" t="s">
        <v>156</v>
      </c>
      <c r="C482" s="3" t="s">
        <v>157</v>
      </c>
      <c r="D482" s="3" t="s">
        <v>14</v>
      </c>
      <c r="E482" s="3" t="s">
        <v>15</v>
      </c>
      <c r="F482" s="7">
        <v>44.33</v>
      </c>
      <c r="G482" s="6" t="s">
        <v>299</v>
      </c>
      <c r="H482" s="21">
        <f t="shared" si="49"/>
        <v>3</v>
      </c>
      <c r="I482" s="21" t="str">
        <f t="shared" si="55"/>
        <v>abril</v>
      </c>
      <c r="J482" s="20">
        <f t="shared" si="50"/>
        <v>4</v>
      </c>
      <c r="K482" s="20">
        <f t="shared" si="51"/>
        <v>2023</v>
      </c>
      <c r="L482" s="12">
        <f t="shared" si="52"/>
        <v>0.54482147379083312</v>
      </c>
      <c r="M482">
        <f>(COUNTIF(mercado_acoes!D:D, "Compra") + COUNTIF(mercado_acoes!D:D, "Venda"))</f>
        <v>2000</v>
      </c>
      <c r="N482" s="19">
        <f t="shared" si="53"/>
        <v>4433</v>
      </c>
      <c r="O482" s="19">
        <f t="shared" si="54"/>
        <v>2022.4551785262092</v>
      </c>
    </row>
    <row r="483" spans="1:15" x14ac:dyDescent="0.2">
      <c r="A483" s="3">
        <v>78</v>
      </c>
      <c r="B483" s="3" t="s">
        <v>12</v>
      </c>
      <c r="C483" s="3" t="s">
        <v>13</v>
      </c>
      <c r="D483" s="3" t="s">
        <v>14</v>
      </c>
      <c r="E483" s="3" t="s">
        <v>15</v>
      </c>
      <c r="F483" s="7">
        <v>53.45</v>
      </c>
      <c r="G483" s="6" t="s">
        <v>299</v>
      </c>
      <c r="H483" s="21">
        <f t="shared" si="49"/>
        <v>3</v>
      </c>
      <c r="I483" s="21" t="str">
        <f t="shared" si="55"/>
        <v>abril</v>
      </c>
      <c r="J483" s="20">
        <f t="shared" si="50"/>
        <v>4</v>
      </c>
      <c r="K483" s="20">
        <f t="shared" si="51"/>
        <v>2023</v>
      </c>
      <c r="L483" s="12">
        <f t="shared" si="52"/>
        <v>0.6602937452519626</v>
      </c>
      <c r="M483">
        <f>(COUNTIF(mercado_acoes!D:D, "Compra") + COUNTIF(mercado_acoes!D:D, "Venda"))</f>
        <v>2000</v>
      </c>
      <c r="N483" s="19">
        <f t="shared" si="53"/>
        <v>5345</v>
      </c>
      <c r="O483" s="19">
        <f t="shared" si="54"/>
        <v>2022.3397062547481</v>
      </c>
    </row>
    <row r="484" spans="1:15" x14ac:dyDescent="0.2">
      <c r="A484" s="3">
        <v>60</v>
      </c>
      <c r="B484" s="3" t="s">
        <v>41</v>
      </c>
      <c r="C484" s="3" t="s">
        <v>42</v>
      </c>
      <c r="D484" s="3" t="s">
        <v>14</v>
      </c>
      <c r="E484" s="3" t="s">
        <v>57</v>
      </c>
      <c r="F484" s="7">
        <v>23.22</v>
      </c>
      <c r="G484" s="6" t="s">
        <v>299</v>
      </c>
      <c r="H484" s="21">
        <f t="shared" si="49"/>
        <v>3</v>
      </c>
      <c r="I484" s="21" t="str">
        <f t="shared" si="55"/>
        <v>abril</v>
      </c>
      <c r="J484" s="20">
        <f t="shared" si="50"/>
        <v>4</v>
      </c>
      <c r="K484" s="20">
        <f t="shared" si="51"/>
        <v>2023</v>
      </c>
      <c r="L484" s="12">
        <f t="shared" si="52"/>
        <v>0.27753861737148644</v>
      </c>
      <c r="M484">
        <f>(COUNTIF(mercado_acoes!D:D, "Compra") + COUNTIF(mercado_acoes!D:D, "Venda"))</f>
        <v>2000</v>
      </c>
      <c r="N484" s="19">
        <f t="shared" si="53"/>
        <v>2322</v>
      </c>
      <c r="O484" s="19">
        <f t="shared" si="54"/>
        <v>2022.7224613826286</v>
      </c>
    </row>
    <row r="485" spans="1:15" x14ac:dyDescent="0.2">
      <c r="A485" s="3">
        <v>12</v>
      </c>
      <c r="B485" s="3" t="s">
        <v>178</v>
      </c>
      <c r="C485" s="3" t="s">
        <v>179</v>
      </c>
      <c r="D485" s="3" t="s">
        <v>9</v>
      </c>
      <c r="E485" s="3" t="s">
        <v>31</v>
      </c>
      <c r="F485" s="7">
        <v>60.36</v>
      </c>
      <c r="G485" s="6" t="s">
        <v>299</v>
      </c>
      <c r="H485" s="21">
        <f t="shared" si="49"/>
        <v>3</v>
      </c>
      <c r="I485" s="21" t="str">
        <f t="shared" si="55"/>
        <v>abril</v>
      </c>
      <c r="J485" s="20">
        <f t="shared" si="50"/>
        <v>4</v>
      </c>
      <c r="K485" s="20">
        <f t="shared" si="51"/>
        <v>2023</v>
      </c>
      <c r="L485" s="12">
        <f t="shared" si="52"/>
        <v>0.74778424917700681</v>
      </c>
      <c r="M485">
        <f>(COUNTIF(mercado_acoes!D:D, "Compra") + COUNTIF(mercado_acoes!D:D, "Venda"))</f>
        <v>2000</v>
      </c>
      <c r="N485" s="19">
        <f t="shared" si="53"/>
        <v>6036</v>
      </c>
      <c r="O485" s="19">
        <f t="shared" si="54"/>
        <v>2022.2522157508231</v>
      </c>
    </row>
    <row r="486" spans="1:15" x14ac:dyDescent="0.2">
      <c r="A486" s="3">
        <v>92</v>
      </c>
      <c r="B486" s="3" t="s">
        <v>85</v>
      </c>
      <c r="C486" s="3" t="s">
        <v>188</v>
      </c>
      <c r="D486" s="3" t="s">
        <v>14</v>
      </c>
      <c r="E486" s="3" t="s">
        <v>95</v>
      </c>
      <c r="F486" s="7">
        <v>1.76</v>
      </c>
      <c r="G486" s="6" t="s">
        <v>300</v>
      </c>
      <c r="H486" s="21">
        <f t="shared" si="49"/>
        <v>4</v>
      </c>
      <c r="I486" s="21" t="str">
        <f t="shared" si="55"/>
        <v>abril</v>
      </c>
      <c r="J486" s="20">
        <f t="shared" si="50"/>
        <v>4</v>
      </c>
      <c r="K486" s="20">
        <f t="shared" si="51"/>
        <v>2023</v>
      </c>
      <c r="L486" s="12">
        <f t="shared" si="52"/>
        <v>5.8242593061534559E-3</v>
      </c>
      <c r="M486">
        <f>(COUNTIF(mercado_acoes!D:D, "Compra") + COUNTIF(mercado_acoes!D:D, "Venda"))</f>
        <v>2000</v>
      </c>
      <c r="N486" s="19">
        <f t="shared" si="53"/>
        <v>176</v>
      </c>
      <c r="O486" s="19">
        <f t="shared" si="54"/>
        <v>2022.9941757406939</v>
      </c>
    </row>
    <row r="487" spans="1:15" x14ac:dyDescent="0.2">
      <c r="A487" s="3">
        <v>95</v>
      </c>
      <c r="B487" s="3" t="s">
        <v>81</v>
      </c>
      <c r="C487" s="3" t="s">
        <v>82</v>
      </c>
      <c r="D487" s="3" t="s">
        <v>14</v>
      </c>
      <c r="E487" s="3" t="s">
        <v>125</v>
      </c>
      <c r="F487" s="7">
        <v>5.32</v>
      </c>
      <c r="G487" s="6" t="s">
        <v>300</v>
      </c>
      <c r="H487" s="21">
        <f t="shared" si="49"/>
        <v>4</v>
      </c>
      <c r="I487" s="21" t="str">
        <f t="shared" si="55"/>
        <v>abril</v>
      </c>
      <c r="J487" s="20">
        <f t="shared" si="50"/>
        <v>4</v>
      </c>
      <c r="K487" s="20">
        <f t="shared" si="51"/>
        <v>2023</v>
      </c>
      <c r="L487" s="12">
        <f t="shared" si="52"/>
        <v>5.0898961762471516E-2</v>
      </c>
      <c r="M487">
        <f>(COUNTIF(mercado_acoes!D:D, "Compra") + COUNTIF(mercado_acoes!D:D, "Venda"))</f>
        <v>2000</v>
      </c>
      <c r="N487" s="19">
        <f t="shared" si="53"/>
        <v>532</v>
      </c>
      <c r="O487" s="19">
        <f t="shared" si="54"/>
        <v>2022.9491010382376</v>
      </c>
    </row>
    <row r="488" spans="1:15" x14ac:dyDescent="0.2">
      <c r="A488" s="3">
        <v>13</v>
      </c>
      <c r="B488" s="3" t="s">
        <v>116</v>
      </c>
      <c r="C488" s="3" t="s">
        <v>117</v>
      </c>
      <c r="D488" s="3" t="s">
        <v>9</v>
      </c>
      <c r="E488" s="3" t="s">
        <v>15</v>
      </c>
      <c r="F488" s="7">
        <v>48.33</v>
      </c>
      <c r="G488" s="6" t="s">
        <v>300</v>
      </c>
      <c r="H488" s="21">
        <f t="shared" si="49"/>
        <v>4</v>
      </c>
      <c r="I488" s="21" t="str">
        <f t="shared" si="55"/>
        <v>abril</v>
      </c>
      <c r="J488" s="20">
        <f t="shared" si="50"/>
        <v>4</v>
      </c>
      <c r="K488" s="20">
        <f t="shared" si="51"/>
        <v>2023</v>
      </c>
      <c r="L488" s="12">
        <f t="shared" si="52"/>
        <v>0.59546720688781973</v>
      </c>
      <c r="M488">
        <f>(COUNTIF(mercado_acoes!D:D, "Compra") + COUNTIF(mercado_acoes!D:D, "Venda"))</f>
        <v>2000</v>
      </c>
      <c r="N488" s="19">
        <f t="shared" si="53"/>
        <v>4833</v>
      </c>
      <c r="O488" s="19">
        <f t="shared" si="54"/>
        <v>2022.4045327931121</v>
      </c>
    </row>
    <row r="489" spans="1:15" x14ac:dyDescent="0.2">
      <c r="A489" s="3">
        <v>75</v>
      </c>
      <c r="B489" s="3" t="s">
        <v>257</v>
      </c>
      <c r="C489" s="3" t="s">
        <v>258</v>
      </c>
      <c r="D489" s="3" t="s">
        <v>14</v>
      </c>
      <c r="E489" s="3" t="s">
        <v>34</v>
      </c>
      <c r="F489" s="7">
        <v>72.290000000000006</v>
      </c>
      <c r="G489" s="6" t="s">
        <v>301</v>
      </c>
      <c r="H489" s="21">
        <f t="shared" si="49"/>
        <v>5</v>
      </c>
      <c r="I489" s="21" t="str">
        <f t="shared" si="55"/>
        <v>abril</v>
      </c>
      <c r="J489" s="20">
        <f t="shared" si="50"/>
        <v>4</v>
      </c>
      <c r="K489" s="20">
        <f t="shared" si="51"/>
        <v>2023</v>
      </c>
      <c r="L489" s="12">
        <f t="shared" si="52"/>
        <v>0.89883514813876941</v>
      </c>
      <c r="M489">
        <f>(COUNTIF(mercado_acoes!D:D, "Compra") + COUNTIF(mercado_acoes!D:D, "Venda"))</f>
        <v>2000</v>
      </c>
      <c r="N489" s="19">
        <f t="shared" si="53"/>
        <v>7229.0000000000009</v>
      </c>
      <c r="O489" s="19">
        <f t="shared" si="54"/>
        <v>2022.1011648518613</v>
      </c>
    </row>
    <row r="490" spans="1:15" x14ac:dyDescent="0.2">
      <c r="A490" s="3">
        <v>25</v>
      </c>
      <c r="B490" s="3" t="s">
        <v>136</v>
      </c>
      <c r="C490" s="3" t="s">
        <v>137</v>
      </c>
      <c r="D490" s="3" t="s">
        <v>14</v>
      </c>
      <c r="E490" s="3" t="s">
        <v>115</v>
      </c>
      <c r="F490" s="7">
        <v>29.06</v>
      </c>
      <c r="G490" s="6" t="s">
        <v>301</v>
      </c>
      <c r="H490" s="21">
        <f t="shared" si="49"/>
        <v>5</v>
      </c>
      <c r="I490" s="21" t="str">
        <f t="shared" si="55"/>
        <v>abril</v>
      </c>
      <c r="J490" s="20">
        <f t="shared" si="50"/>
        <v>4</v>
      </c>
      <c r="K490" s="20">
        <f t="shared" si="51"/>
        <v>2023</v>
      </c>
      <c r="L490" s="12">
        <f t="shared" si="52"/>
        <v>0.35148138769308679</v>
      </c>
      <c r="M490">
        <f>(COUNTIF(mercado_acoes!D:D, "Compra") + COUNTIF(mercado_acoes!D:D, "Venda"))</f>
        <v>2000</v>
      </c>
      <c r="N490" s="19">
        <f t="shared" si="53"/>
        <v>2906</v>
      </c>
      <c r="O490" s="19">
        <f t="shared" si="54"/>
        <v>2022.6485186123068</v>
      </c>
    </row>
    <row r="491" spans="1:15" x14ac:dyDescent="0.2">
      <c r="A491" s="3">
        <v>25</v>
      </c>
      <c r="B491" s="3" t="s">
        <v>136</v>
      </c>
      <c r="C491" s="3" t="s">
        <v>137</v>
      </c>
      <c r="D491" s="3" t="s">
        <v>14</v>
      </c>
      <c r="E491" s="3" t="s">
        <v>79</v>
      </c>
      <c r="F491" s="7">
        <v>13.74</v>
      </c>
      <c r="G491" s="6" t="s">
        <v>301</v>
      </c>
      <c r="H491" s="21">
        <f t="shared" si="49"/>
        <v>5</v>
      </c>
      <c r="I491" s="21" t="str">
        <f t="shared" si="55"/>
        <v>abril</v>
      </c>
      <c r="J491" s="20">
        <f t="shared" si="50"/>
        <v>4</v>
      </c>
      <c r="K491" s="20">
        <f t="shared" si="51"/>
        <v>2023</v>
      </c>
      <c r="L491" s="12">
        <f t="shared" si="52"/>
        <v>0.15750822993162825</v>
      </c>
      <c r="M491">
        <f>(COUNTIF(mercado_acoes!D:D, "Compra") + COUNTIF(mercado_acoes!D:D, "Venda"))</f>
        <v>2000</v>
      </c>
      <c r="N491" s="19">
        <f t="shared" si="53"/>
        <v>1374</v>
      </c>
      <c r="O491" s="19">
        <f t="shared" si="54"/>
        <v>2022.8424917700684</v>
      </c>
    </row>
    <row r="492" spans="1:15" x14ac:dyDescent="0.2">
      <c r="A492" s="3">
        <v>52</v>
      </c>
      <c r="B492" s="3" t="s">
        <v>169</v>
      </c>
      <c r="C492" s="3" t="s">
        <v>170</v>
      </c>
      <c r="D492" s="3" t="s">
        <v>14</v>
      </c>
      <c r="E492" s="3" t="s">
        <v>15</v>
      </c>
      <c r="F492" s="7">
        <v>47.76</v>
      </c>
      <c r="G492" s="6" t="s">
        <v>301</v>
      </c>
      <c r="H492" s="21">
        <f t="shared" si="49"/>
        <v>5</v>
      </c>
      <c r="I492" s="21" t="str">
        <f t="shared" si="55"/>
        <v>abril</v>
      </c>
      <c r="J492" s="20">
        <f t="shared" si="50"/>
        <v>4</v>
      </c>
      <c r="K492" s="20">
        <f t="shared" si="51"/>
        <v>2023</v>
      </c>
      <c r="L492" s="12">
        <f t="shared" si="52"/>
        <v>0.58825018992149913</v>
      </c>
      <c r="M492">
        <f>(COUNTIF(mercado_acoes!D:D, "Compra") + COUNTIF(mercado_acoes!D:D, "Venda"))</f>
        <v>2000</v>
      </c>
      <c r="N492" s="19">
        <f t="shared" si="53"/>
        <v>4776</v>
      </c>
      <c r="O492" s="19">
        <f t="shared" si="54"/>
        <v>2022.4117498100784</v>
      </c>
    </row>
    <row r="493" spans="1:15" x14ac:dyDescent="0.2">
      <c r="A493" s="3">
        <v>25</v>
      </c>
      <c r="B493" s="3" t="s">
        <v>136</v>
      </c>
      <c r="C493" s="3" t="s">
        <v>137</v>
      </c>
      <c r="D493" s="3" t="s">
        <v>9</v>
      </c>
      <c r="E493" s="3" t="s">
        <v>115</v>
      </c>
      <c r="F493" s="7">
        <v>29.3</v>
      </c>
      <c r="G493" s="6" t="s">
        <v>302</v>
      </c>
      <c r="H493" s="21">
        <f t="shared" si="49"/>
        <v>6</v>
      </c>
      <c r="I493" s="21" t="str">
        <f t="shared" si="55"/>
        <v>abril</v>
      </c>
      <c r="J493" s="20">
        <f t="shared" si="50"/>
        <v>4</v>
      </c>
      <c r="K493" s="20">
        <f t="shared" si="51"/>
        <v>2023</v>
      </c>
      <c r="L493" s="12">
        <f t="shared" si="52"/>
        <v>0.35452013167890606</v>
      </c>
      <c r="M493">
        <f>(COUNTIF(mercado_acoes!D:D, "Compra") + COUNTIF(mercado_acoes!D:D, "Venda"))</f>
        <v>2000</v>
      </c>
      <c r="N493" s="19">
        <f t="shared" si="53"/>
        <v>2930</v>
      </c>
      <c r="O493" s="19">
        <f t="shared" si="54"/>
        <v>2022.645479868321</v>
      </c>
    </row>
    <row r="494" spans="1:15" x14ac:dyDescent="0.2">
      <c r="A494" s="3">
        <v>13</v>
      </c>
      <c r="B494" s="3" t="s">
        <v>116</v>
      </c>
      <c r="C494" s="3" t="s">
        <v>117</v>
      </c>
      <c r="D494" s="3" t="s">
        <v>9</v>
      </c>
      <c r="E494" s="3" t="s">
        <v>21</v>
      </c>
      <c r="F494" s="7">
        <v>40.020000000000003</v>
      </c>
      <c r="G494" s="6" t="s">
        <v>302</v>
      </c>
      <c r="H494" s="21">
        <f t="shared" si="49"/>
        <v>6</v>
      </c>
      <c r="I494" s="21" t="str">
        <f t="shared" si="55"/>
        <v>abril</v>
      </c>
      <c r="J494" s="20">
        <f t="shared" si="50"/>
        <v>4</v>
      </c>
      <c r="K494" s="20">
        <f t="shared" si="51"/>
        <v>2023</v>
      </c>
      <c r="L494" s="12">
        <f t="shared" si="52"/>
        <v>0.49025069637883012</v>
      </c>
      <c r="M494">
        <f>(COUNTIF(mercado_acoes!D:D, "Compra") + COUNTIF(mercado_acoes!D:D, "Venda"))</f>
        <v>2000</v>
      </c>
      <c r="N494" s="19">
        <f t="shared" si="53"/>
        <v>4002.0000000000005</v>
      </c>
      <c r="O494" s="19">
        <f t="shared" si="54"/>
        <v>2022.5097493036212</v>
      </c>
    </row>
    <row r="495" spans="1:15" x14ac:dyDescent="0.2">
      <c r="A495" s="3">
        <v>100</v>
      </c>
      <c r="B495" s="3" t="s">
        <v>28</v>
      </c>
      <c r="C495" s="3" t="s">
        <v>29</v>
      </c>
      <c r="D495" s="3" t="s">
        <v>14</v>
      </c>
      <c r="E495" s="3" t="s">
        <v>79</v>
      </c>
      <c r="F495" s="7">
        <v>14.72</v>
      </c>
      <c r="G495" s="6" t="s">
        <v>302</v>
      </c>
      <c r="H495" s="21">
        <f t="shared" si="49"/>
        <v>6</v>
      </c>
      <c r="I495" s="21" t="str">
        <f t="shared" si="55"/>
        <v>abril</v>
      </c>
      <c r="J495" s="20">
        <f t="shared" si="50"/>
        <v>4</v>
      </c>
      <c r="K495" s="20">
        <f t="shared" si="51"/>
        <v>2023</v>
      </c>
      <c r="L495" s="12">
        <f t="shared" si="52"/>
        <v>0.16991643454038996</v>
      </c>
      <c r="M495">
        <f>(COUNTIF(mercado_acoes!D:D, "Compra") + COUNTIF(mercado_acoes!D:D, "Venda"))</f>
        <v>2000</v>
      </c>
      <c r="N495" s="19">
        <f t="shared" si="53"/>
        <v>1472</v>
      </c>
      <c r="O495" s="19">
        <f t="shared" si="54"/>
        <v>2022.8300835654595</v>
      </c>
    </row>
    <row r="496" spans="1:15" x14ac:dyDescent="0.2">
      <c r="A496" s="3">
        <v>73</v>
      </c>
      <c r="B496" s="3" t="s">
        <v>231</v>
      </c>
      <c r="C496" s="3" t="s">
        <v>232</v>
      </c>
      <c r="D496" s="3" t="s">
        <v>9</v>
      </c>
      <c r="E496" s="3" t="s">
        <v>10</v>
      </c>
      <c r="F496" s="7">
        <v>10.71</v>
      </c>
      <c r="G496" s="6" t="s">
        <v>302</v>
      </c>
      <c r="H496" s="21">
        <f t="shared" si="49"/>
        <v>6</v>
      </c>
      <c r="I496" s="21" t="str">
        <f t="shared" si="55"/>
        <v>abril</v>
      </c>
      <c r="J496" s="20">
        <f t="shared" si="50"/>
        <v>4</v>
      </c>
      <c r="K496" s="20">
        <f t="shared" si="51"/>
        <v>2023</v>
      </c>
      <c r="L496" s="12">
        <f t="shared" si="52"/>
        <v>0.11914408711066092</v>
      </c>
      <c r="M496">
        <f>(COUNTIF(mercado_acoes!D:D, "Compra") + COUNTIF(mercado_acoes!D:D, "Venda"))</f>
        <v>2000</v>
      </c>
      <c r="N496" s="19">
        <f t="shared" si="53"/>
        <v>1071</v>
      </c>
      <c r="O496" s="19">
        <f t="shared" si="54"/>
        <v>2022.8808559128893</v>
      </c>
    </row>
    <row r="497" spans="1:15" x14ac:dyDescent="0.2">
      <c r="A497" s="3">
        <v>28</v>
      </c>
      <c r="B497" s="3" t="s">
        <v>49</v>
      </c>
      <c r="C497" s="3" t="s">
        <v>50</v>
      </c>
      <c r="D497" s="3" t="s">
        <v>14</v>
      </c>
      <c r="E497" s="3" t="s">
        <v>115</v>
      </c>
      <c r="F497" s="7">
        <v>27.47</v>
      </c>
      <c r="G497" s="6" t="s">
        <v>302</v>
      </c>
      <c r="H497" s="21">
        <f t="shared" si="49"/>
        <v>6</v>
      </c>
      <c r="I497" s="21" t="str">
        <f t="shared" si="55"/>
        <v>abril</v>
      </c>
      <c r="J497" s="20">
        <f t="shared" si="50"/>
        <v>4</v>
      </c>
      <c r="K497" s="20">
        <f t="shared" si="51"/>
        <v>2023</v>
      </c>
      <c r="L497" s="12">
        <f t="shared" si="52"/>
        <v>0.33134970878703462</v>
      </c>
      <c r="M497">
        <f>(COUNTIF(mercado_acoes!D:D, "Compra") + COUNTIF(mercado_acoes!D:D, "Venda"))</f>
        <v>2000</v>
      </c>
      <c r="N497" s="19">
        <f t="shared" si="53"/>
        <v>2747</v>
      </c>
      <c r="O497" s="19">
        <f t="shared" si="54"/>
        <v>2022.668650291213</v>
      </c>
    </row>
    <row r="498" spans="1:15" x14ac:dyDescent="0.2">
      <c r="A498" s="3">
        <v>26</v>
      </c>
      <c r="B498" s="3" t="s">
        <v>210</v>
      </c>
      <c r="C498" s="3" t="s">
        <v>211</v>
      </c>
      <c r="D498" s="3" t="s">
        <v>9</v>
      </c>
      <c r="E498" s="3" t="s">
        <v>34</v>
      </c>
      <c r="F498" s="7">
        <v>69.47</v>
      </c>
      <c r="G498" s="6" t="s">
        <v>303</v>
      </c>
      <c r="H498" s="21">
        <f t="shared" si="49"/>
        <v>7</v>
      </c>
      <c r="I498" s="21" t="str">
        <f t="shared" si="55"/>
        <v>abril</v>
      </c>
      <c r="J498" s="20">
        <f t="shared" si="50"/>
        <v>4</v>
      </c>
      <c r="K498" s="20">
        <f t="shared" si="51"/>
        <v>2023</v>
      </c>
      <c r="L498" s="12">
        <f t="shared" si="52"/>
        <v>0.86312990630539377</v>
      </c>
      <c r="M498">
        <f>(COUNTIF(mercado_acoes!D:D, "Compra") + COUNTIF(mercado_acoes!D:D, "Venda"))</f>
        <v>2000</v>
      </c>
      <c r="N498" s="19">
        <f t="shared" si="53"/>
        <v>6947</v>
      </c>
      <c r="O498" s="19">
        <f t="shared" si="54"/>
        <v>2022.1368700936946</v>
      </c>
    </row>
    <row r="499" spans="1:15" x14ac:dyDescent="0.2">
      <c r="A499" s="3">
        <v>63</v>
      </c>
      <c r="B499" s="3" t="s">
        <v>234</v>
      </c>
      <c r="C499" s="3" t="s">
        <v>235</v>
      </c>
      <c r="D499" s="3" t="s">
        <v>9</v>
      </c>
      <c r="E499" s="3" t="s">
        <v>27</v>
      </c>
      <c r="F499" s="7">
        <v>12.61</v>
      </c>
      <c r="G499" s="6" t="s">
        <v>303</v>
      </c>
      <c r="H499" s="21">
        <f t="shared" si="49"/>
        <v>7</v>
      </c>
      <c r="I499" s="21" t="str">
        <f t="shared" si="55"/>
        <v>abril</v>
      </c>
      <c r="J499" s="20">
        <f t="shared" si="50"/>
        <v>4</v>
      </c>
      <c r="K499" s="20">
        <f t="shared" si="51"/>
        <v>2023</v>
      </c>
      <c r="L499" s="12">
        <f t="shared" si="52"/>
        <v>0.14320081033172952</v>
      </c>
      <c r="M499">
        <f>(COUNTIF(mercado_acoes!D:D, "Compra") + COUNTIF(mercado_acoes!D:D, "Venda"))</f>
        <v>2000</v>
      </c>
      <c r="N499" s="19">
        <f t="shared" si="53"/>
        <v>1261</v>
      </c>
      <c r="O499" s="19">
        <f t="shared" si="54"/>
        <v>2022.8567991896682</v>
      </c>
    </row>
    <row r="500" spans="1:15" x14ac:dyDescent="0.2">
      <c r="A500" s="3">
        <v>24</v>
      </c>
      <c r="B500" s="3" t="s">
        <v>118</v>
      </c>
      <c r="C500" s="3" t="s">
        <v>119</v>
      </c>
      <c r="D500" s="3" t="s">
        <v>9</v>
      </c>
      <c r="E500" s="3" t="s">
        <v>63</v>
      </c>
      <c r="F500" s="7">
        <v>11.54</v>
      </c>
      <c r="G500" s="6" t="s">
        <v>303</v>
      </c>
      <c r="H500" s="21">
        <f t="shared" si="49"/>
        <v>7</v>
      </c>
      <c r="I500" s="21" t="str">
        <f t="shared" si="55"/>
        <v>abril</v>
      </c>
      <c r="J500" s="20">
        <f t="shared" si="50"/>
        <v>4</v>
      </c>
      <c r="K500" s="20">
        <f t="shared" si="51"/>
        <v>2023</v>
      </c>
      <c r="L500" s="12">
        <f t="shared" si="52"/>
        <v>0.1296530767282856</v>
      </c>
      <c r="M500">
        <f>(COUNTIF(mercado_acoes!D:D, "Compra") + COUNTIF(mercado_acoes!D:D, "Venda"))</f>
        <v>2000</v>
      </c>
      <c r="N500" s="19">
        <f t="shared" si="53"/>
        <v>1154</v>
      </c>
      <c r="O500" s="19">
        <f t="shared" si="54"/>
        <v>2022.8703469232717</v>
      </c>
    </row>
    <row r="501" spans="1:15" x14ac:dyDescent="0.2">
      <c r="A501" s="3">
        <v>37</v>
      </c>
      <c r="B501" s="3" t="s">
        <v>282</v>
      </c>
      <c r="C501" s="3" t="s">
        <v>283</v>
      </c>
      <c r="D501" s="3" t="s">
        <v>14</v>
      </c>
      <c r="E501" s="3" t="s">
        <v>27</v>
      </c>
      <c r="F501" s="7">
        <v>13.33</v>
      </c>
      <c r="G501" s="6" t="s">
        <v>303</v>
      </c>
      <c r="H501" s="21">
        <f t="shared" ref="H501:H564" si="56">DAY(G501)</f>
        <v>7</v>
      </c>
      <c r="I501" s="21" t="str">
        <f t="shared" si="55"/>
        <v>abril</v>
      </c>
      <c r="J501" s="20">
        <f t="shared" si="50"/>
        <v>4</v>
      </c>
      <c r="K501" s="20">
        <f t="shared" si="51"/>
        <v>2023</v>
      </c>
      <c r="L501" s="12">
        <f t="shared" si="52"/>
        <v>0.15231704228918713</v>
      </c>
      <c r="M501">
        <f>(COUNTIF(mercado_acoes!D:D, "Compra") + COUNTIF(mercado_acoes!D:D, "Venda"))</f>
        <v>2000</v>
      </c>
      <c r="N501" s="19">
        <f t="shared" si="53"/>
        <v>1333</v>
      </c>
      <c r="O501" s="19">
        <f t="shared" si="54"/>
        <v>2022.8476829577107</v>
      </c>
    </row>
    <row r="502" spans="1:15" x14ac:dyDescent="0.2">
      <c r="A502" s="3">
        <v>46</v>
      </c>
      <c r="B502" s="3" t="s">
        <v>123</v>
      </c>
      <c r="C502" s="3" t="s">
        <v>124</v>
      </c>
      <c r="D502" s="3" t="s">
        <v>9</v>
      </c>
      <c r="E502" s="3" t="s">
        <v>47</v>
      </c>
      <c r="F502" s="7">
        <v>17.54</v>
      </c>
      <c r="G502" s="6" t="s">
        <v>303</v>
      </c>
      <c r="H502" s="21">
        <f t="shared" si="56"/>
        <v>7</v>
      </c>
      <c r="I502" s="21" t="str">
        <f t="shared" si="55"/>
        <v>abril</v>
      </c>
      <c r="J502" s="20">
        <f t="shared" si="50"/>
        <v>4</v>
      </c>
      <c r="K502" s="20">
        <f t="shared" si="51"/>
        <v>2023</v>
      </c>
      <c r="L502" s="12">
        <f t="shared" si="52"/>
        <v>0.20562167637376547</v>
      </c>
      <c r="M502">
        <f>(COUNTIF(mercado_acoes!D:D, "Compra") + COUNTIF(mercado_acoes!D:D, "Venda"))</f>
        <v>2000</v>
      </c>
      <c r="N502" s="19">
        <f t="shared" si="53"/>
        <v>1754</v>
      </c>
      <c r="O502" s="19">
        <f t="shared" si="54"/>
        <v>2022.7943783236262</v>
      </c>
    </row>
    <row r="503" spans="1:15" x14ac:dyDescent="0.2">
      <c r="A503" s="3">
        <v>91</v>
      </c>
      <c r="B503" s="3" t="s">
        <v>85</v>
      </c>
      <c r="C503" s="3" t="s">
        <v>86</v>
      </c>
      <c r="D503" s="3" t="s">
        <v>14</v>
      </c>
      <c r="E503" s="3" t="s">
        <v>18</v>
      </c>
      <c r="F503" s="7">
        <v>14.63</v>
      </c>
      <c r="G503" s="6" t="s">
        <v>303</v>
      </c>
      <c r="H503" s="21">
        <f t="shared" si="56"/>
        <v>7</v>
      </c>
      <c r="I503" s="21" t="str">
        <f t="shared" si="55"/>
        <v>abril</v>
      </c>
      <c r="J503" s="20">
        <f t="shared" si="50"/>
        <v>4</v>
      </c>
      <c r="K503" s="20">
        <f t="shared" si="51"/>
        <v>2023</v>
      </c>
      <c r="L503" s="12">
        <f t="shared" si="52"/>
        <v>0.16877690554570776</v>
      </c>
      <c r="M503">
        <f>(COUNTIF(mercado_acoes!D:D, "Compra") + COUNTIF(mercado_acoes!D:D, "Venda"))</f>
        <v>2000</v>
      </c>
      <c r="N503" s="19">
        <f t="shared" si="53"/>
        <v>1463</v>
      </c>
      <c r="O503" s="19">
        <f t="shared" si="54"/>
        <v>2022.8312230944543</v>
      </c>
    </row>
    <row r="504" spans="1:15" x14ac:dyDescent="0.2">
      <c r="A504" s="3">
        <v>27</v>
      </c>
      <c r="B504" s="3" t="s">
        <v>158</v>
      </c>
      <c r="C504" s="3" t="s">
        <v>159</v>
      </c>
      <c r="D504" s="3" t="s">
        <v>9</v>
      </c>
      <c r="E504" s="3" t="s">
        <v>70</v>
      </c>
      <c r="F504" s="7">
        <v>11.56</v>
      </c>
      <c r="G504" s="6" t="s">
        <v>303</v>
      </c>
      <c r="H504" s="21">
        <f t="shared" si="56"/>
        <v>7</v>
      </c>
      <c r="I504" s="21" t="str">
        <f t="shared" si="55"/>
        <v>abril</v>
      </c>
      <c r="J504" s="20">
        <f t="shared" si="50"/>
        <v>4</v>
      </c>
      <c r="K504" s="20">
        <f t="shared" si="51"/>
        <v>2023</v>
      </c>
      <c r="L504" s="12">
        <f t="shared" si="52"/>
        <v>0.12990630539377057</v>
      </c>
      <c r="M504">
        <f>(COUNTIF(mercado_acoes!D:D, "Compra") + COUNTIF(mercado_acoes!D:D, "Venda"))</f>
        <v>2000</v>
      </c>
      <c r="N504" s="19">
        <f t="shared" si="53"/>
        <v>1156</v>
      </c>
      <c r="O504" s="19">
        <f t="shared" si="54"/>
        <v>2022.8700936946063</v>
      </c>
    </row>
    <row r="505" spans="1:15" x14ac:dyDescent="0.2">
      <c r="A505" s="3">
        <v>6</v>
      </c>
      <c r="B505" s="3" t="s">
        <v>171</v>
      </c>
      <c r="C505" s="3" t="s">
        <v>172</v>
      </c>
      <c r="D505" s="3" t="s">
        <v>14</v>
      </c>
      <c r="E505" s="3" t="s">
        <v>37</v>
      </c>
      <c r="F505" s="7">
        <v>56.69</v>
      </c>
      <c r="G505" s="6" t="s">
        <v>303</v>
      </c>
      <c r="H505" s="21">
        <f t="shared" si="56"/>
        <v>7</v>
      </c>
      <c r="I505" s="21" t="str">
        <f t="shared" si="55"/>
        <v>abril</v>
      </c>
      <c r="J505" s="20">
        <f t="shared" si="50"/>
        <v>4</v>
      </c>
      <c r="K505" s="20">
        <f t="shared" si="51"/>
        <v>2023</v>
      </c>
      <c r="L505" s="12">
        <f t="shared" si="52"/>
        <v>0.70131678906052164</v>
      </c>
      <c r="M505">
        <f>(COUNTIF(mercado_acoes!D:D, "Compra") + COUNTIF(mercado_acoes!D:D, "Venda"))</f>
        <v>2000</v>
      </c>
      <c r="N505" s="19">
        <f t="shared" si="53"/>
        <v>5669</v>
      </c>
      <c r="O505" s="19">
        <f t="shared" si="54"/>
        <v>2022.2986832109395</v>
      </c>
    </row>
    <row r="506" spans="1:15" x14ac:dyDescent="0.2">
      <c r="A506" s="3">
        <v>67</v>
      </c>
      <c r="B506" s="3" t="s">
        <v>199</v>
      </c>
      <c r="C506" s="3" t="s">
        <v>200</v>
      </c>
      <c r="D506" s="3" t="s">
        <v>14</v>
      </c>
      <c r="E506" s="3" t="s">
        <v>21</v>
      </c>
      <c r="F506" s="7">
        <v>27.29</v>
      </c>
      <c r="G506" s="6" t="s">
        <v>303</v>
      </c>
      <c r="H506" s="21">
        <f t="shared" si="56"/>
        <v>7</v>
      </c>
      <c r="I506" s="21" t="str">
        <f t="shared" si="55"/>
        <v>abril</v>
      </c>
      <c r="J506" s="20">
        <f t="shared" si="50"/>
        <v>4</v>
      </c>
      <c r="K506" s="20">
        <f t="shared" si="51"/>
        <v>2023</v>
      </c>
      <c r="L506" s="12">
        <f t="shared" si="52"/>
        <v>0.32907065079767028</v>
      </c>
      <c r="M506">
        <f>(COUNTIF(mercado_acoes!D:D, "Compra") + COUNTIF(mercado_acoes!D:D, "Venda"))</f>
        <v>2000</v>
      </c>
      <c r="N506" s="19">
        <f t="shared" si="53"/>
        <v>2729</v>
      </c>
      <c r="O506" s="19">
        <f t="shared" si="54"/>
        <v>2022.6709293492024</v>
      </c>
    </row>
    <row r="507" spans="1:15" x14ac:dyDescent="0.2">
      <c r="A507" s="3">
        <v>49</v>
      </c>
      <c r="B507" s="3" t="s">
        <v>166</v>
      </c>
      <c r="C507" s="3" t="s">
        <v>167</v>
      </c>
      <c r="D507" s="3" t="s">
        <v>9</v>
      </c>
      <c r="E507" s="3" t="s">
        <v>83</v>
      </c>
      <c r="F507" s="7">
        <v>33.94</v>
      </c>
      <c r="G507" s="6" t="s">
        <v>304</v>
      </c>
      <c r="H507" s="21">
        <f t="shared" si="56"/>
        <v>8</v>
      </c>
      <c r="I507" s="21" t="str">
        <f t="shared" si="55"/>
        <v>abril</v>
      </c>
      <c r="J507" s="20">
        <f t="shared" si="50"/>
        <v>4</v>
      </c>
      <c r="K507" s="20">
        <f t="shared" si="51"/>
        <v>2023</v>
      </c>
      <c r="L507" s="12">
        <f t="shared" si="52"/>
        <v>0.41326918207141045</v>
      </c>
      <c r="M507">
        <f>(COUNTIF(mercado_acoes!D:D, "Compra") + COUNTIF(mercado_acoes!D:D, "Venda"))</f>
        <v>2000</v>
      </c>
      <c r="N507" s="19">
        <f t="shared" si="53"/>
        <v>3394</v>
      </c>
      <c r="O507" s="19">
        <f t="shared" si="54"/>
        <v>2022.5867308179286</v>
      </c>
    </row>
    <row r="508" spans="1:15" x14ac:dyDescent="0.2">
      <c r="A508" s="3">
        <v>92</v>
      </c>
      <c r="B508" s="3" t="s">
        <v>85</v>
      </c>
      <c r="C508" s="3" t="s">
        <v>188</v>
      </c>
      <c r="D508" s="3" t="s">
        <v>14</v>
      </c>
      <c r="E508" s="3" t="s">
        <v>34</v>
      </c>
      <c r="F508" s="7">
        <v>61.07</v>
      </c>
      <c r="G508" s="6" t="s">
        <v>304</v>
      </c>
      <c r="H508" s="21">
        <f t="shared" si="56"/>
        <v>8</v>
      </c>
      <c r="I508" s="21" t="str">
        <f t="shared" si="55"/>
        <v>abril</v>
      </c>
      <c r="J508" s="20">
        <f t="shared" si="50"/>
        <v>4</v>
      </c>
      <c r="K508" s="20">
        <f t="shared" si="51"/>
        <v>2023</v>
      </c>
      <c r="L508" s="12">
        <f t="shared" si="52"/>
        <v>0.75677386680172198</v>
      </c>
      <c r="M508">
        <f>(COUNTIF(mercado_acoes!D:D, "Compra") + COUNTIF(mercado_acoes!D:D, "Venda"))</f>
        <v>2000</v>
      </c>
      <c r="N508" s="19">
        <f t="shared" si="53"/>
        <v>6107</v>
      </c>
      <c r="O508" s="19">
        <f t="shared" si="54"/>
        <v>2022.2432261331983</v>
      </c>
    </row>
    <row r="509" spans="1:15" x14ac:dyDescent="0.2">
      <c r="A509" s="3">
        <v>82</v>
      </c>
      <c r="B509" s="3" t="s">
        <v>244</v>
      </c>
      <c r="C509" s="3" t="s">
        <v>245</v>
      </c>
      <c r="D509" s="3" t="s">
        <v>14</v>
      </c>
      <c r="E509" s="3" t="s">
        <v>115</v>
      </c>
      <c r="F509" s="7">
        <v>26.42</v>
      </c>
      <c r="G509" s="6" t="s">
        <v>304</v>
      </c>
      <c r="H509" s="21">
        <f t="shared" si="56"/>
        <v>8</v>
      </c>
      <c r="I509" s="21" t="str">
        <f t="shared" si="55"/>
        <v>abril</v>
      </c>
      <c r="J509" s="20">
        <f t="shared" si="50"/>
        <v>4</v>
      </c>
      <c r="K509" s="20">
        <f t="shared" si="51"/>
        <v>2023</v>
      </c>
      <c r="L509" s="12">
        <f t="shared" si="52"/>
        <v>0.31805520384907571</v>
      </c>
      <c r="M509">
        <f>(COUNTIF(mercado_acoes!D:D, "Compra") + COUNTIF(mercado_acoes!D:D, "Venda"))</f>
        <v>2000</v>
      </c>
      <c r="N509" s="19">
        <f t="shared" si="53"/>
        <v>2642</v>
      </c>
      <c r="O509" s="19">
        <f t="shared" si="54"/>
        <v>2022.6819447961509</v>
      </c>
    </row>
    <row r="510" spans="1:15" x14ac:dyDescent="0.2">
      <c r="A510" s="3">
        <v>42</v>
      </c>
      <c r="B510" s="3" t="s">
        <v>61</v>
      </c>
      <c r="C510" s="3" t="s">
        <v>155</v>
      </c>
      <c r="D510" s="3" t="s">
        <v>9</v>
      </c>
      <c r="E510" s="3" t="s">
        <v>125</v>
      </c>
      <c r="F510" s="7">
        <v>5.31</v>
      </c>
      <c r="G510" s="6" t="s">
        <v>304</v>
      </c>
      <c r="H510" s="21">
        <f t="shared" si="56"/>
        <v>8</v>
      </c>
      <c r="I510" s="21" t="str">
        <f t="shared" si="55"/>
        <v>abril</v>
      </c>
      <c r="J510" s="20">
        <f t="shared" si="50"/>
        <v>4</v>
      </c>
      <c r="K510" s="20">
        <f t="shared" si="51"/>
        <v>2023</v>
      </c>
      <c r="L510" s="12">
        <f t="shared" si="52"/>
        <v>5.0772347429729039E-2</v>
      </c>
      <c r="M510">
        <f>(COUNTIF(mercado_acoes!D:D, "Compra") + COUNTIF(mercado_acoes!D:D, "Venda"))</f>
        <v>2000</v>
      </c>
      <c r="N510" s="19">
        <f t="shared" si="53"/>
        <v>531</v>
      </c>
      <c r="O510" s="19">
        <f t="shared" si="54"/>
        <v>2022.9492276525702</v>
      </c>
    </row>
    <row r="511" spans="1:15" x14ac:dyDescent="0.2">
      <c r="A511" s="3">
        <v>29</v>
      </c>
      <c r="B511" s="3" t="s">
        <v>97</v>
      </c>
      <c r="C511" s="3" t="s">
        <v>98</v>
      </c>
      <c r="D511" s="3" t="s">
        <v>14</v>
      </c>
      <c r="E511" s="3" t="s">
        <v>95</v>
      </c>
      <c r="F511" s="7">
        <v>1.49</v>
      </c>
      <c r="G511" s="6" t="s">
        <v>304</v>
      </c>
      <c r="H511" s="21">
        <f t="shared" si="56"/>
        <v>8</v>
      </c>
      <c r="I511" s="21" t="str">
        <f t="shared" si="55"/>
        <v>abril</v>
      </c>
      <c r="J511" s="20">
        <f t="shared" si="50"/>
        <v>4</v>
      </c>
      <c r="K511" s="20">
        <f t="shared" si="51"/>
        <v>2023</v>
      </c>
      <c r="L511" s="12">
        <f t="shared" si="52"/>
        <v>2.4056723221068618E-3</v>
      </c>
      <c r="M511">
        <f>(COUNTIF(mercado_acoes!D:D, "Compra") + COUNTIF(mercado_acoes!D:D, "Venda"))</f>
        <v>2000</v>
      </c>
      <c r="N511" s="19">
        <f t="shared" si="53"/>
        <v>149</v>
      </c>
      <c r="O511" s="19">
        <f t="shared" si="54"/>
        <v>2022.9975943276779</v>
      </c>
    </row>
    <row r="512" spans="1:15" x14ac:dyDescent="0.2">
      <c r="A512" s="3">
        <v>74</v>
      </c>
      <c r="B512" s="3" t="s">
        <v>7</v>
      </c>
      <c r="C512" s="3" t="s">
        <v>100</v>
      </c>
      <c r="D512" s="3" t="s">
        <v>14</v>
      </c>
      <c r="E512" s="3" t="s">
        <v>21</v>
      </c>
      <c r="F512" s="7">
        <v>34.950000000000003</v>
      </c>
      <c r="G512" s="6" t="s">
        <v>304</v>
      </c>
      <c r="H512" s="21">
        <f t="shared" si="56"/>
        <v>8</v>
      </c>
      <c r="I512" s="21" t="str">
        <f t="shared" si="55"/>
        <v>abril</v>
      </c>
      <c r="J512" s="20">
        <f t="shared" si="50"/>
        <v>4</v>
      </c>
      <c r="K512" s="20">
        <f t="shared" si="51"/>
        <v>2023</v>
      </c>
      <c r="L512" s="12">
        <f t="shared" si="52"/>
        <v>0.42605722967839965</v>
      </c>
      <c r="M512">
        <f>(COUNTIF(mercado_acoes!D:D, "Compra") + COUNTIF(mercado_acoes!D:D, "Venda"))</f>
        <v>2000</v>
      </c>
      <c r="N512" s="19">
        <f t="shared" si="53"/>
        <v>3495.0000000000005</v>
      </c>
      <c r="O512" s="19">
        <f t="shared" si="54"/>
        <v>2022.5739427703215</v>
      </c>
    </row>
    <row r="513" spans="1:15" x14ac:dyDescent="0.2">
      <c r="A513" s="3">
        <v>99</v>
      </c>
      <c r="B513" s="3" t="s">
        <v>45</v>
      </c>
      <c r="C513" s="3" t="s">
        <v>46</v>
      </c>
      <c r="D513" s="3" t="s">
        <v>9</v>
      </c>
      <c r="E513" s="3" t="s">
        <v>57</v>
      </c>
      <c r="F513" s="7">
        <v>23.66</v>
      </c>
      <c r="G513" s="6" t="s">
        <v>304</v>
      </c>
      <c r="H513" s="21">
        <f t="shared" si="56"/>
        <v>8</v>
      </c>
      <c r="I513" s="21" t="str">
        <f t="shared" si="55"/>
        <v>abril</v>
      </c>
      <c r="J513" s="20">
        <f t="shared" si="50"/>
        <v>4</v>
      </c>
      <c r="K513" s="20">
        <f t="shared" si="51"/>
        <v>2023</v>
      </c>
      <c r="L513" s="12">
        <f t="shared" si="52"/>
        <v>0.28310964801215494</v>
      </c>
      <c r="M513">
        <f>(COUNTIF(mercado_acoes!D:D, "Compra") + COUNTIF(mercado_acoes!D:D, "Venda"))</f>
        <v>2000</v>
      </c>
      <c r="N513" s="19">
        <f t="shared" si="53"/>
        <v>2366</v>
      </c>
      <c r="O513" s="19">
        <f t="shared" si="54"/>
        <v>2022.7168903519878</v>
      </c>
    </row>
    <row r="514" spans="1:15" x14ac:dyDescent="0.2">
      <c r="A514" s="3">
        <v>34</v>
      </c>
      <c r="B514" s="3" t="s">
        <v>164</v>
      </c>
      <c r="C514" s="3" t="s">
        <v>165</v>
      </c>
      <c r="D514" s="3" t="s">
        <v>9</v>
      </c>
      <c r="E514" s="3" t="s">
        <v>47</v>
      </c>
      <c r="F514" s="7">
        <v>10.41</v>
      </c>
      <c r="G514" s="6" t="s">
        <v>305</v>
      </c>
      <c r="H514" s="21">
        <f t="shared" si="56"/>
        <v>9</v>
      </c>
      <c r="I514" s="21" t="str">
        <f t="shared" si="55"/>
        <v>abril</v>
      </c>
      <c r="J514" s="20">
        <f t="shared" si="50"/>
        <v>4</v>
      </c>
      <c r="K514" s="20">
        <f t="shared" si="51"/>
        <v>2023</v>
      </c>
      <c r="L514" s="12">
        <f t="shared" si="52"/>
        <v>0.11534565712838692</v>
      </c>
      <c r="M514">
        <f>(COUNTIF(mercado_acoes!D:D, "Compra") + COUNTIF(mercado_acoes!D:D, "Venda"))</f>
        <v>2000</v>
      </c>
      <c r="N514" s="19">
        <f t="shared" si="53"/>
        <v>1041</v>
      </c>
      <c r="O514" s="19">
        <f t="shared" si="54"/>
        <v>2022.8846543428715</v>
      </c>
    </row>
    <row r="515" spans="1:15" x14ac:dyDescent="0.2">
      <c r="A515" s="3">
        <v>97</v>
      </c>
      <c r="B515" s="3" t="s">
        <v>43</v>
      </c>
      <c r="C515" s="3" t="s">
        <v>44</v>
      </c>
      <c r="D515" s="3" t="s">
        <v>9</v>
      </c>
      <c r="E515" s="3" t="s">
        <v>47</v>
      </c>
      <c r="F515" s="7">
        <v>8.93</v>
      </c>
      <c r="G515" s="6" t="s">
        <v>305</v>
      </c>
      <c r="H515" s="21">
        <f t="shared" si="56"/>
        <v>9</v>
      </c>
      <c r="I515" s="21" t="str">
        <f t="shared" si="55"/>
        <v>abril</v>
      </c>
      <c r="J515" s="20">
        <f t="shared" ref="J515:J578" si="57">MONTH(G515)</f>
        <v>4</v>
      </c>
      <c r="K515" s="20">
        <f t="shared" ref="K515:K578" si="58">YEAR(G515)</f>
        <v>2023</v>
      </c>
      <c r="L515" s="12">
        <f t="shared" ref="L515:L578" si="59">(F515 - MIN(F:F)) / (MAX(F:F) - MIN(F:F))</f>
        <v>9.660673588250189E-2</v>
      </c>
      <c r="M515">
        <f>(COUNTIF(mercado_acoes!D:D, "Compra") + COUNTIF(mercado_acoes!D:D, "Venda"))</f>
        <v>2000</v>
      </c>
      <c r="N515" s="19">
        <f t="shared" ref="N515:N578" si="60">F515*100</f>
        <v>893</v>
      </c>
      <c r="O515" s="19">
        <f t="shared" ref="O515:O578" si="61">K515 - L515</f>
        <v>2022.9033932641175</v>
      </c>
    </row>
    <row r="516" spans="1:15" x14ac:dyDescent="0.2">
      <c r="A516" s="3">
        <v>55</v>
      </c>
      <c r="B516" s="3" t="s">
        <v>197</v>
      </c>
      <c r="C516" s="3" t="s">
        <v>198</v>
      </c>
      <c r="D516" s="3" t="s">
        <v>9</v>
      </c>
      <c r="E516" s="3" t="s">
        <v>57</v>
      </c>
      <c r="F516" s="7">
        <v>23.22</v>
      </c>
      <c r="G516" s="6" t="s">
        <v>305</v>
      </c>
      <c r="H516" s="21">
        <f t="shared" si="56"/>
        <v>9</v>
      </c>
      <c r="I516" s="21" t="str">
        <f t="shared" si="55"/>
        <v>abril</v>
      </c>
      <c r="J516" s="20">
        <f t="shared" si="57"/>
        <v>4</v>
      </c>
      <c r="K516" s="20">
        <f t="shared" si="58"/>
        <v>2023</v>
      </c>
      <c r="L516" s="12">
        <f t="shared" si="59"/>
        <v>0.27753861737148644</v>
      </c>
      <c r="M516">
        <f>(COUNTIF(mercado_acoes!D:D, "Compra") + COUNTIF(mercado_acoes!D:D, "Venda"))</f>
        <v>2000</v>
      </c>
      <c r="N516" s="19">
        <f t="shared" si="60"/>
        <v>2322</v>
      </c>
      <c r="O516" s="19">
        <f t="shared" si="61"/>
        <v>2022.7224613826286</v>
      </c>
    </row>
    <row r="517" spans="1:15" x14ac:dyDescent="0.2">
      <c r="A517" s="3">
        <v>63</v>
      </c>
      <c r="B517" s="3" t="s">
        <v>234</v>
      </c>
      <c r="C517" s="3" t="s">
        <v>235</v>
      </c>
      <c r="D517" s="3" t="s">
        <v>9</v>
      </c>
      <c r="E517" s="3" t="s">
        <v>27</v>
      </c>
      <c r="F517" s="7">
        <v>13.47</v>
      </c>
      <c r="G517" s="6" t="s">
        <v>305</v>
      </c>
      <c r="H517" s="21">
        <f t="shared" si="56"/>
        <v>9</v>
      </c>
      <c r="I517" s="21" t="str">
        <f t="shared" ref="I517:I580" si="62">TEXT(G517,"mmmm")</f>
        <v>abril</v>
      </c>
      <c r="J517" s="20">
        <f t="shared" si="57"/>
        <v>4</v>
      </c>
      <c r="K517" s="20">
        <f t="shared" si="58"/>
        <v>2023</v>
      </c>
      <c r="L517" s="12">
        <f t="shared" si="59"/>
        <v>0.15408964294758165</v>
      </c>
      <c r="M517">
        <f>(COUNTIF(mercado_acoes!D:D, "Compra") + COUNTIF(mercado_acoes!D:D, "Venda"))</f>
        <v>2000</v>
      </c>
      <c r="N517" s="19">
        <f t="shared" si="60"/>
        <v>1347</v>
      </c>
      <c r="O517" s="19">
        <f t="shared" si="61"/>
        <v>2022.8459103570524</v>
      </c>
    </row>
    <row r="518" spans="1:15" x14ac:dyDescent="0.2">
      <c r="A518" s="3">
        <v>23</v>
      </c>
      <c r="B518" s="3" t="s">
        <v>253</v>
      </c>
      <c r="C518" s="3" t="s">
        <v>254</v>
      </c>
      <c r="D518" s="3" t="s">
        <v>9</v>
      </c>
      <c r="E518" s="3" t="s">
        <v>63</v>
      </c>
      <c r="F518" s="7">
        <v>11.52</v>
      </c>
      <c r="G518" s="6" t="s">
        <v>306</v>
      </c>
      <c r="H518" s="21">
        <f t="shared" si="56"/>
        <v>10</v>
      </c>
      <c r="I518" s="21" t="str">
        <f t="shared" si="62"/>
        <v>abril</v>
      </c>
      <c r="J518" s="20">
        <f t="shared" si="57"/>
        <v>4</v>
      </c>
      <c r="K518" s="20">
        <f t="shared" si="58"/>
        <v>2023</v>
      </c>
      <c r="L518" s="12">
        <f t="shared" si="59"/>
        <v>0.12939984806280069</v>
      </c>
      <c r="M518">
        <f>(COUNTIF(mercado_acoes!D:D, "Compra") + COUNTIF(mercado_acoes!D:D, "Venda"))</f>
        <v>2000</v>
      </c>
      <c r="N518" s="19">
        <f t="shared" si="60"/>
        <v>1152</v>
      </c>
      <c r="O518" s="19">
        <f t="shared" si="61"/>
        <v>2022.8706001519372</v>
      </c>
    </row>
    <row r="519" spans="1:15" x14ac:dyDescent="0.2">
      <c r="A519" s="3">
        <v>89</v>
      </c>
      <c r="B519" s="3" t="s">
        <v>113</v>
      </c>
      <c r="C519" s="3" t="s">
        <v>114</v>
      </c>
      <c r="D519" s="3" t="s">
        <v>9</v>
      </c>
      <c r="E519" s="3" t="s">
        <v>125</v>
      </c>
      <c r="F519" s="7">
        <v>4.62</v>
      </c>
      <c r="G519" s="6" t="s">
        <v>306</v>
      </c>
      <c r="H519" s="21">
        <f t="shared" si="56"/>
        <v>10</v>
      </c>
      <c r="I519" s="21" t="str">
        <f t="shared" si="62"/>
        <v>abril</v>
      </c>
      <c r="J519" s="20">
        <f t="shared" si="57"/>
        <v>4</v>
      </c>
      <c r="K519" s="20">
        <f t="shared" si="58"/>
        <v>2023</v>
      </c>
      <c r="L519" s="12">
        <f t="shared" si="59"/>
        <v>4.203595847049886E-2</v>
      </c>
      <c r="M519">
        <f>(COUNTIF(mercado_acoes!D:D, "Compra") + COUNTIF(mercado_acoes!D:D, "Venda"))</f>
        <v>2000</v>
      </c>
      <c r="N519" s="19">
        <f t="shared" si="60"/>
        <v>462</v>
      </c>
      <c r="O519" s="19">
        <f t="shared" si="61"/>
        <v>2022.9579640415295</v>
      </c>
    </row>
    <row r="520" spans="1:15" x14ac:dyDescent="0.2">
      <c r="A520" s="3">
        <v>69</v>
      </c>
      <c r="B520" s="3" t="s">
        <v>77</v>
      </c>
      <c r="C520" s="3" t="s">
        <v>126</v>
      </c>
      <c r="D520" s="3" t="s">
        <v>9</v>
      </c>
      <c r="E520" s="3" t="s">
        <v>57</v>
      </c>
      <c r="F520" s="7">
        <v>14.49</v>
      </c>
      <c r="G520" s="6" t="s">
        <v>306</v>
      </c>
      <c r="H520" s="21">
        <f t="shared" si="56"/>
        <v>10</v>
      </c>
      <c r="I520" s="21" t="str">
        <f t="shared" si="62"/>
        <v>abril</v>
      </c>
      <c r="J520" s="20">
        <f t="shared" si="57"/>
        <v>4</v>
      </c>
      <c r="K520" s="20">
        <f t="shared" si="58"/>
        <v>2023</v>
      </c>
      <c r="L520" s="12">
        <f t="shared" si="59"/>
        <v>0.16700430488731324</v>
      </c>
      <c r="M520">
        <f>(COUNTIF(mercado_acoes!D:D, "Compra") + COUNTIF(mercado_acoes!D:D, "Venda"))</f>
        <v>2000</v>
      </c>
      <c r="N520" s="19">
        <f t="shared" si="60"/>
        <v>1449</v>
      </c>
      <c r="O520" s="19">
        <f t="shared" si="61"/>
        <v>2022.8329956951127</v>
      </c>
    </row>
    <row r="521" spans="1:15" x14ac:dyDescent="0.2">
      <c r="A521" s="3">
        <v>12</v>
      </c>
      <c r="B521" s="3" t="s">
        <v>178</v>
      </c>
      <c r="C521" s="3" t="s">
        <v>179</v>
      </c>
      <c r="D521" s="3" t="s">
        <v>9</v>
      </c>
      <c r="E521" s="3" t="s">
        <v>30</v>
      </c>
      <c r="F521" s="7">
        <v>22.64</v>
      </c>
      <c r="G521" s="6" t="s">
        <v>306</v>
      </c>
      <c r="H521" s="21">
        <f t="shared" si="56"/>
        <v>10</v>
      </c>
      <c r="I521" s="21" t="str">
        <f t="shared" si="62"/>
        <v>abril</v>
      </c>
      <c r="J521" s="20">
        <f t="shared" si="57"/>
        <v>4</v>
      </c>
      <c r="K521" s="20">
        <f t="shared" si="58"/>
        <v>2023</v>
      </c>
      <c r="L521" s="12">
        <f t="shared" si="59"/>
        <v>0.27019498607242337</v>
      </c>
      <c r="M521">
        <f>(COUNTIF(mercado_acoes!D:D, "Compra") + COUNTIF(mercado_acoes!D:D, "Venda"))</f>
        <v>2000</v>
      </c>
      <c r="N521" s="19">
        <f t="shared" si="60"/>
        <v>2264</v>
      </c>
      <c r="O521" s="19">
        <f t="shared" si="61"/>
        <v>2022.7298050139275</v>
      </c>
    </row>
    <row r="522" spans="1:15" x14ac:dyDescent="0.2">
      <c r="A522" s="3">
        <v>94</v>
      </c>
      <c r="B522" s="3" t="s">
        <v>205</v>
      </c>
      <c r="C522" s="3" t="s">
        <v>256</v>
      </c>
      <c r="D522" s="3" t="s">
        <v>14</v>
      </c>
      <c r="E522" s="3" t="s">
        <v>95</v>
      </c>
      <c r="F522" s="7">
        <v>1.79</v>
      </c>
      <c r="G522" s="6" t="s">
        <v>306</v>
      </c>
      <c r="H522" s="21">
        <f t="shared" si="56"/>
        <v>10</v>
      </c>
      <c r="I522" s="21" t="str">
        <f t="shared" si="62"/>
        <v>abril</v>
      </c>
      <c r="J522" s="20">
        <f t="shared" si="57"/>
        <v>4</v>
      </c>
      <c r="K522" s="20">
        <f t="shared" si="58"/>
        <v>2023</v>
      </c>
      <c r="L522" s="12">
        <f t="shared" si="59"/>
        <v>6.2041023043808551E-3</v>
      </c>
      <c r="M522">
        <f>(COUNTIF(mercado_acoes!D:D, "Compra") + COUNTIF(mercado_acoes!D:D, "Venda"))</f>
        <v>2000</v>
      </c>
      <c r="N522" s="19">
        <f t="shared" si="60"/>
        <v>179</v>
      </c>
      <c r="O522" s="19">
        <f t="shared" si="61"/>
        <v>2022.9937958976957</v>
      </c>
    </row>
    <row r="523" spans="1:15" x14ac:dyDescent="0.2">
      <c r="A523" s="3">
        <v>28</v>
      </c>
      <c r="B523" s="3" t="s">
        <v>49</v>
      </c>
      <c r="C523" s="3" t="s">
        <v>50</v>
      </c>
      <c r="D523" s="3" t="s">
        <v>14</v>
      </c>
      <c r="E523" s="3" t="s">
        <v>30</v>
      </c>
      <c r="F523" s="7">
        <v>33.89</v>
      </c>
      <c r="G523" s="6" t="s">
        <v>306</v>
      </c>
      <c r="H523" s="21">
        <f t="shared" si="56"/>
        <v>10</v>
      </c>
      <c r="I523" s="21" t="str">
        <f t="shared" si="62"/>
        <v>abril</v>
      </c>
      <c r="J523" s="20">
        <f t="shared" si="57"/>
        <v>4</v>
      </c>
      <c r="K523" s="20">
        <f t="shared" si="58"/>
        <v>2023</v>
      </c>
      <c r="L523" s="12">
        <f t="shared" si="59"/>
        <v>0.41263611040769815</v>
      </c>
      <c r="M523">
        <f>(COUNTIF(mercado_acoes!D:D, "Compra") + COUNTIF(mercado_acoes!D:D, "Venda"))</f>
        <v>2000</v>
      </c>
      <c r="N523" s="19">
        <f t="shared" si="60"/>
        <v>3389</v>
      </c>
      <c r="O523" s="19">
        <f t="shared" si="61"/>
        <v>2022.5873638895923</v>
      </c>
    </row>
    <row r="524" spans="1:15" x14ac:dyDescent="0.2">
      <c r="A524" s="3">
        <v>53</v>
      </c>
      <c r="B524" s="3" t="s">
        <v>263</v>
      </c>
      <c r="C524" s="3" t="s">
        <v>264</v>
      </c>
      <c r="D524" s="3" t="s">
        <v>14</v>
      </c>
      <c r="E524" s="3" t="s">
        <v>70</v>
      </c>
      <c r="F524" s="7">
        <v>10.65</v>
      </c>
      <c r="G524" s="6" t="s">
        <v>307</v>
      </c>
      <c r="H524" s="21">
        <f t="shared" si="56"/>
        <v>11</v>
      </c>
      <c r="I524" s="21" t="str">
        <f t="shared" si="62"/>
        <v>abril</v>
      </c>
      <c r="J524" s="20">
        <f t="shared" si="57"/>
        <v>4</v>
      </c>
      <c r="K524" s="20">
        <f t="shared" si="58"/>
        <v>2023</v>
      </c>
      <c r="L524" s="12">
        <f t="shared" si="59"/>
        <v>0.11838440111420612</v>
      </c>
      <c r="M524">
        <f>(COUNTIF(mercado_acoes!D:D, "Compra") + COUNTIF(mercado_acoes!D:D, "Venda"))</f>
        <v>2000</v>
      </c>
      <c r="N524" s="19">
        <f t="shared" si="60"/>
        <v>1065</v>
      </c>
      <c r="O524" s="19">
        <f t="shared" si="61"/>
        <v>2022.8816155988859</v>
      </c>
    </row>
    <row r="525" spans="1:15" x14ac:dyDescent="0.2">
      <c r="A525" s="3">
        <v>95</v>
      </c>
      <c r="B525" s="3" t="s">
        <v>81</v>
      </c>
      <c r="C525" s="3" t="s">
        <v>82</v>
      </c>
      <c r="D525" s="3" t="s">
        <v>14</v>
      </c>
      <c r="E525" s="3" t="s">
        <v>27</v>
      </c>
      <c r="F525" s="7">
        <v>15.05</v>
      </c>
      <c r="G525" s="6" t="s">
        <v>307</v>
      </c>
      <c r="H525" s="21">
        <f t="shared" si="56"/>
        <v>11</v>
      </c>
      <c r="I525" s="21" t="str">
        <f t="shared" si="62"/>
        <v>abril</v>
      </c>
      <c r="J525" s="20">
        <f t="shared" si="57"/>
        <v>4</v>
      </c>
      <c r="K525" s="20">
        <f t="shared" si="58"/>
        <v>2023</v>
      </c>
      <c r="L525" s="12">
        <f t="shared" si="59"/>
        <v>0.17409470752089135</v>
      </c>
      <c r="M525">
        <f>(COUNTIF(mercado_acoes!D:D, "Compra") + COUNTIF(mercado_acoes!D:D, "Venda"))</f>
        <v>2000</v>
      </c>
      <c r="N525" s="19">
        <f t="shared" si="60"/>
        <v>1505</v>
      </c>
      <c r="O525" s="19">
        <f t="shared" si="61"/>
        <v>2022.8259052924791</v>
      </c>
    </row>
    <row r="526" spans="1:15" x14ac:dyDescent="0.2">
      <c r="A526" s="3">
        <v>81</v>
      </c>
      <c r="B526" s="3" t="s">
        <v>32</v>
      </c>
      <c r="C526" s="3" t="s">
        <v>33</v>
      </c>
      <c r="D526" s="3" t="s">
        <v>9</v>
      </c>
      <c r="E526" s="3" t="s">
        <v>70</v>
      </c>
      <c r="F526" s="7">
        <v>13.79</v>
      </c>
      <c r="G526" s="6" t="s">
        <v>308</v>
      </c>
      <c r="H526" s="21">
        <f t="shared" si="56"/>
        <v>12</v>
      </c>
      <c r="I526" s="21" t="str">
        <f t="shared" si="62"/>
        <v>abril</v>
      </c>
      <c r="J526" s="20">
        <f t="shared" si="57"/>
        <v>4</v>
      </c>
      <c r="K526" s="20">
        <f t="shared" si="58"/>
        <v>2023</v>
      </c>
      <c r="L526" s="12">
        <f t="shared" si="59"/>
        <v>0.15814130159534057</v>
      </c>
      <c r="M526">
        <f>(COUNTIF(mercado_acoes!D:D, "Compra") + COUNTIF(mercado_acoes!D:D, "Venda"))</f>
        <v>2000</v>
      </c>
      <c r="N526" s="19">
        <f t="shared" si="60"/>
        <v>1379</v>
      </c>
      <c r="O526" s="19">
        <f t="shared" si="61"/>
        <v>2022.8418586984046</v>
      </c>
    </row>
    <row r="527" spans="1:15" x14ac:dyDescent="0.2">
      <c r="A527" s="3">
        <v>32</v>
      </c>
      <c r="B527" s="3" t="s">
        <v>128</v>
      </c>
      <c r="C527" s="3" t="s">
        <v>129</v>
      </c>
      <c r="D527" s="3" t="s">
        <v>14</v>
      </c>
      <c r="E527" s="3" t="s">
        <v>63</v>
      </c>
      <c r="F527" s="7">
        <v>12.3</v>
      </c>
      <c r="G527" s="6" t="s">
        <v>308</v>
      </c>
      <c r="H527" s="21">
        <f t="shared" si="56"/>
        <v>12</v>
      </c>
      <c r="I527" s="21" t="str">
        <f t="shared" si="62"/>
        <v>abril</v>
      </c>
      <c r="J527" s="20">
        <f t="shared" si="57"/>
        <v>4</v>
      </c>
      <c r="K527" s="20">
        <f t="shared" si="58"/>
        <v>2023</v>
      </c>
      <c r="L527" s="12">
        <f t="shared" si="59"/>
        <v>0.1392757660167131</v>
      </c>
      <c r="M527">
        <f>(COUNTIF(mercado_acoes!D:D, "Compra") + COUNTIF(mercado_acoes!D:D, "Venda"))</f>
        <v>2000</v>
      </c>
      <c r="N527" s="19">
        <f t="shared" si="60"/>
        <v>1230</v>
      </c>
      <c r="O527" s="19">
        <f t="shared" si="61"/>
        <v>2022.8607242339833</v>
      </c>
    </row>
    <row r="528" spans="1:15" x14ac:dyDescent="0.2">
      <c r="A528" s="3">
        <v>6</v>
      </c>
      <c r="B528" s="3" t="s">
        <v>171</v>
      </c>
      <c r="C528" s="3" t="s">
        <v>172</v>
      </c>
      <c r="D528" s="3" t="s">
        <v>9</v>
      </c>
      <c r="E528" s="3" t="s">
        <v>83</v>
      </c>
      <c r="F528" s="7">
        <v>37.380000000000003</v>
      </c>
      <c r="G528" s="6" t="s">
        <v>308</v>
      </c>
      <c r="H528" s="21">
        <f t="shared" si="56"/>
        <v>12</v>
      </c>
      <c r="I528" s="21" t="str">
        <f t="shared" si="62"/>
        <v>abril</v>
      </c>
      <c r="J528" s="20">
        <f t="shared" si="57"/>
        <v>4</v>
      </c>
      <c r="K528" s="20">
        <f t="shared" si="58"/>
        <v>2023</v>
      </c>
      <c r="L528" s="12">
        <f t="shared" si="59"/>
        <v>0.45682451253481898</v>
      </c>
      <c r="M528">
        <f>(COUNTIF(mercado_acoes!D:D, "Compra") + COUNTIF(mercado_acoes!D:D, "Venda"))</f>
        <v>2000</v>
      </c>
      <c r="N528" s="19">
        <f t="shared" si="60"/>
        <v>3738.0000000000005</v>
      </c>
      <c r="O528" s="19">
        <f t="shared" si="61"/>
        <v>2022.5431754874651</v>
      </c>
    </row>
    <row r="529" spans="1:15" x14ac:dyDescent="0.2">
      <c r="A529" s="3">
        <v>99</v>
      </c>
      <c r="B529" s="3" t="s">
        <v>45</v>
      </c>
      <c r="C529" s="3" t="s">
        <v>46</v>
      </c>
      <c r="D529" s="3" t="s">
        <v>9</v>
      </c>
      <c r="E529" s="3" t="s">
        <v>115</v>
      </c>
      <c r="F529" s="7">
        <v>29.11</v>
      </c>
      <c r="G529" s="6" t="s">
        <v>308</v>
      </c>
      <c r="H529" s="21">
        <f t="shared" si="56"/>
        <v>12</v>
      </c>
      <c r="I529" s="21" t="str">
        <f t="shared" si="62"/>
        <v>abril</v>
      </c>
      <c r="J529" s="20">
        <f t="shared" si="57"/>
        <v>4</v>
      </c>
      <c r="K529" s="20">
        <f t="shared" si="58"/>
        <v>2023</v>
      </c>
      <c r="L529" s="12">
        <f t="shared" si="59"/>
        <v>0.35211445935679914</v>
      </c>
      <c r="M529">
        <f>(COUNTIF(mercado_acoes!D:D, "Compra") + COUNTIF(mercado_acoes!D:D, "Venda"))</f>
        <v>2000</v>
      </c>
      <c r="N529" s="19">
        <f t="shared" si="60"/>
        <v>2911</v>
      </c>
      <c r="O529" s="19">
        <f t="shared" si="61"/>
        <v>2022.6478855406433</v>
      </c>
    </row>
    <row r="530" spans="1:15" x14ac:dyDescent="0.2">
      <c r="A530" s="3">
        <v>15</v>
      </c>
      <c r="B530" s="3" t="s">
        <v>35</v>
      </c>
      <c r="C530" s="3" t="s">
        <v>36</v>
      </c>
      <c r="D530" s="3" t="s">
        <v>9</v>
      </c>
      <c r="E530" s="3" t="s">
        <v>10</v>
      </c>
      <c r="F530" s="7">
        <v>10.47</v>
      </c>
      <c r="G530" s="6" t="s">
        <v>308</v>
      </c>
      <c r="H530" s="21">
        <f t="shared" si="56"/>
        <v>12</v>
      </c>
      <c r="I530" s="21" t="str">
        <f t="shared" si="62"/>
        <v>abril</v>
      </c>
      <c r="J530" s="20">
        <f t="shared" si="57"/>
        <v>4</v>
      </c>
      <c r="K530" s="20">
        <f t="shared" si="58"/>
        <v>2023</v>
      </c>
      <c r="L530" s="12">
        <f t="shared" si="59"/>
        <v>0.11610534312484172</v>
      </c>
      <c r="M530">
        <f>(COUNTIF(mercado_acoes!D:D, "Compra") + COUNTIF(mercado_acoes!D:D, "Venda"))</f>
        <v>2000</v>
      </c>
      <c r="N530" s="19">
        <f t="shared" si="60"/>
        <v>1047</v>
      </c>
      <c r="O530" s="19">
        <f t="shared" si="61"/>
        <v>2022.8838946568751</v>
      </c>
    </row>
    <row r="531" spans="1:15" x14ac:dyDescent="0.2">
      <c r="A531" s="3">
        <v>88</v>
      </c>
      <c r="B531" s="3" t="s">
        <v>195</v>
      </c>
      <c r="C531" s="3" t="s">
        <v>202</v>
      </c>
      <c r="D531" s="3" t="s">
        <v>9</v>
      </c>
      <c r="E531" s="3" t="s">
        <v>18</v>
      </c>
      <c r="F531" s="7">
        <v>21.55</v>
      </c>
      <c r="G531" s="6" t="s">
        <v>308</v>
      </c>
      <c r="H531" s="21">
        <f t="shared" si="56"/>
        <v>12</v>
      </c>
      <c r="I531" s="21" t="str">
        <f t="shared" si="62"/>
        <v>abril</v>
      </c>
      <c r="J531" s="20">
        <f t="shared" si="57"/>
        <v>4</v>
      </c>
      <c r="K531" s="20">
        <f t="shared" si="58"/>
        <v>2023</v>
      </c>
      <c r="L531" s="12">
        <f t="shared" si="59"/>
        <v>0.25639402380349452</v>
      </c>
      <c r="M531">
        <f>(COUNTIF(mercado_acoes!D:D, "Compra") + COUNTIF(mercado_acoes!D:D, "Venda"))</f>
        <v>2000</v>
      </c>
      <c r="N531" s="19">
        <f t="shared" si="60"/>
        <v>2155</v>
      </c>
      <c r="O531" s="19">
        <f t="shared" si="61"/>
        <v>2022.7436059761965</v>
      </c>
    </row>
    <row r="532" spans="1:15" x14ac:dyDescent="0.2">
      <c r="A532" s="3">
        <v>63</v>
      </c>
      <c r="B532" s="3" t="s">
        <v>234</v>
      </c>
      <c r="C532" s="3" t="s">
        <v>235</v>
      </c>
      <c r="D532" s="3" t="s">
        <v>9</v>
      </c>
      <c r="E532" s="3" t="s">
        <v>83</v>
      </c>
      <c r="F532" s="7">
        <v>33.380000000000003</v>
      </c>
      <c r="G532" s="6" t="s">
        <v>308</v>
      </c>
      <c r="H532" s="21">
        <f t="shared" si="56"/>
        <v>12</v>
      </c>
      <c r="I532" s="21" t="str">
        <f t="shared" si="62"/>
        <v>abril</v>
      </c>
      <c r="J532" s="20">
        <f t="shared" si="57"/>
        <v>4</v>
      </c>
      <c r="K532" s="20">
        <f t="shared" si="58"/>
        <v>2023</v>
      </c>
      <c r="L532" s="12">
        <f t="shared" si="59"/>
        <v>0.40617877943783243</v>
      </c>
      <c r="M532">
        <f>(COUNTIF(mercado_acoes!D:D, "Compra") + COUNTIF(mercado_acoes!D:D, "Venda"))</f>
        <v>2000</v>
      </c>
      <c r="N532" s="19">
        <f t="shared" si="60"/>
        <v>3338.0000000000005</v>
      </c>
      <c r="O532" s="19">
        <f t="shared" si="61"/>
        <v>2022.5938212205622</v>
      </c>
    </row>
    <row r="533" spans="1:15" x14ac:dyDescent="0.2">
      <c r="A533" s="3">
        <v>38</v>
      </c>
      <c r="B533" s="3" t="s">
        <v>89</v>
      </c>
      <c r="C533" s="3" t="s">
        <v>90</v>
      </c>
      <c r="D533" s="3" t="s">
        <v>9</v>
      </c>
      <c r="E533" s="3" t="s">
        <v>27</v>
      </c>
      <c r="F533" s="7">
        <v>13.17</v>
      </c>
      <c r="G533" s="6" t="s">
        <v>309</v>
      </c>
      <c r="H533" s="21">
        <f t="shared" si="56"/>
        <v>13</v>
      </c>
      <c r="I533" s="21" t="str">
        <f t="shared" si="62"/>
        <v>abril</v>
      </c>
      <c r="J533" s="20">
        <f t="shared" si="57"/>
        <v>4</v>
      </c>
      <c r="K533" s="20">
        <f t="shared" si="58"/>
        <v>2023</v>
      </c>
      <c r="L533" s="12">
        <f t="shared" si="59"/>
        <v>0.15029121296530765</v>
      </c>
      <c r="M533">
        <f>(COUNTIF(mercado_acoes!D:D, "Compra") + COUNTIF(mercado_acoes!D:D, "Venda"))</f>
        <v>2000</v>
      </c>
      <c r="N533" s="19">
        <f t="shared" si="60"/>
        <v>1317</v>
      </c>
      <c r="O533" s="19">
        <f t="shared" si="61"/>
        <v>2022.8497087870346</v>
      </c>
    </row>
    <row r="534" spans="1:15" x14ac:dyDescent="0.2">
      <c r="A534" s="3">
        <v>48</v>
      </c>
      <c r="B534" s="3" t="s">
        <v>23</v>
      </c>
      <c r="C534" s="3" t="s">
        <v>26</v>
      </c>
      <c r="D534" s="3" t="s">
        <v>9</v>
      </c>
      <c r="E534" s="3" t="s">
        <v>31</v>
      </c>
      <c r="F534" s="7">
        <v>51.9</v>
      </c>
      <c r="G534" s="6" t="s">
        <v>309</v>
      </c>
      <c r="H534" s="21">
        <f t="shared" si="56"/>
        <v>13</v>
      </c>
      <c r="I534" s="21" t="str">
        <f t="shared" si="62"/>
        <v>abril</v>
      </c>
      <c r="J534" s="20">
        <f t="shared" si="57"/>
        <v>4</v>
      </c>
      <c r="K534" s="20">
        <f t="shared" si="58"/>
        <v>2023</v>
      </c>
      <c r="L534" s="12">
        <f t="shared" si="59"/>
        <v>0.64066852367688021</v>
      </c>
      <c r="M534">
        <f>(COUNTIF(mercado_acoes!D:D, "Compra") + COUNTIF(mercado_acoes!D:D, "Venda"))</f>
        <v>2000</v>
      </c>
      <c r="N534" s="19">
        <f t="shared" si="60"/>
        <v>5190</v>
      </c>
      <c r="O534" s="19">
        <f t="shared" si="61"/>
        <v>2022.3593314763232</v>
      </c>
    </row>
    <row r="535" spans="1:15" x14ac:dyDescent="0.2">
      <c r="A535" s="3">
        <v>4</v>
      </c>
      <c r="B535" s="3" t="s">
        <v>91</v>
      </c>
      <c r="C535" s="3" t="s">
        <v>92</v>
      </c>
      <c r="D535" s="3" t="s">
        <v>14</v>
      </c>
      <c r="E535" s="3" t="s">
        <v>125</v>
      </c>
      <c r="F535" s="7">
        <v>3.48</v>
      </c>
      <c r="G535" s="6" t="s">
        <v>309</v>
      </c>
      <c r="H535" s="21">
        <f t="shared" si="56"/>
        <v>13</v>
      </c>
      <c r="I535" s="21" t="str">
        <f t="shared" si="62"/>
        <v>abril</v>
      </c>
      <c r="J535" s="20">
        <f t="shared" si="57"/>
        <v>4</v>
      </c>
      <c r="K535" s="20">
        <f t="shared" si="58"/>
        <v>2023</v>
      </c>
      <c r="L535" s="12">
        <f t="shared" si="59"/>
        <v>2.7601924537857682E-2</v>
      </c>
      <c r="M535">
        <f>(COUNTIF(mercado_acoes!D:D, "Compra") + COUNTIF(mercado_acoes!D:D, "Venda"))</f>
        <v>2000</v>
      </c>
      <c r="N535" s="19">
        <f t="shared" si="60"/>
        <v>348</v>
      </c>
      <c r="O535" s="19">
        <f t="shared" si="61"/>
        <v>2022.9723980754623</v>
      </c>
    </row>
    <row r="536" spans="1:15" x14ac:dyDescent="0.2">
      <c r="A536" s="3">
        <v>44</v>
      </c>
      <c r="B536" s="3" t="s">
        <v>217</v>
      </c>
      <c r="C536" s="3" t="s">
        <v>218</v>
      </c>
      <c r="D536" s="3" t="s">
        <v>14</v>
      </c>
      <c r="E536" s="3" t="s">
        <v>30</v>
      </c>
      <c r="F536" s="7">
        <v>27.32</v>
      </c>
      <c r="G536" s="6" t="s">
        <v>309</v>
      </c>
      <c r="H536" s="21">
        <f t="shared" si="56"/>
        <v>13</v>
      </c>
      <c r="I536" s="21" t="str">
        <f t="shared" si="62"/>
        <v>abril</v>
      </c>
      <c r="J536" s="20">
        <f t="shared" si="57"/>
        <v>4</v>
      </c>
      <c r="K536" s="20">
        <f t="shared" si="58"/>
        <v>2023</v>
      </c>
      <c r="L536" s="12">
        <f t="shared" si="59"/>
        <v>0.32945049379589769</v>
      </c>
      <c r="M536">
        <f>(COUNTIF(mercado_acoes!D:D, "Compra") + COUNTIF(mercado_acoes!D:D, "Venda"))</f>
        <v>2000</v>
      </c>
      <c r="N536" s="19">
        <f t="shared" si="60"/>
        <v>2732</v>
      </c>
      <c r="O536" s="19">
        <f t="shared" si="61"/>
        <v>2022.670549506204</v>
      </c>
    </row>
    <row r="537" spans="1:15" x14ac:dyDescent="0.2">
      <c r="A537" s="3">
        <v>86</v>
      </c>
      <c r="B537" s="3" t="s">
        <v>39</v>
      </c>
      <c r="C537" s="3" t="s">
        <v>40</v>
      </c>
      <c r="D537" s="3" t="s">
        <v>9</v>
      </c>
      <c r="E537" s="3" t="s">
        <v>31</v>
      </c>
      <c r="F537" s="7">
        <v>48.16</v>
      </c>
      <c r="G537" s="6" t="s">
        <v>309</v>
      </c>
      <c r="H537" s="21">
        <f t="shared" si="56"/>
        <v>13</v>
      </c>
      <c r="I537" s="21" t="str">
        <f t="shared" si="62"/>
        <v>abril</v>
      </c>
      <c r="J537" s="20">
        <f t="shared" si="57"/>
        <v>4</v>
      </c>
      <c r="K537" s="20">
        <f t="shared" si="58"/>
        <v>2023</v>
      </c>
      <c r="L537" s="12">
        <f t="shared" si="59"/>
        <v>0.59331476323119769</v>
      </c>
      <c r="M537">
        <f>(COUNTIF(mercado_acoes!D:D, "Compra") + COUNTIF(mercado_acoes!D:D, "Venda"))</f>
        <v>2000</v>
      </c>
      <c r="N537" s="19">
        <f t="shared" si="60"/>
        <v>4816</v>
      </c>
      <c r="O537" s="19">
        <f t="shared" si="61"/>
        <v>2022.4066852367689</v>
      </c>
    </row>
    <row r="538" spans="1:15" x14ac:dyDescent="0.2">
      <c r="A538" s="3">
        <v>96</v>
      </c>
      <c r="B538" s="3" t="s">
        <v>147</v>
      </c>
      <c r="C538" s="3" t="s">
        <v>148</v>
      </c>
      <c r="D538" s="3" t="s">
        <v>14</v>
      </c>
      <c r="E538" s="3" t="s">
        <v>10</v>
      </c>
      <c r="F538" s="7">
        <v>10.9</v>
      </c>
      <c r="G538" s="6" t="s">
        <v>309</v>
      </c>
      <c r="H538" s="21">
        <f t="shared" si="56"/>
        <v>13</v>
      </c>
      <c r="I538" s="21" t="str">
        <f t="shared" si="62"/>
        <v>abril</v>
      </c>
      <c r="J538" s="20">
        <f t="shared" si="57"/>
        <v>4</v>
      </c>
      <c r="K538" s="20">
        <f t="shared" si="58"/>
        <v>2023</v>
      </c>
      <c r="L538" s="12">
        <f t="shared" si="59"/>
        <v>0.12154975943276777</v>
      </c>
      <c r="M538">
        <f>(COUNTIF(mercado_acoes!D:D, "Compra") + COUNTIF(mercado_acoes!D:D, "Venda"))</f>
        <v>2000</v>
      </c>
      <c r="N538" s="19">
        <f t="shared" si="60"/>
        <v>1090</v>
      </c>
      <c r="O538" s="19">
        <f t="shared" si="61"/>
        <v>2022.8784502405672</v>
      </c>
    </row>
    <row r="539" spans="1:15" x14ac:dyDescent="0.2">
      <c r="A539" s="3">
        <v>73</v>
      </c>
      <c r="B539" s="3" t="s">
        <v>231</v>
      </c>
      <c r="C539" s="3" t="s">
        <v>232</v>
      </c>
      <c r="D539" s="3" t="s">
        <v>9</v>
      </c>
      <c r="E539" s="3" t="s">
        <v>70</v>
      </c>
      <c r="F539" s="7">
        <v>10.73</v>
      </c>
      <c r="G539" s="6" t="s">
        <v>309</v>
      </c>
      <c r="H539" s="21">
        <f t="shared" si="56"/>
        <v>13</v>
      </c>
      <c r="I539" s="21" t="str">
        <f t="shared" si="62"/>
        <v>abril</v>
      </c>
      <c r="J539" s="20">
        <f t="shared" si="57"/>
        <v>4</v>
      </c>
      <c r="K539" s="20">
        <f t="shared" si="58"/>
        <v>2023</v>
      </c>
      <c r="L539" s="12">
        <f t="shared" si="59"/>
        <v>0.11939731577614585</v>
      </c>
      <c r="M539">
        <f>(COUNTIF(mercado_acoes!D:D, "Compra") + COUNTIF(mercado_acoes!D:D, "Venda"))</f>
        <v>2000</v>
      </c>
      <c r="N539" s="19">
        <f t="shared" si="60"/>
        <v>1073</v>
      </c>
      <c r="O539" s="19">
        <f t="shared" si="61"/>
        <v>2022.880602684224</v>
      </c>
    </row>
    <row r="540" spans="1:15" x14ac:dyDescent="0.2">
      <c r="A540" s="3">
        <v>37</v>
      </c>
      <c r="B540" s="3" t="s">
        <v>282</v>
      </c>
      <c r="C540" s="3" t="s">
        <v>283</v>
      </c>
      <c r="D540" s="3" t="s">
        <v>14</v>
      </c>
      <c r="E540" s="3" t="s">
        <v>10</v>
      </c>
      <c r="F540" s="7">
        <v>10.34</v>
      </c>
      <c r="G540" s="6" t="s">
        <v>309</v>
      </c>
      <c r="H540" s="21">
        <f t="shared" si="56"/>
        <v>13</v>
      </c>
      <c r="I540" s="21" t="str">
        <f t="shared" si="62"/>
        <v>abril</v>
      </c>
      <c r="J540" s="20">
        <f t="shared" si="57"/>
        <v>4</v>
      </c>
      <c r="K540" s="20">
        <f t="shared" si="58"/>
        <v>2023</v>
      </c>
      <c r="L540" s="12">
        <f t="shared" si="59"/>
        <v>0.11445935679918966</v>
      </c>
      <c r="M540">
        <f>(COUNTIF(mercado_acoes!D:D, "Compra") + COUNTIF(mercado_acoes!D:D, "Venda"))</f>
        <v>2000</v>
      </c>
      <c r="N540" s="19">
        <f t="shared" si="60"/>
        <v>1034</v>
      </c>
      <c r="O540" s="19">
        <f t="shared" si="61"/>
        <v>2022.8855406432008</v>
      </c>
    </row>
    <row r="541" spans="1:15" x14ac:dyDescent="0.2">
      <c r="A541" s="3">
        <v>27</v>
      </c>
      <c r="B541" s="3" t="s">
        <v>158</v>
      </c>
      <c r="C541" s="3" t="s">
        <v>159</v>
      </c>
      <c r="D541" s="3" t="s">
        <v>9</v>
      </c>
      <c r="E541" s="3" t="s">
        <v>25</v>
      </c>
      <c r="F541" s="7">
        <v>19.739999999999998</v>
      </c>
      <c r="G541" s="6" t="s">
        <v>310</v>
      </c>
      <c r="H541" s="21">
        <f t="shared" si="56"/>
        <v>14</v>
      </c>
      <c r="I541" s="21" t="str">
        <f t="shared" si="62"/>
        <v>abril</v>
      </c>
      <c r="J541" s="20">
        <f t="shared" si="57"/>
        <v>4</v>
      </c>
      <c r="K541" s="20">
        <f t="shared" si="58"/>
        <v>2023</v>
      </c>
      <c r="L541" s="12">
        <f t="shared" si="59"/>
        <v>0.23347682957710808</v>
      </c>
      <c r="M541">
        <f>(COUNTIF(mercado_acoes!D:D, "Compra") + COUNTIF(mercado_acoes!D:D, "Venda"))</f>
        <v>2000</v>
      </c>
      <c r="N541" s="19">
        <f t="shared" si="60"/>
        <v>1973.9999999999998</v>
      </c>
      <c r="O541" s="19">
        <f t="shared" si="61"/>
        <v>2022.7665231704229</v>
      </c>
    </row>
    <row r="542" spans="1:15" x14ac:dyDescent="0.2">
      <c r="A542" s="3">
        <v>100</v>
      </c>
      <c r="B542" s="3" t="s">
        <v>28</v>
      </c>
      <c r="C542" s="3" t="s">
        <v>29</v>
      </c>
      <c r="D542" s="3" t="s">
        <v>9</v>
      </c>
      <c r="E542" s="3" t="s">
        <v>57</v>
      </c>
      <c r="F542" s="7">
        <v>17.02</v>
      </c>
      <c r="G542" s="6" t="s">
        <v>310</v>
      </c>
      <c r="H542" s="21">
        <f t="shared" si="56"/>
        <v>14</v>
      </c>
      <c r="I542" s="21" t="str">
        <f t="shared" si="62"/>
        <v>abril</v>
      </c>
      <c r="J542" s="20">
        <f t="shared" si="57"/>
        <v>4</v>
      </c>
      <c r="K542" s="20">
        <f t="shared" si="58"/>
        <v>2023</v>
      </c>
      <c r="L542" s="12">
        <f t="shared" si="59"/>
        <v>0.19903773107115724</v>
      </c>
      <c r="M542">
        <f>(COUNTIF(mercado_acoes!D:D, "Compra") + COUNTIF(mercado_acoes!D:D, "Venda"))</f>
        <v>2000</v>
      </c>
      <c r="N542" s="19">
        <f t="shared" si="60"/>
        <v>1702</v>
      </c>
      <c r="O542" s="19">
        <f t="shared" si="61"/>
        <v>2022.8009622689287</v>
      </c>
    </row>
    <row r="543" spans="1:15" x14ac:dyDescent="0.2">
      <c r="A543" s="3">
        <v>94</v>
      </c>
      <c r="B543" s="3" t="s">
        <v>205</v>
      </c>
      <c r="C543" s="3" t="s">
        <v>256</v>
      </c>
      <c r="D543" s="3" t="s">
        <v>14</v>
      </c>
      <c r="E543" s="3" t="s">
        <v>27</v>
      </c>
      <c r="F543" s="7">
        <v>13.8</v>
      </c>
      <c r="G543" s="6" t="s">
        <v>310</v>
      </c>
      <c r="H543" s="21">
        <f t="shared" si="56"/>
        <v>14</v>
      </c>
      <c r="I543" s="21" t="str">
        <f t="shared" si="62"/>
        <v>abril</v>
      </c>
      <c r="J543" s="20">
        <f t="shared" si="57"/>
        <v>4</v>
      </c>
      <c r="K543" s="20">
        <f t="shared" si="58"/>
        <v>2023</v>
      </c>
      <c r="L543" s="12">
        <f t="shared" si="59"/>
        <v>0.15826791592808306</v>
      </c>
      <c r="M543">
        <f>(COUNTIF(mercado_acoes!D:D, "Compra") + COUNTIF(mercado_acoes!D:D, "Venda"))</f>
        <v>2000</v>
      </c>
      <c r="N543" s="19">
        <f t="shared" si="60"/>
        <v>1380</v>
      </c>
      <c r="O543" s="19">
        <f t="shared" si="61"/>
        <v>2022.841732084072</v>
      </c>
    </row>
    <row r="544" spans="1:15" x14ac:dyDescent="0.2">
      <c r="A544" s="3">
        <v>94</v>
      </c>
      <c r="B544" s="3" t="s">
        <v>205</v>
      </c>
      <c r="C544" s="3" t="s">
        <v>256</v>
      </c>
      <c r="D544" s="3" t="s">
        <v>9</v>
      </c>
      <c r="E544" s="3" t="s">
        <v>34</v>
      </c>
      <c r="F544" s="7">
        <v>78.91</v>
      </c>
      <c r="G544" s="6" t="s">
        <v>310</v>
      </c>
      <c r="H544" s="21">
        <f t="shared" si="56"/>
        <v>14</v>
      </c>
      <c r="I544" s="21" t="str">
        <f t="shared" si="62"/>
        <v>abril</v>
      </c>
      <c r="J544" s="20">
        <f t="shared" si="57"/>
        <v>4</v>
      </c>
      <c r="K544" s="20">
        <f t="shared" si="58"/>
        <v>2023</v>
      </c>
      <c r="L544" s="12">
        <f t="shared" si="59"/>
        <v>0.98265383641428206</v>
      </c>
      <c r="M544">
        <f>(COUNTIF(mercado_acoes!D:D, "Compra") + COUNTIF(mercado_acoes!D:D, "Venda"))</f>
        <v>2000</v>
      </c>
      <c r="N544" s="19">
        <f t="shared" si="60"/>
        <v>7891</v>
      </c>
      <c r="O544" s="19">
        <f t="shared" si="61"/>
        <v>2022.0173461635857</v>
      </c>
    </row>
    <row r="545" spans="1:15" x14ac:dyDescent="0.2">
      <c r="A545" s="3">
        <v>29</v>
      </c>
      <c r="B545" s="3" t="s">
        <v>97</v>
      </c>
      <c r="C545" s="3" t="s">
        <v>98</v>
      </c>
      <c r="D545" s="3" t="s">
        <v>9</v>
      </c>
      <c r="E545" s="3" t="s">
        <v>27</v>
      </c>
      <c r="F545" s="7">
        <v>14.42</v>
      </c>
      <c r="G545" s="6" t="s">
        <v>310</v>
      </c>
      <c r="H545" s="21">
        <f t="shared" si="56"/>
        <v>14</v>
      </c>
      <c r="I545" s="21" t="str">
        <f t="shared" si="62"/>
        <v>abril</v>
      </c>
      <c r="J545" s="20">
        <f t="shared" si="57"/>
        <v>4</v>
      </c>
      <c r="K545" s="20">
        <f t="shared" si="58"/>
        <v>2023</v>
      </c>
      <c r="L545" s="12">
        <f t="shared" si="59"/>
        <v>0.16611800455811596</v>
      </c>
      <c r="M545">
        <f>(COUNTIF(mercado_acoes!D:D, "Compra") + COUNTIF(mercado_acoes!D:D, "Venda"))</f>
        <v>2000</v>
      </c>
      <c r="N545" s="19">
        <f t="shared" si="60"/>
        <v>1442</v>
      </c>
      <c r="O545" s="19">
        <f t="shared" si="61"/>
        <v>2022.833881995442</v>
      </c>
    </row>
    <row r="546" spans="1:15" x14ac:dyDescent="0.2">
      <c r="A546" s="3">
        <v>80</v>
      </c>
      <c r="B546" s="3" t="s">
        <v>19</v>
      </c>
      <c r="C546" s="3" t="s">
        <v>20</v>
      </c>
      <c r="D546" s="3" t="s">
        <v>14</v>
      </c>
      <c r="E546" s="3" t="s">
        <v>18</v>
      </c>
      <c r="F546" s="7">
        <v>16.850000000000001</v>
      </c>
      <c r="G546" s="6" t="s">
        <v>310</v>
      </c>
      <c r="H546" s="21">
        <f t="shared" si="56"/>
        <v>14</v>
      </c>
      <c r="I546" s="21" t="str">
        <f t="shared" si="62"/>
        <v>abril</v>
      </c>
      <c r="J546" s="20">
        <f t="shared" si="57"/>
        <v>4</v>
      </c>
      <c r="K546" s="20">
        <f t="shared" si="58"/>
        <v>2023</v>
      </c>
      <c r="L546" s="12">
        <f t="shared" si="59"/>
        <v>0.19688528741453531</v>
      </c>
      <c r="M546">
        <f>(COUNTIF(mercado_acoes!D:D, "Compra") + COUNTIF(mercado_acoes!D:D, "Venda"))</f>
        <v>2000</v>
      </c>
      <c r="N546" s="19">
        <f t="shared" si="60"/>
        <v>1685.0000000000002</v>
      </c>
      <c r="O546" s="19">
        <f t="shared" si="61"/>
        <v>2022.8031147125855</v>
      </c>
    </row>
    <row r="547" spans="1:15" x14ac:dyDescent="0.2">
      <c r="A547" s="3">
        <v>98</v>
      </c>
      <c r="B547" s="3" t="s">
        <v>142</v>
      </c>
      <c r="C547" s="3" t="s">
        <v>187</v>
      </c>
      <c r="D547" s="3" t="s">
        <v>9</v>
      </c>
      <c r="E547" s="3" t="s">
        <v>57</v>
      </c>
      <c r="F547" s="7">
        <v>24.07</v>
      </c>
      <c r="G547" s="6" t="s">
        <v>311</v>
      </c>
      <c r="H547" s="21">
        <f t="shared" si="56"/>
        <v>15</v>
      </c>
      <c r="I547" s="21" t="str">
        <f t="shared" si="62"/>
        <v>abril</v>
      </c>
      <c r="J547" s="20">
        <f t="shared" si="57"/>
        <v>4</v>
      </c>
      <c r="K547" s="20">
        <f t="shared" si="58"/>
        <v>2023</v>
      </c>
      <c r="L547" s="12">
        <f t="shared" si="59"/>
        <v>0.28830083565459608</v>
      </c>
      <c r="M547">
        <f>(COUNTIF(mercado_acoes!D:D, "Compra") + COUNTIF(mercado_acoes!D:D, "Venda"))</f>
        <v>2000</v>
      </c>
      <c r="N547" s="19">
        <f t="shared" si="60"/>
        <v>2407</v>
      </c>
      <c r="O547" s="19">
        <f t="shared" si="61"/>
        <v>2022.7116991643454</v>
      </c>
    </row>
    <row r="548" spans="1:15" x14ac:dyDescent="0.2">
      <c r="A548" s="3">
        <v>85</v>
      </c>
      <c r="B548" s="3" t="s">
        <v>191</v>
      </c>
      <c r="C548" s="3" t="s">
        <v>192</v>
      </c>
      <c r="D548" s="3" t="s">
        <v>14</v>
      </c>
      <c r="E548" s="3" t="s">
        <v>31</v>
      </c>
      <c r="F548" s="7">
        <v>56.87</v>
      </c>
      <c r="G548" s="6" t="s">
        <v>311</v>
      </c>
      <c r="H548" s="21">
        <f t="shared" si="56"/>
        <v>15</v>
      </c>
      <c r="I548" s="21" t="str">
        <f t="shared" si="62"/>
        <v>abril</v>
      </c>
      <c r="J548" s="20">
        <f t="shared" si="57"/>
        <v>4</v>
      </c>
      <c r="K548" s="20">
        <f t="shared" si="58"/>
        <v>2023</v>
      </c>
      <c r="L548" s="12">
        <f t="shared" si="59"/>
        <v>0.70359584704988598</v>
      </c>
      <c r="M548">
        <f>(COUNTIF(mercado_acoes!D:D, "Compra") + COUNTIF(mercado_acoes!D:D, "Venda"))</f>
        <v>2000</v>
      </c>
      <c r="N548" s="19">
        <f t="shared" si="60"/>
        <v>5687</v>
      </c>
      <c r="O548" s="19">
        <f t="shared" si="61"/>
        <v>2022.2964041529501</v>
      </c>
    </row>
    <row r="549" spans="1:15" x14ac:dyDescent="0.2">
      <c r="A549" s="3">
        <v>59</v>
      </c>
      <c r="B549" s="3" t="s">
        <v>73</v>
      </c>
      <c r="C549" s="3" t="s">
        <v>74</v>
      </c>
      <c r="D549" s="3" t="s">
        <v>9</v>
      </c>
      <c r="E549" s="3" t="s">
        <v>47</v>
      </c>
      <c r="F549" s="7">
        <v>11.8</v>
      </c>
      <c r="G549" s="6" t="s">
        <v>311</v>
      </c>
      <c r="H549" s="21">
        <f t="shared" si="56"/>
        <v>15</v>
      </c>
      <c r="I549" s="21" t="str">
        <f t="shared" si="62"/>
        <v>abril</v>
      </c>
      <c r="J549" s="20">
        <f t="shared" si="57"/>
        <v>4</v>
      </c>
      <c r="K549" s="20">
        <f t="shared" si="58"/>
        <v>2023</v>
      </c>
      <c r="L549" s="12">
        <f t="shared" si="59"/>
        <v>0.13294504937958976</v>
      </c>
      <c r="M549">
        <f>(COUNTIF(mercado_acoes!D:D, "Compra") + COUNTIF(mercado_acoes!D:D, "Venda"))</f>
        <v>2000</v>
      </c>
      <c r="N549" s="19">
        <f t="shared" si="60"/>
        <v>1180</v>
      </c>
      <c r="O549" s="19">
        <f t="shared" si="61"/>
        <v>2022.8670549506205</v>
      </c>
    </row>
    <row r="550" spans="1:15" x14ac:dyDescent="0.2">
      <c r="A550" s="3">
        <v>58</v>
      </c>
      <c r="B550" s="3" t="s">
        <v>149</v>
      </c>
      <c r="C550" s="3" t="s">
        <v>150</v>
      </c>
      <c r="D550" s="3" t="s">
        <v>9</v>
      </c>
      <c r="E550" s="3" t="s">
        <v>27</v>
      </c>
      <c r="F550" s="7">
        <v>14.08</v>
      </c>
      <c r="G550" s="6" t="s">
        <v>312</v>
      </c>
      <c r="H550" s="21">
        <f t="shared" si="56"/>
        <v>16</v>
      </c>
      <c r="I550" s="21" t="str">
        <f t="shared" si="62"/>
        <v>abril</v>
      </c>
      <c r="J550" s="20">
        <f t="shared" si="57"/>
        <v>4</v>
      </c>
      <c r="K550" s="20">
        <f t="shared" si="58"/>
        <v>2023</v>
      </c>
      <c r="L550" s="12">
        <f t="shared" si="59"/>
        <v>0.1618131172448721</v>
      </c>
      <c r="M550">
        <f>(COUNTIF(mercado_acoes!D:D, "Compra") + COUNTIF(mercado_acoes!D:D, "Venda"))</f>
        <v>2000</v>
      </c>
      <c r="N550" s="19">
        <f t="shared" si="60"/>
        <v>1408</v>
      </c>
      <c r="O550" s="19">
        <f t="shared" si="61"/>
        <v>2022.8381868827551</v>
      </c>
    </row>
    <row r="551" spans="1:15" x14ac:dyDescent="0.2">
      <c r="A551" s="3">
        <v>57</v>
      </c>
      <c r="B551" s="3" t="s">
        <v>61</v>
      </c>
      <c r="C551" s="3" t="s">
        <v>180</v>
      </c>
      <c r="D551" s="3" t="s">
        <v>9</v>
      </c>
      <c r="E551" s="3" t="s">
        <v>25</v>
      </c>
      <c r="F551" s="7">
        <v>14.07</v>
      </c>
      <c r="G551" s="6" t="s">
        <v>312</v>
      </c>
      <c r="H551" s="21">
        <f t="shared" si="56"/>
        <v>16</v>
      </c>
      <c r="I551" s="21" t="str">
        <f t="shared" si="62"/>
        <v>abril</v>
      </c>
      <c r="J551" s="20">
        <f t="shared" si="57"/>
        <v>4</v>
      </c>
      <c r="K551" s="20">
        <f t="shared" si="58"/>
        <v>2023</v>
      </c>
      <c r="L551" s="12">
        <f t="shared" si="59"/>
        <v>0.16168650291212963</v>
      </c>
      <c r="M551">
        <f>(COUNTIF(mercado_acoes!D:D, "Compra") + COUNTIF(mercado_acoes!D:D, "Venda"))</f>
        <v>2000</v>
      </c>
      <c r="N551" s="19">
        <f t="shared" si="60"/>
        <v>1407</v>
      </c>
      <c r="O551" s="19">
        <f t="shared" si="61"/>
        <v>2022.8383134970879</v>
      </c>
    </row>
    <row r="552" spans="1:15" x14ac:dyDescent="0.2">
      <c r="A552" s="3">
        <v>48</v>
      </c>
      <c r="B552" s="3" t="s">
        <v>23</v>
      </c>
      <c r="C552" s="3" t="s">
        <v>26</v>
      </c>
      <c r="D552" s="3" t="s">
        <v>14</v>
      </c>
      <c r="E552" s="3" t="s">
        <v>34</v>
      </c>
      <c r="F552" s="7">
        <v>61.54</v>
      </c>
      <c r="G552" s="6" t="s">
        <v>312</v>
      </c>
      <c r="H552" s="21">
        <f t="shared" si="56"/>
        <v>16</v>
      </c>
      <c r="I552" s="21" t="str">
        <f t="shared" si="62"/>
        <v>abril</v>
      </c>
      <c r="J552" s="20">
        <f t="shared" si="57"/>
        <v>4</v>
      </c>
      <c r="K552" s="20">
        <f t="shared" si="58"/>
        <v>2023</v>
      </c>
      <c r="L552" s="12">
        <f t="shared" si="59"/>
        <v>0.76272474044061789</v>
      </c>
      <c r="M552">
        <f>(COUNTIF(mercado_acoes!D:D, "Compra") + COUNTIF(mercado_acoes!D:D, "Venda"))</f>
        <v>2000</v>
      </c>
      <c r="N552" s="19">
        <f t="shared" si="60"/>
        <v>6154</v>
      </c>
      <c r="O552" s="19">
        <f t="shared" si="61"/>
        <v>2022.2372752595593</v>
      </c>
    </row>
    <row r="553" spans="1:15" x14ac:dyDescent="0.2">
      <c r="A553" s="3">
        <v>64</v>
      </c>
      <c r="B553" s="3" t="s">
        <v>142</v>
      </c>
      <c r="C553" s="3" t="s">
        <v>143</v>
      </c>
      <c r="D553" s="3" t="s">
        <v>9</v>
      </c>
      <c r="E553" s="3" t="s">
        <v>30</v>
      </c>
      <c r="F553" s="7">
        <v>25.1</v>
      </c>
      <c r="G553" s="6" t="s">
        <v>312</v>
      </c>
      <c r="H553" s="21">
        <f t="shared" si="56"/>
        <v>16</v>
      </c>
      <c r="I553" s="21" t="str">
        <f t="shared" si="62"/>
        <v>abril</v>
      </c>
      <c r="J553" s="20">
        <f t="shared" si="57"/>
        <v>4</v>
      </c>
      <c r="K553" s="20">
        <f t="shared" si="58"/>
        <v>2023</v>
      </c>
      <c r="L553" s="12">
        <f t="shared" si="59"/>
        <v>0.30134211192707011</v>
      </c>
      <c r="M553">
        <f>(COUNTIF(mercado_acoes!D:D, "Compra") + COUNTIF(mercado_acoes!D:D, "Venda"))</f>
        <v>2000</v>
      </c>
      <c r="N553" s="19">
        <f t="shared" si="60"/>
        <v>2510</v>
      </c>
      <c r="O553" s="19">
        <f t="shared" si="61"/>
        <v>2022.6986578880728</v>
      </c>
    </row>
    <row r="554" spans="1:15" x14ac:dyDescent="0.2">
      <c r="A554" s="3">
        <v>21</v>
      </c>
      <c r="B554" s="3" t="s">
        <v>176</v>
      </c>
      <c r="C554" s="3" t="s">
        <v>177</v>
      </c>
      <c r="D554" s="3" t="s">
        <v>14</v>
      </c>
      <c r="E554" s="3" t="s">
        <v>31</v>
      </c>
      <c r="F554" s="7">
        <v>69</v>
      </c>
      <c r="G554" s="6" t="s">
        <v>312</v>
      </c>
      <c r="H554" s="21">
        <f t="shared" si="56"/>
        <v>16</v>
      </c>
      <c r="I554" s="21" t="str">
        <f t="shared" si="62"/>
        <v>abril</v>
      </c>
      <c r="J554" s="20">
        <f t="shared" si="57"/>
        <v>4</v>
      </c>
      <c r="K554" s="20">
        <f t="shared" si="58"/>
        <v>2023</v>
      </c>
      <c r="L554" s="12">
        <f t="shared" si="59"/>
        <v>0.85717903266649786</v>
      </c>
      <c r="M554">
        <f>(COUNTIF(mercado_acoes!D:D, "Compra") + COUNTIF(mercado_acoes!D:D, "Venda"))</f>
        <v>2000</v>
      </c>
      <c r="N554" s="19">
        <f t="shared" si="60"/>
        <v>6900</v>
      </c>
      <c r="O554" s="19">
        <f t="shared" si="61"/>
        <v>2022.1428209673336</v>
      </c>
    </row>
    <row r="555" spans="1:15" x14ac:dyDescent="0.2">
      <c r="A555" s="3">
        <v>92</v>
      </c>
      <c r="B555" s="3" t="s">
        <v>85</v>
      </c>
      <c r="C555" s="3" t="s">
        <v>188</v>
      </c>
      <c r="D555" s="3" t="s">
        <v>9</v>
      </c>
      <c r="E555" s="3" t="s">
        <v>125</v>
      </c>
      <c r="F555" s="7">
        <v>3.91</v>
      </c>
      <c r="G555" s="6" t="s">
        <v>312</v>
      </c>
      <c r="H555" s="21">
        <f t="shared" si="56"/>
        <v>16</v>
      </c>
      <c r="I555" s="21" t="str">
        <f t="shared" si="62"/>
        <v>abril</v>
      </c>
      <c r="J555" s="20">
        <f t="shared" si="57"/>
        <v>4</v>
      </c>
      <c r="K555" s="20">
        <f t="shared" si="58"/>
        <v>2023</v>
      </c>
      <c r="L555" s="12">
        <f t="shared" si="59"/>
        <v>3.3046340845783742E-2</v>
      </c>
      <c r="M555">
        <f>(COUNTIF(mercado_acoes!D:D, "Compra") + COUNTIF(mercado_acoes!D:D, "Venda"))</f>
        <v>2000</v>
      </c>
      <c r="N555" s="19">
        <f t="shared" si="60"/>
        <v>391</v>
      </c>
      <c r="O555" s="19">
        <f t="shared" si="61"/>
        <v>2022.9669536591541</v>
      </c>
    </row>
    <row r="556" spans="1:15" x14ac:dyDescent="0.2">
      <c r="A556" s="3">
        <v>84</v>
      </c>
      <c r="B556" s="3" t="s">
        <v>120</v>
      </c>
      <c r="C556" s="3" t="s">
        <v>121</v>
      </c>
      <c r="D556" s="3" t="s">
        <v>9</v>
      </c>
      <c r="E556" s="3" t="s">
        <v>79</v>
      </c>
      <c r="F556" s="7">
        <v>14.34</v>
      </c>
      <c r="G556" s="6" t="s">
        <v>313</v>
      </c>
      <c r="H556" s="21">
        <f t="shared" si="56"/>
        <v>17</v>
      </c>
      <c r="I556" s="21" t="str">
        <f t="shared" si="62"/>
        <v>abril</v>
      </c>
      <c r="J556" s="20">
        <f t="shared" si="57"/>
        <v>4</v>
      </c>
      <c r="K556" s="20">
        <f t="shared" si="58"/>
        <v>2023</v>
      </c>
      <c r="L556" s="12">
        <f t="shared" si="59"/>
        <v>0.16510508989617623</v>
      </c>
      <c r="M556">
        <f>(COUNTIF(mercado_acoes!D:D, "Compra") + COUNTIF(mercado_acoes!D:D, "Venda"))</f>
        <v>2000</v>
      </c>
      <c r="N556" s="19">
        <f t="shared" si="60"/>
        <v>1434</v>
      </c>
      <c r="O556" s="19">
        <f t="shared" si="61"/>
        <v>2022.8348949101039</v>
      </c>
    </row>
    <row r="557" spans="1:15" x14ac:dyDescent="0.2">
      <c r="A557" s="3">
        <v>70</v>
      </c>
      <c r="B557" s="3" t="s">
        <v>134</v>
      </c>
      <c r="C557" s="3" t="s">
        <v>135</v>
      </c>
      <c r="D557" s="3" t="s">
        <v>9</v>
      </c>
      <c r="E557" s="3" t="s">
        <v>63</v>
      </c>
      <c r="F557" s="7">
        <v>11.76</v>
      </c>
      <c r="G557" s="6" t="s">
        <v>313</v>
      </c>
      <c r="H557" s="21">
        <f t="shared" si="56"/>
        <v>17</v>
      </c>
      <c r="I557" s="21" t="str">
        <f t="shared" si="62"/>
        <v>abril</v>
      </c>
      <c r="J557" s="20">
        <f t="shared" si="57"/>
        <v>4</v>
      </c>
      <c r="K557" s="20">
        <f t="shared" si="58"/>
        <v>2023</v>
      </c>
      <c r="L557" s="12">
        <f t="shared" si="59"/>
        <v>0.13243859204861988</v>
      </c>
      <c r="M557">
        <f>(COUNTIF(mercado_acoes!D:D, "Compra") + COUNTIF(mercado_acoes!D:D, "Venda"))</f>
        <v>2000</v>
      </c>
      <c r="N557" s="19">
        <f t="shared" si="60"/>
        <v>1176</v>
      </c>
      <c r="O557" s="19">
        <f t="shared" si="61"/>
        <v>2022.8675614079514</v>
      </c>
    </row>
    <row r="558" spans="1:15" x14ac:dyDescent="0.2">
      <c r="A558" s="3">
        <v>68</v>
      </c>
      <c r="B558" s="3" t="s">
        <v>23</v>
      </c>
      <c r="C558" s="3" t="s">
        <v>24</v>
      </c>
      <c r="D558" s="3" t="s">
        <v>9</v>
      </c>
      <c r="E558" s="3" t="s">
        <v>83</v>
      </c>
      <c r="F558" s="7">
        <v>35.380000000000003</v>
      </c>
      <c r="G558" s="6" t="s">
        <v>313</v>
      </c>
      <c r="H558" s="21">
        <f t="shared" si="56"/>
        <v>17</v>
      </c>
      <c r="I558" s="21" t="str">
        <f t="shared" si="62"/>
        <v>abril</v>
      </c>
      <c r="J558" s="20">
        <f t="shared" si="57"/>
        <v>4</v>
      </c>
      <c r="K558" s="20">
        <f t="shared" si="58"/>
        <v>2023</v>
      </c>
      <c r="L558" s="12">
        <f t="shared" si="59"/>
        <v>0.43150164598632568</v>
      </c>
      <c r="M558">
        <f>(COUNTIF(mercado_acoes!D:D, "Compra") + COUNTIF(mercado_acoes!D:D, "Venda"))</f>
        <v>2000</v>
      </c>
      <c r="N558" s="19">
        <f t="shared" si="60"/>
        <v>3538.0000000000005</v>
      </c>
      <c r="O558" s="19">
        <f t="shared" si="61"/>
        <v>2022.5684983540136</v>
      </c>
    </row>
    <row r="559" spans="1:15" x14ac:dyDescent="0.2">
      <c r="A559" s="3">
        <v>93</v>
      </c>
      <c r="B559" s="3" t="s">
        <v>106</v>
      </c>
      <c r="C559" s="3" t="s">
        <v>107</v>
      </c>
      <c r="D559" s="3" t="s">
        <v>9</v>
      </c>
      <c r="E559" s="3" t="s">
        <v>66</v>
      </c>
      <c r="F559" s="7">
        <v>35.01</v>
      </c>
      <c r="G559" s="6" t="s">
        <v>313</v>
      </c>
      <c r="H559" s="21">
        <f t="shared" si="56"/>
        <v>17</v>
      </c>
      <c r="I559" s="21" t="str">
        <f t="shared" si="62"/>
        <v>abril</v>
      </c>
      <c r="J559" s="20">
        <f t="shared" si="57"/>
        <v>4</v>
      </c>
      <c r="K559" s="20">
        <f t="shared" si="58"/>
        <v>2023</v>
      </c>
      <c r="L559" s="12">
        <f t="shared" si="59"/>
        <v>0.42681691567485436</v>
      </c>
      <c r="M559">
        <f>(COUNTIF(mercado_acoes!D:D, "Compra") + COUNTIF(mercado_acoes!D:D, "Venda"))</f>
        <v>2000</v>
      </c>
      <c r="N559" s="19">
        <f t="shared" si="60"/>
        <v>3501</v>
      </c>
      <c r="O559" s="19">
        <f t="shared" si="61"/>
        <v>2022.5731830843251</v>
      </c>
    </row>
    <row r="560" spans="1:15" x14ac:dyDescent="0.2">
      <c r="A560" s="3">
        <v>64</v>
      </c>
      <c r="B560" s="3" t="s">
        <v>142</v>
      </c>
      <c r="C560" s="3" t="s">
        <v>143</v>
      </c>
      <c r="D560" s="3" t="s">
        <v>14</v>
      </c>
      <c r="E560" s="3" t="s">
        <v>18</v>
      </c>
      <c r="F560" s="7">
        <v>21.69</v>
      </c>
      <c r="G560" s="6" t="s">
        <v>313</v>
      </c>
      <c r="H560" s="21">
        <f t="shared" si="56"/>
        <v>17</v>
      </c>
      <c r="I560" s="21" t="str">
        <f t="shared" si="62"/>
        <v>abril</v>
      </c>
      <c r="J560" s="20">
        <f t="shared" si="57"/>
        <v>4</v>
      </c>
      <c r="K560" s="20">
        <f t="shared" si="58"/>
        <v>2023</v>
      </c>
      <c r="L560" s="12">
        <f t="shared" si="59"/>
        <v>0.25816662446188909</v>
      </c>
      <c r="M560">
        <f>(COUNTIF(mercado_acoes!D:D, "Compra") + COUNTIF(mercado_acoes!D:D, "Venda"))</f>
        <v>2000</v>
      </c>
      <c r="N560" s="19">
        <f t="shared" si="60"/>
        <v>2169</v>
      </c>
      <c r="O560" s="19">
        <f t="shared" si="61"/>
        <v>2022.7418333755381</v>
      </c>
    </row>
    <row r="561" spans="1:15" x14ac:dyDescent="0.2">
      <c r="A561" s="3">
        <v>3</v>
      </c>
      <c r="B561" s="3" t="s">
        <v>51</v>
      </c>
      <c r="C561" s="3" t="s">
        <v>52</v>
      </c>
      <c r="D561" s="3" t="s">
        <v>14</v>
      </c>
      <c r="E561" s="3" t="s">
        <v>83</v>
      </c>
      <c r="F561" s="7">
        <v>38.54</v>
      </c>
      <c r="G561" s="6" t="s">
        <v>313</v>
      </c>
      <c r="H561" s="21">
        <f t="shared" si="56"/>
        <v>17</v>
      </c>
      <c r="I561" s="21" t="str">
        <f t="shared" si="62"/>
        <v>abril</v>
      </c>
      <c r="J561" s="20">
        <f t="shared" si="57"/>
        <v>4</v>
      </c>
      <c r="K561" s="20">
        <f t="shared" si="58"/>
        <v>2023</v>
      </c>
      <c r="L561" s="12">
        <f t="shared" si="59"/>
        <v>0.47151177513294507</v>
      </c>
      <c r="M561">
        <f>(COUNTIF(mercado_acoes!D:D, "Compra") + COUNTIF(mercado_acoes!D:D, "Venda"))</f>
        <v>2000</v>
      </c>
      <c r="N561" s="19">
        <f t="shared" si="60"/>
        <v>3854</v>
      </c>
      <c r="O561" s="19">
        <f t="shared" si="61"/>
        <v>2022.528488224867</v>
      </c>
    </row>
    <row r="562" spans="1:15" x14ac:dyDescent="0.2">
      <c r="A562" s="3">
        <v>3</v>
      </c>
      <c r="B562" s="3" t="s">
        <v>51</v>
      </c>
      <c r="C562" s="3" t="s">
        <v>52</v>
      </c>
      <c r="D562" s="3" t="s">
        <v>14</v>
      </c>
      <c r="E562" s="3" t="s">
        <v>31</v>
      </c>
      <c r="F562" s="7">
        <v>60.17</v>
      </c>
      <c r="G562" s="6" t="s">
        <v>313</v>
      </c>
      <c r="H562" s="21">
        <f t="shared" si="56"/>
        <v>17</v>
      </c>
      <c r="I562" s="21" t="str">
        <f t="shared" si="62"/>
        <v>abril</v>
      </c>
      <c r="J562" s="20">
        <f t="shared" si="57"/>
        <v>4</v>
      </c>
      <c r="K562" s="20">
        <f t="shared" si="58"/>
        <v>2023</v>
      </c>
      <c r="L562" s="12">
        <f t="shared" si="59"/>
        <v>0.74537857685489994</v>
      </c>
      <c r="M562">
        <f>(COUNTIF(mercado_acoes!D:D, "Compra") + COUNTIF(mercado_acoes!D:D, "Venda"))</f>
        <v>2000</v>
      </c>
      <c r="N562" s="19">
        <f t="shared" si="60"/>
        <v>6017</v>
      </c>
      <c r="O562" s="19">
        <f t="shared" si="61"/>
        <v>2022.2546214231452</v>
      </c>
    </row>
    <row r="563" spans="1:15" x14ac:dyDescent="0.2">
      <c r="A563" s="3">
        <v>37</v>
      </c>
      <c r="B563" s="3" t="s">
        <v>282</v>
      </c>
      <c r="C563" s="3" t="s">
        <v>283</v>
      </c>
      <c r="D563" s="3" t="s">
        <v>14</v>
      </c>
      <c r="E563" s="3" t="s">
        <v>66</v>
      </c>
      <c r="F563" s="7">
        <v>26.67</v>
      </c>
      <c r="G563" s="6" t="s">
        <v>313</v>
      </c>
      <c r="H563" s="21">
        <f t="shared" si="56"/>
        <v>17</v>
      </c>
      <c r="I563" s="21" t="str">
        <f t="shared" si="62"/>
        <v>abril</v>
      </c>
      <c r="J563" s="20">
        <f t="shared" si="57"/>
        <v>4</v>
      </c>
      <c r="K563" s="20">
        <f t="shared" si="58"/>
        <v>2023</v>
      </c>
      <c r="L563" s="12">
        <f t="shared" si="59"/>
        <v>0.32122056216763739</v>
      </c>
      <c r="M563">
        <f>(COUNTIF(mercado_acoes!D:D, "Compra") + COUNTIF(mercado_acoes!D:D, "Venda"))</f>
        <v>2000</v>
      </c>
      <c r="N563" s="19">
        <f t="shared" si="60"/>
        <v>2667</v>
      </c>
      <c r="O563" s="19">
        <f t="shared" si="61"/>
        <v>2022.6787794378324</v>
      </c>
    </row>
    <row r="564" spans="1:15" x14ac:dyDescent="0.2">
      <c r="A564" s="3">
        <v>28</v>
      </c>
      <c r="B564" s="3" t="s">
        <v>49</v>
      </c>
      <c r="C564" s="3" t="s">
        <v>50</v>
      </c>
      <c r="D564" s="3" t="s">
        <v>14</v>
      </c>
      <c r="E564" s="3" t="s">
        <v>34</v>
      </c>
      <c r="F564" s="7">
        <v>59.58</v>
      </c>
      <c r="G564" s="6" t="s">
        <v>313</v>
      </c>
      <c r="H564" s="21">
        <f t="shared" si="56"/>
        <v>17</v>
      </c>
      <c r="I564" s="21" t="str">
        <f t="shared" si="62"/>
        <v>abril</v>
      </c>
      <c r="J564" s="20">
        <f t="shared" si="57"/>
        <v>4</v>
      </c>
      <c r="K564" s="20">
        <f t="shared" si="58"/>
        <v>2023</v>
      </c>
      <c r="L564" s="12">
        <f t="shared" si="59"/>
        <v>0.7379083312230944</v>
      </c>
      <c r="M564">
        <f>(COUNTIF(mercado_acoes!D:D, "Compra") + COUNTIF(mercado_acoes!D:D, "Venda"))</f>
        <v>2000</v>
      </c>
      <c r="N564" s="19">
        <f t="shared" si="60"/>
        <v>5958</v>
      </c>
      <c r="O564" s="19">
        <f t="shared" si="61"/>
        <v>2022.262091668777</v>
      </c>
    </row>
    <row r="565" spans="1:15" x14ac:dyDescent="0.2">
      <c r="A565" s="3">
        <v>61</v>
      </c>
      <c r="B565" s="3" t="s">
        <v>75</v>
      </c>
      <c r="C565" s="3" t="s">
        <v>76</v>
      </c>
      <c r="D565" s="3" t="s">
        <v>14</v>
      </c>
      <c r="E565" s="3" t="s">
        <v>15</v>
      </c>
      <c r="F565" s="7">
        <v>41.27</v>
      </c>
      <c r="G565" s="6" t="s">
        <v>313</v>
      </c>
      <c r="H565" s="21">
        <f t="shared" ref="H565:H628" si="63">DAY(G565)</f>
        <v>17</v>
      </c>
      <c r="I565" s="21" t="str">
        <f t="shared" si="62"/>
        <v>abril</v>
      </c>
      <c r="J565" s="20">
        <f t="shared" si="57"/>
        <v>4</v>
      </c>
      <c r="K565" s="20">
        <f t="shared" si="58"/>
        <v>2023</v>
      </c>
      <c r="L565" s="12">
        <f t="shared" si="59"/>
        <v>0.50607748797163843</v>
      </c>
      <c r="M565">
        <f>(COUNTIF(mercado_acoes!D:D, "Compra") + COUNTIF(mercado_acoes!D:D, "Venda"))</f>
        <v>2000</v>
      </c>
      <c r="N565" s="19">
        <f t="shared" si="60"/>
        <v>4127</v>
      </c>
      <c r="O565" s="19">
        <f t="shared" si="61"/>
        <v>2022.4939225120283</v>
      </c>
    </row>
    <row r="566" spans="1:15" x14ac:dyDescent="0.2">
      <c r="A566" s="3">
        <v>14</v>
      </c>
      <c r="B566" s="3" t="s">
        <v>156</v>
      </c>
      <c r="C566" s="3" t="s">
        <v>157</v>
      </c>
      <c r="D566" s="3" t="s">
        <v>14</v>
      </c>
      <c r="E566" s="3" t="s">
        <v>30</v>
      </c>
      <c r="F566" s="7">
        <v>30.01</v>
      </c>
      <c r="G566" s="6" t="s">
        <v>313</v>
      </c>
      <c r="H566" s="21">
        <f t="shared" si="63"/>
        <v>17</v>
      </c>
      <c r="I566" s="21" t="str">
        <f t="shared" si="62"/>
        <v>abril</v>
      </c>
      <c r="J566" s="20">
        <f t="shared" si="57"/>
        <v>4</v>
      </c>
      <c r="K566" s="20">
        <f t="shared" si="58"/>
        <v>2023</v>
      </c>
      <c r="L566" s="12">
        <f t="shared" si="59"/>
        <v>0.36350974930362118</v>
      </c>
      <c r="M566">
        <f>(COUNTIF(mercado_acoes!D:D, "Compra") + COUNTIF(mercado_acoes!D:D, "Venda"))</f>
        <v>2000</v>
      </c>
      <c r="N566" s="19">
        <f t="shared" si="60"/>
        <v>3001</v>
      </c>
      <c r="O566" s="19">
        <f t="shared" si="61"/>
        <v>2022.6364902506964</v>
      </c>
    </row>
    <row r="567" spans="1:15" x14ac:dyDescent="0.2">
      <c r="A567" s="3">
        <v>41</v>
      </c>
      <c r="B567" s="3" t="s">
        <v>222</v>
      </c>
      <c r="C567" s="3" t="s">
        <v>223</v>
      </c>
      <c r="D567" s="3" t="s">
        <v>9</v>
      </c>
      <c r="E567" s="3" t="s">
        <v>31</v>
      </c>
      <c r="F567" s="7">
        <v>54.68</v>
      </c>
      <c r="G567" s="6" t="s">
        <v>313</v>
      </c>
      <c r="H567" s="21">
        <f t="shared" si="63"/>
        <v>17</v>
      </c>
      <c r="I567" s="21" t="str">
        <f t="shared" si="62"/>
        <v>abril</v>
      </c>
      <c r="J567" s="20">
        <f t="shared" si="57"/>
        <v>4</v>
      </c>
      <c r="K567" s="20">
        <f t="shared" si="58"/>
        <v>2023</v>
      </c>
      <c r="L567" s="12">
        <f t="shared" si="59"/>
        <v>0.67586730817928586</v>
      </c>
      <c r="M567">
        <f>(COUNTIF(mercado_acoes!D:D, "Compra") + COUNTIF(mercado_acoes!D:D, "Venda"))</f>
        <v>2000</v>
      </c>
      <c r="N567" s="19">
        <f t="shared" si="60"/>
        <v>5468</v>
      </c>
      <c r="O567" s="19">
        <f t="shared" si="61"/>
        <v>2022.3241326918208</v>
      </c>
    </row>
    <row r="568" spans="1:15" x14ac:dyDescent="0.2">
      <c r="A568" s="3">
        <v>45</v>
      </c>
      <c r="B568" s="3" t="s">
        <v>227</v>
      </c>
      <c r="C568" s="3" t="s">
        <v>228</v>
      </c>
      <c r="D568" s="3" t="s">
        <v>14</v>
      </c>
      <c r="E568" s="3" t="s">
        <v>37</v>
      </c>
      <c r="F568" s="7">
        <v>49.67</v>
      </c>
      <c r="G568" s="6" t="s">
        <v>314</v>
      </c>
      <c r="H568" s="21">
        <f t="shared" si="63"/>
        <v>18</v>
      </c>
      <c r="I568" s="21" t="str">
        <f t="shared" si="62"/>
        <v>abril</v>
      </c>
      <c r="J568" s="20">
        <f t="shared" si="57"/>
        <v>4</v>
      </c>
      <c r="K568" s="20">
        <f t="shared" si="58"/>
        <v>2023</v>
      </c>
      <c r="L568" s="12">
        <f t="shared" si="59"/>
        <v>0.61243352747531021</v>
      </c>
      <c r="M568">
        <f>(COUNTIF(mercado_acoes!D:D, "Compra") + COUNTIF(mercado_acoes!D:D, "Venda"))</f>
        <v>2000</v>
      </c>
      <c r="N568" s="19">
        <f t="shared" si="60"/>
        <v>4967</v>
      </c>
      <c r="O568" s="19">
        <f t="shared" si="61"/>
        <v>2022.3875664725247</v>
      </c>
    </row>
    <row r="569" spans="1:15" x14ac:dyDescent="0.2">
      <c r="A569" s="3">
        <v>29</v>
      </c>
      <c r="B569" s="3" t="s">
        <v>97</v>
      </c>
      <c r="C569" s="3" t="s">
        <v>98</v>
      </c>
      <c r="D569" s="3" t="s">
        <v>9</v>
      </c>
      <c r="E569" s="3" t="s">
        <v>115</v>
      </c>
      <c r="F569" s="7">
        <v>31.51</v>
      </c>
      <c r="G569" s="6" t="s">
        <v>314</v>
      </c>
      <c r="H569" s="21">
        <f t="shared" si="63"/>
        <v>18</v>
      </c>
      <c r="I569" s="21" t="str">
        <f t="shared" si="62"/>
        <v>abril</v>
      </c>
      <c r="J569" s="20">
        <f t="shared" si="57"/>
        <v>4</v>
      </c>
      <c r="K569" s="20">
        <f t="shared" si="58"/>
        <v>2023</v>
      </c>
      <c r="L569" s="12">
        <f t="shared" si="59"/>
        <v>0.38250189921499111</v>
      </c>
      <c r="M569">
        <f>(COUNTIF(mercado_acoes!D:D, "Compra") + COUNTIF(mercado_acoes!D:D, "Venda"))</f>
        <v>2000</v>
      </c>
      <c r="N569" s="19">
        <f t="shared" si="60"/>
        <v>3151</v>
      </c>
      <c r="O569" s="19">
        <f t="shared" si="61"/>
        <v>2022.617498100785</v>
      </c>
    </row>
    <row r="570" spans="1:15" x14ac:dyDescent="0.2">
      <c r="A570" s="3">
        <v>83</v>
      </c>
      <c r="B570" s="3" t="s">
        <v>67</v>
      </c>
      <c r="C570" s="3" t="s">
        <v>68</v>
      </c>
      <c r="D570" s="3" t="s">
        <v>14</v>
      </c>
      <c r="E570" s="3" t="s">
        <v>18</v>
      </c>
      <c r="F570" s="7">
        <v>13.53</v>
      </c>
      <c r="G570" s="6" t="s">
        <v>314</v>
      </c>
      <c r="H570" s="21">
        <f t="shared" si="63"/>
        <v>18</v>
      </c>
      <c r="I570" s="21" t="str">
        <f t="shared" si="62"/>
        <v>abril</v>
      </c>
      <c r="J570" s="20">
        <f t="shared" si="57"/>
        <v>4</v>
      </c>
      <c r="K570" s="20">
        <f t="shared" si="58"/>
        <v>2023</v>
      </c>
      <c r="L570" s="12">
        <f t="shared" si="59"/>
        <v>0.15484932894403644</v>
      </c>
      <c r="M570">
        <f>(COUNTIF(mercado_acoes!D:D, "Compra") + COUNTIF(mercado_acoes!D:D, "Venda"))</f>
        <v>2000</v>
      </c>
      <c r="N570" s="19">
        <f t="shared" si="60"/>
        <v>1353</v>
      </c>
      <c r="O570" s="19">
        <f t="shared" si="61"/>
        <v>2022.845150671056</v>
      </c>
    </row>
    <row r="571" spans="1:15" x14ac:dyDescent="0.2">
      <c r="A571" s="3">
        <v>5</v>
      </c>
      <c r="B571" s="3" t="s">
        <v>151</v>
      </c>
      <c r="C571" s="3" t="s">
        <v>152</v>
      </c>
      <c r="D571" s="3" t="s">
        <v>9</v>
      </c>
      <c r="E571" s="3" t="s">
        <v>70</v>
      </c>
      <c r="F571" s="7">
        <v>11.61</v>
      </c>
      <c r="G571" s="6" t="s">
        <v>314</v>
      </c>
      <c r="H571" s="21">
        <f t="shared" si="63"/>
        <v>18</v>
      </c>
      <c r="I571" s="21" t="str">
        <f t="shared" si="62"/>
        <v>abril</v>
      </c>
      <c r="J571" s="20">
        <f t="shared" si="57"/>
        <v>4</v>
      </c>
      <c r="K571" s="20">
        <f t="shared" si="58"/>
        <v>2023</v>
      </c>
      <c r="L571" s="12">
        <f t="shared" si="59"/>
        <v>0.13053937705748289</v>
      </c>
      <c r="M571">
        <f>(COUNTIF(mercado_acoes!D:D, "Compra") + COUNTIF(mercado_acoes!D:D, "Venda"))</f>
        <v>2000</v>
      </c>
      <c r="N571" s="19">
        <f t="shared" si="60"/>
        <v>1161</v>
      </c>
      <c r="O571" s="19">
        <f t="shared" si="61"/>
        <v>2022.8694606229426</v>
      </c>
    </row>
    <row r="572" spans="1:15" x14ac:dyDescent="0.2">
      <c r="A572" s="3">
        <v>31</v>
      </c>
      <c r="B572" s="3" t="s">
        <v>240</v>
      </c>
      <c r="C572" s="3" t="s">
        <v>241</v>
      </c>
      <c r="D572" s="3" t="s">
        <v>14</v>
      </c>
      <c r="E572" s="3" t="s">
        <v>95</v>
      </c>
      <c r="F572" s="7">
        <v>4.0199999999999996</v>
      </c>
      <c r="G572" s="6" t="s">
        <v>314</v>
      </c>
      <c r="H572" s="21">
        <f t="shared" si="63"/>
        <v>18</v>
      </c>
      <c r="I572" s="21" t="str">
        <f t="shared" si="62"/>
        <v>abril</v>
      </c>
      <c r="J572" s="20">
        <f t="shared" si="57"/>
        <v>4</v>
      </c>
      <c r="K572" s="20">
        <f t="shared" si="58"/>
        <v>2023</v>
      </c>
      <c r="L572" s="12">
        <f t="shared" si="59"/>
        <v>3.4439098505950866E-2</v>
      </c>
      <c r="M572">
        <f>(COUNTIF(mercado_acoes!D:D, "Compra") + COUNTIF(mercado_acoes!D:D, "Venda"))</f>
        <v>2000</v>
      </c>
      <c r="N572" s="19">
        <f t="shared" si="60"/>
        <v>401.99999999999994</v>
      </c>
      <c r="O572" s="19">
        <f t="shared" si="61"/>
        <v>2022.965560901494</v>
      </c>
    </row>
    <row r="573" spans="1:15" x14ac:dyDescent="0.2">
      <c r="A573" s="3">
        <v>87</v>
      </c>
      <c r="B573" s="3" t="s">
        <v>267</v>
      </c>
      <c r="C573" s="3" t="s">
        <v>268</v>
      </c>
      <c r="D573" s="3" t="s">
        <v>9</v>
      </c>
      <c r="E573" s="3" t="s">
        <v>57</v>
      </c>
      <c r="F573" s="7">
        <v>24.32</v>
      </c>
      <c r="G573" s="6" t="s">
        <v>314</v>
      </c>
      <c r="H573" s="21">
        <f t="shared" si="63"/>
        <v>18</v>
      </c>
      <c r="I573" s="21" t="str">
        <f t="shared" si="62"/>
        <v>abril</v>
      </c>
      <c r="J573" s="20">
        <f t="shared" si="57"/>
        <v>4</v>
      </c>
      <c r="K573" s="20">
        <f t="shared" si="58"/>
        <v>2023</v>
      </c>
      <c r="L573" s="12">
        <f t="shared" si="59"/>
        <v>0.29146619397315776</v>
      </c>
      <c r="M573">
        <f>(COUNTIF(mercado_acoes!D:D, "Compra") + COUNTIF(mercado_acoes!D:D, "Venda"))</f>
        <v>2000</v>
      </c>
      <c r="N573" s="19">
        <f t="shared" si="60"/>
        <v>2432</v>
      </c>
      <c r="O573" s="19">
        <f t="shared" si="61"/>
        <v>2022.7085338060269</v>
      </c>
    </row>
    <row r="574" spans="1:15" x14ac:dyDescent="0.2">
      <c r="A574" s="3">
        <v>97</v>
      </c>
      <c r="B574" s="3" t="s">
        <v>43</v>
      </c>
      <c r="C574" s="3" t="s">
        <v>44</v>
      </c>
      <c r="D574" s="3" t="s">
        <v>9</v>
      </c>
      <c r="E574" s="3" t="s">
        <v>15</v>
      </c>
      <c r="F574" s="7">
        <v>42.34</v>
      </c>
      <c r="G574" s="6" t="s">
        <v>314</v>
      </c>
      <c r="H574" s="21">
        <f t="shared" si="63"/>
        <v>18</v>
      </c>
      <c r="I574" s="21" t="str">
        <f t="shared" si="62"/>
        <v>abril</v>
      </c>
      <c r="J574" s="20">
        <f t="shared" si="57"/>
        <v>4</v>
      </c>
      <c r="K574" s="20">
        <f t="shared" si="58"/>
        <v>2023</v>
      </c>
      <c r="L574" s="12">
        <f t="shared" si="59"/>
        <v>0.5196252215750824</v>
      </c>
      <c r="M574">
        <f>(COUNTIF(mercado_acoes!D:D, "Compra") + COUNTIF(mercado_acoes!D:D, "Venda"))</f>
        <v>2000</v>
      </c>
      <c r="N574" s="19">
        <f t="shared" si="60"/>
        <v>4234</v>
      </c>
      <c r="O574" s="19">
        <f t="shared" si="61"/>
        <v>2022.4803747784249</v>
      </c>
    </row>
    <row r="575" spans="1:15" x14ac:dyDescent="0.2">
      <c r="A575" s="3">
        <v>7</v>
      </c>
      <c r="B575" s="3" t="s">
        <v>87</v>
      </c>
      <c r="C575" s="3" t="s">
        <v>88</v>
      </c>
      <c r="D575" s="3" t="s">
        <v>9</v>
      </c>
      <c r="E575" s="3" t="s">
        <v>83</v>
      </c>
      <c r="F575" s="7">
        <v>37.229999999999997</v>
      </c>
      <c r="G575" s="6" t="s">
        <v>315</v>
      </c>
      <c r="H575" s="21">
        <f t="shared" si="63"/>
        <v>19</v>
      </c>
      <c r="I575" s="21" t="str">
        <f t="shared" si="62"/>
        <v>abril</v>
      </c>
      <c r="J575" s="20">
        <f t="shared" si="57"/>
        <v>4</v>
      </c>
      <c r="K575" s="20">
        <f t="shared" si="58"/>
        <v>2023</v>
      </c>
      <c r="L575" s="12">
        <f t="shared" si="59"/>
        <v>0.45492529754368194</v>
      </c>
      <c r="M575">
        <f>(COUNTIF(mercado_acoes!D:D, "Compra") + COUNTIF(mercado_acoes!D:D, "Venda"))</f>
        <v>2000</v>
      </c>
      <c r="N575" s="19">
        <f t="shared" si="60"/>
        <v>3722.9999999999995</v>
      </c>
      <c r="O575" s="19">
        <f t="shared" si="61"/>
        <v>2022.5450747024563</v>
      </c>
    </row>
    <row r="576" spans="1:15" x14ac:dyDescent="0.2">
      <c r="A576" s="3">
        <v>1</v>
      </c>
      <c r="B576" s="3" t="s">
        <v>185</v>
      </c>
      <c r="C576" s="3" t="s">
        <v>186</v>
      </c>
      <c r="D576" s="3" t="s">
        <v>9</v>
      </c>
      <c r="E576" s="3" t="s">
        <v>18</v>
      </c>
      <c r="F576" s="7">
        <v>16.55</v>
      </c>
      <c r="G576" s="6" t="s">
        <v>315</v>
      </c>
      <c r="H576" s="21">
        <f t="shared" si="63"/>
        <v>19</v>
      </c>
      <c r="I576" s="21" t="str">
        <f t="shared" si="62"/>
        <v>abril</v>
      </c>
      <c r="J576" s="20">
        <f t="shared" si="57"/>
        <v>4</v>
      </c>
      <c r="K576" s="20">
        <f t="shared" si="58"/>
        <v>2023</v>
      </c>
      <c r="L576" s="12">
        <f t="shared" si="59"/>
        <v>0.19308685743226131</v>
      </c>
      <c r="M576">
        <f>(COUNTIF(mercado_acoes!D:D, "Compra") + COUNTIF(mercado_acoes!D:D, "Venda"))</f>
        <v>2000</v>
      </c>
      <c r="N576" s="19">
        <f t="shared" si="60"/>
        <v>1655</v>
      </c>
      <c r="O576" s="19">
        <f t="shared" si="61"/>
        <v>2022.8069131425677</v>
      </c>
    </row>
    <row r="577" spans="1:15" x14ac:dyDescent="0.2">
      <c r="A577" s="3">
        <v>89</v>
      </c>
      <c r="B577" s="3" t="s">
        <v>113</v>
      </c>
      <c r="C577" s="3" t="s">
        <v>114</v>
      </c>
      <c r="D577" s="3" t="s">
        <v>14</v>
      </c>
      <c r="E577" s="3" t="s">
        <v>10</v>
      </c>
      <c r="F577" s="7">
        <v>10.57</v>
      </c>
      <c r="G577" s="6" t="s">
        <v>315</v>
      </c>
      <c r="H577" s="21">
        <f t="shared" si="63"/>
        <v>19</v>
      </c>
      <c r="I577" s="21" t="str">
        <f t="shared" si="62"/>
        <v>abril</v>
      </c>
      <c r="J577" s="20">
        <f t="shared" si="57"/>
        <v>4</v>
      </c>
      <c r="K577" s="20">
        <f t="shared" si="58"/>
        <v>2023</v>
      </c>
      <c r="L577" s="12">
        <f t="shared" si="59"/>
        <v>0.11737148645226639</v>
      </c>
      <c r="M577">
        <f>(COUNTIF(mercado_acoes!D:D, "Compra") + COUNTIF(mercado_acoes!D:D, "Venda"))</f>
        <v>2000</v>
      </c>
      <c r="N577" s="19">
        <f t="shared" si="60"/>
        <v>1057</v>
      </c>
      <c r="O577" s="19">
        <f t="shared" si="61"/>
        <v>2022.8826285135478</v>
      </c>
    </row>
    <row r="578" spans="1:15" x14ac:dyDescent="0.2">
      <c r="A578" s="3">
        <v>88</v>
      </c>
      <c r="B578" s="3" t="s">
        <v>195</v>
      </c>
      <c r="C578" s="3" t="s">
        <v>202</v>
      </c>
      <c r="D578" s="3" t="s">
        <v>14</v>
      </c>
      <c r="E578" s="3" t="s">
        <v>47</v>
      </c>
      <c r="F578" s="7">
        <v>7.61</v>
      </c>
      <c r="G578" s="6" t="s">
        <v>315</v>
      </c>
      <c r="H578" s="21">
        <f t="shared" si="63"/>
        <v>19</v>
      </c>
      <c r="I578" s="21" t="str">
        <f t="shared" si="62"/>
        <v>abril</v>
      </c>
      <c r="J578" s="20">
        <f t="shared" si="57"/>
        <v>4</v>
      </c>
      <c r="K578" s="20">
        <f t="shared" si="58"/>
        <v>2023</v>
      </c>
      <c r="L578" s="12">
        <f t="shared" si="59"/>
        <v>7.9893643960496336E-2</v>
      </c>
      <c r="M578">
        <f>(COUNTIF(mercado_acoes!D:D, "Compra") + COUNTIF(mercado_acoes!D:D, "Venda"))</f>
        <v>2000</v>
      </c>
      <c r="N578" s="19">
        <f t="shared" si="60"/>
        <v>761</v>
      </c>
      <c r="O578" s="19">
        <f t="shared" si="61"/>
        <v>2022.9201063560395</v>
      </c>
    </row>
    <row r="579" spans="1:15" x14ac:dyDescent="0.2">
      <c r="A579" s="3">
        <v>19</v>
      </c>
      <c r="B579" s="3" t="s">
        <v>23</v>
      </c>
      <c r="C579" s="3" t="s">
        <v>184</v>
      </c>
      <c r="D579" s="3" t="s">
        <v>14</v>
      </c>
      <c r="E579" s="3" t="s">
        <v>25</v>
      </c>
      <c r="F579" s="7">
        <v>17.52</v>
      </c>
      <c r="G579" s="6" t="s">
        <v>315</v>
      </c>
      <c r="H579" s="21">
        <f t="shared" si="63"/>
        <v>19</v>
      </c>
      <c r="I579" s="21" t="str">
        <f t="shared" si="62"/>
        <v>abril</v>
      </c>
      <c r="J579" s="20">
        <f t="shared" ref="J579:J642" si="64">MONTH(G579)</f>
        <v>4</v>
      </c>
      <c r="K579" s="20">
        <f t="shared" ref="K579:K642" si="65">YEAR(G579)</f>
        <v>2023</v>
      </c>
      <c r="L579" s="12">
        <f t="shared" ref="L579:L642" si="66">(F579 - MIN(F:F)) / (MAX(F:F) - MIN(F:F))</f>
        <v>0.20536844770828055</v>
      </c>
      <c r="M579">
        <f>(COUNTIF(mercado_acoes!D:D, "Compra") + COUNTIF(mercado_acoes!D:D, "Venda"))</f>
        <v>2000</v>
      </c>
      <c r="N579" s="19">
        <f t="shared" ref="N579:N642" si="67">F579*100</f>
        <v>1752</v>
      </c>
      <c r="O579" s="19">
        <f t="shared" ref="O579:O642" si="68">K579 - L579</f>
        <v>2022.7946315522918</v>
      </c>
    </row>
    <row r="580" spans="1:15" x14ac:dyDescent="0.2">
      <c r="A580" s="3">
        <v>82</v>
      </c>
      <c r="B580" s="3" t="s">
        <v>244</v>
      </c>
      <c r="C580" s="3" t="s">
        <v>245</v>
      </c>
      <c r="D580" s="3" t="s">
        <v>14</v>
      </c>
      <c r="E580" s="3" t="s">
        <v>70</v>
      </c>
      <c r="F580" s="7">
        <v>14.53</v>
      </c>
      <c r="G580" s="6" t="s">
        <v>315</v>
      </c>
      <c r="H580" s="21">
        <f t="shared" si="63"/>
        <v>19</v>
      </c>
      <c r="I580" s="21" t="str">
        <f t="shared" si="62"/>
        <v>abril</v>
      </c>
      <c r="J580" s="20">
        <f t="shared" si="64"/>
        <v>4</v>
      </c>
      <c r="K580" s="20">
        <f t="shared" si="65"/>
        <v>2023</v>
      </c>
      <c r="L580" s="12">
        <f t="shared" si="66"/>
        <v>0.16751076221828309</v>
      </c>
      <c r="M580">
        <f>(COUNTIF(mercado_acoes!D:D, "Compra") + COUNTIF(mercado_acoes!D:D, "Venda"))</f>
        <v>2000</v>
      </c>
      <c r="N580" s="19">
        <f t="shared" si="67"/>
        <v>1453</v>
      </c>
      <c r="O580" s="19">
        <f t="shared" si="68"/>
        <v>2022.8324892377818</v>
      </c>
    </row>
    <row r="581" spans="1:15" x14ac:dyDescent="0.2">
      <c r="A581" s="3">
        <v>81</v>
      </c>
      <c r="B581" s="3" t="s">
        <v>32</v>
      </c>
      <c r="C581" s="3" t="s">
        <v>33</v>
      </c>
      <c r="D581" s="3" t="s">
        <v>14</v>
      </c>
      <c r="E581" s="3" t="s">
        <v>63</v>
      </c>
      <c r="F581" s="7">
        <v>12.11</v>
      </c>
      <c r="G581" s="6" t="s">
        <v>315</v>
      </c>
      <c r="H581" s="21">
        <f t="shared" si="63"/>
        <v>19</v>
      </c>
      <c r="I581" s="21" t="str">
        <f t="shared" ref="I581:I644" si="69">TEXT(G581,"mmmm")</f>
        <v>abril</v>
      </c>
      <c r="J581" s="20">
        <f t="shared" si="64"/>
        <v>4</v>
      </c>
      <c r="K581" s="20">
        <f t="shared" si="65"/>
        <v>2023</v>
      </c>
      <c r="L581" s="12">
        <f t="shared" si="66"/>
        <v>0.1368700936946062</v>
      </c>
      <c r="M581">
        <f>(COUNTIF(mercado_acoes!D:D, "Compra") + COUNTIF(mercado_acoes!D:D, "Venda"))</f>
        <v>2000</v>
      </c>
      <c r="N581" s="19">
        <f t="shared" si="67"/>
        <v>1211</v>
      </c>
      <c r="O581" s="19">
        <f t="shared" si="68"/>
        <v>2022.8631299063054</v>
      </c>
    </row>
    <row r="582" spans="1:15" x14ac:dyDescent="0.2">
      <c r="A582" s="3">
        <v>63</v>
      </c>
      <c r="B582" s="3" t="s">
        <v>234</v>
      </c>
      <c r="C582" s="3" t="s">
        <v>235</v>
      </c>
      <c r="D582" s="3" t="s">
        <v>14</v>
      </c>
      <c r="E582" s="3" t="s">
        <v>18</v>
      </c>
      <c r="F582" s="7">
        <v>15.4</v>
      </c>
      <c r="G582" s="6" t="s">
        <v>315</v>
      </c>
      <c r="H582" s="21">
        <f t="shared" si="63"/>
        <v>19</v>
      </c>
      <c r="I582" s="21" t="str">
        <f t="shared" si="69"/>
        <v>abril</v>
      </c>
      <c r="J582" s="20">
        <f t="shared" si="64"/>
        <v>4</v>
      </c>
      <c r="K582" s="20">
        <f t="shared" si="65"/>
        <v>2023</v>
      </c>
      <c r="L582" s="12">
        <f t="shared" si="66"/>
        <v>0.17852620916687767</v>
      </c>
      <c r="M582">
        <f>(COUNTIF(mercado_acoes!D:D, "Compra") + COUNTIF(mercado_acoes!D:D, "Venda"))</f>
        <v>2000</v>
      </c>
      <c r="N582" s="19">
        <f t="shared" si="67"/>
        <v>1540</v>
      </c>
      <c r="O582" s="19">
        <f t="shared" si="68"/>
        <v>2022.8214737908331</v>
      </c>
    </row>
    <row r="583" spans="1:15" x14ac:dyDescent="0.2">
      <c r="A583" s="3">
        <v>55</v>
      </c>
      <c r="B583" s="3" t="s">
        <v>197</v>
      </c>
      <c r="C583" s="3" t="s">
        <v>198</v>
      </c>
      <c r="D583" s="3" t="s">
        <v>9</v>
      </c>
      <c r="E583" s="3" t="s">
        <v>31</v>
      </c>
      <c r="F583" s="7">
        <v>60.6</v>
      </c>
      <c r="G583" s="6" t="s">
        <v>316</v>
      </c>
      <c r="H583" s="21">
        <f t="shared" si="63"/>
        <v>20</v>
      </c>
      <c r="I583" s="21" t="str">
        <f t="shared" si="69"/>
        <v>abril</v>
      </c>
      <c r="J583" s="20">
        <f t="shared" si="64"/>
        <v>4</v>
      </c>
      <c r="K583" s="20">
        <f t="shared" si="65"/>
        <v>2023</v>
      </c>
      <c r="L583" s="12">
        <f t="shared" si="66"/>
        <v>0.75082299316282608</v>
      </c>
      <c r="M583">
        <f>(COUNTIF(mercado_acoes!D:D, "Compra") + COUNTIF(mercado_acoes!D:D, "Venda"))</f>
        <v>2000</v>
      </c>
      <c r="N583" s="19">
        <f t="shared" si="67"/>
        <v>6060</v>
      </c>
      <c r="O583" s="19">
        <f t="shared" si="68"/>
        <v>2022.2491770068373</v>
      </c>
    </row>
    <row r="584" spans="1:15" x14ac:dyDescent="0.2">
      <c r="A584" s="3">
        <v>69</v>
      </c>
      <c r="B584" s="3" t="s">
        <v>77</v>
      </c>
      <c r="C584" s="3" t="s">
        <v>126</v>
      </c>
      <c r="D584" s="3" t="s">
        <v>14</v>
      </c>
      <c r="E584" s="3" t="s">
        <v>10</v>
      </c>
      <c r="F584" s="7">
        <v>10.46</v>
      </c>
      <c r="G584" s="6" t="s">
        <v>316</v>
      </c>
      <c r="H584" s="21">
        <f t="shared" si="63"/>
        <v>20</v>
      </c>
      <c r="I584" s="21" t="str">
        <f t="shared" si="69"/>
        <v>abril</v>
      </c>
      <c r="J584" s="20">
        <f t="shared" si="64"/>
        <v>4</v>
      </c>
      <c r="K584" s="20">
        <f t="shared" si="65"/>
        <v>2023</v>
      </c>
      <c r="L584" s="12">
        <f t="shared" si="66"/>
        <v>0.11597872879209926</v>
      </c>
      <c r="M584">
        <f>(COUNTIF(mercado_acoes!D:D, "Compra") + COUNTIF(mercado_acoes!D:D, "Venda"))</f>
        <v>2000</v>
      </c>
      <c r="N584" s="19">
        <f t="shared" si="67"/>
        <v>1046</v>
      </c>
      <c r="O584" s="19">
        <f t="shared" si="68"/>
        <v>2022.884021271208</v>
      </c>
    </row>
    <row r="585" spans="1:15" x14ac:dyDescent="0.2">
      <c r="A585" s="3">
        <v>13</v>
      </c>
      <c r="B585" s="3" t="s">
        <v>116</v>
      </c>
      <c r="C585" s="3" t="s">
        <v>117</v>
      </c>
      <c r="D585" s="3" t="s">
        <v>14</v>
      </c>
      <c r="E585" s="3" t="s">
        <v>70</v>
      </c>
      <c r="F585" s="7">
        <v>10.07</v>
      </c>
      <c r="G585" s="6" t="s">
        <v>316</v>
      </c>
      <c r="H585" s="21">
        <f t="shared" si="63"/>
        <v>20</v>
      </c>
      <c r="I585" s="21" t="str">
        <f t="shared" si="69"/>
        <v>abril</v>
      </c>
      <c r="J585" s="20">
        <f t="shared" si="64"/>
        <v>4</v>
      </c>
      <c r="K585" s="20">
        <f t="shared" si="65"/>
        <v>2023</v>
      </c>
      <c r="L585" s="12">
        <f t="shared" si="66"/>
        <v>0.11104076981514306</v>
      </c>
      <c r="M585">
        <f>(COUNTIF(mercado_acoes!D:D, "Compra") + COUNTIF(mercado_acoes!D:D, "Venda"))</f>
        <v>2000</v>
      </c>
      <c r="N585" s="19">
        <f t="shared" si="67"/>
        <v>1007</v>
      </c>
      <c r="O585" s="19">
        <f t="shared" si="68"/>
        <v>2022.8889592301848</v>
      </c>
    </row>
    <row r="586" spans="1:15" x14ac:dyDescent="0.2">
      <c r="A586" s="3">
        <v>10</v>
      </c>
      <c r="B586" s="3" t="s">
        <v>130</v>
      </c>
      <c r="C586" s="3" t="s">
        <v>131</v>
      </c>
      <c r="D586" s="3" t="s">
        <v>9</v>
      </c>
      <c r="E586" s="3" t="s">
        <v>31</v>
      </c>
      <c r="F586" s="7">
        <v>56.69</v>
      </c>
      <c r="G586" s="6" t="s">
        <v>316</v>
      </c>
      <c r="H586" s="21">
        <f t="shared" si="63"/>
        <v>20</v>
      </c>
      <c r="I586" s="21" t="str">
        <f t="shared" si="69"/>
        <v>abril</v>
      </c>
      <c r="J586" s="20">
        <f t="shared" si="64"/>
        <v>4</v>
      </c>
      <c r="K586" s="20">
        <f t="shared" si="65"/>
        <v>2023</v>
      </c>
      <c r="L586" s="12">
        <f t="shared" si="66"/>
        <v>0.70131678906052164</v>
      </c>
      <c r="M586">
        <f>(COUNTIF(mercado_acoes!D:D, "Compra") + COUNTIF(mercado_acoes!D:D, "Venda"))</f>
        <v>2000</v>
      </c>
      <c r="N586" s="19">
        <f t="shared" si="67"/>
        <v>5669</v>
      </c>
      <c r="O586" s="19">
        <f t="shared" si="68"/>
        <v>2022.2986832109395</v>
      </c>
    </row>
    <row r="587" spans="1:15" x14ac:dyDescent="0.2">
      <c r="A587" s="3">
        <v>60</v>
      </c>
      <c r="B587" s="3" t="s">
        <v>41</v>
      </c>
      <c r="C587" s="3" t="s">
        <v>42</v>
      </c>
      <c r="D587" s="3" t="s">
        <v>14</v>
      </c>
      <c r="E587" s="3" t="s">
        <v>57</v>
      </c>
      <c r="F587" s="7">
        <v>15.15</v>
      </c>
      <c r="G587" s="6" t="s">
        <v>317</v>
      </c>
      <c r="H587" s="21">
        <f t="shared" si="63"/>
        <v>21</v>
      </c>
      <c r="I587" s="21" t="str">
        <f t="shared" si="69"/>
        <v>abril</v>
      </c>
      <c r="J587" s="20">
        <f t="shared" si="64"/>
        <v>4</v>
      </c>
      <c r="K587" s="20">
        <f t="shared" si="65"/>
        <v>2023</v>
      </c>
      <c r="L587" s="12">
        <f t="shared" si="66"/>
        <v>0.17536085084831601</v>
      </c>
      <c r="M587">
        <f>(COUNTIF(mercado_acoes!D:D, "Compra") + COUNTIF(mercado_acoes!D:D, "Venda"))</f>
        <v>2000</v>
      </c>
      <c r="N587" s="19">
        <f t="shared" si="67"/>
        <v>1515</v>
      </c>
      <c r="O587" s="19">
        <f t="shared" si="68"/>
        <v>2022.8246391491516</v>
      </c>
    </row>
    <row r="588" spans="1:15" x14ac:dyDescent="0.2">
      <c r="A588" s="3">
        <v>80</v>
      </c>
      <c r="B588" s="3" t="s">
        <v>19</v>
      </c>
      <c r="C588" s="3" t="s">
        <v>20</v>
      </c>
      <c r="D588" s="3" t="s">
        <v>14</v>
      </c>
      <c r="E588" s="3" t="s">
        <v>79</v>
      </c>
      <c r="F588" s="7">
        <v>16.45</v>
      </c>
      <c r="G588" s="6" t="s">
        <v>317</v>
      </c>
      <c r="H588" s="21">
        <f t="shared" si="63"/>
        <v>21</v>
      </c>
      <c r="I588" s="21" t="str">
        <f t="shared" si="69"/>
        <v>abril</v>
      </c>
      <c r="J588" s="20">
        <f t="shared" si="64"/>
        <v>4</v>
      </c>
      <c r="K588" s="20">
        <f t="shared" si="65"/>
        <v>2023</v>
      </c>
      <c r="L588" s="12">
        <f t="shared" si="66"/>
        <v>0.19182071410483664</v>
      </c>
      <c r="M588">
        <f>(COUNTIF(mercado_acoes!D:D, "Compra") + COUNTIF(mercado_acoes!D:D, "Venda"))</f>
        <v>2000</v>
      </c>
      <c r="N588" s="19">
        <f t="shared" si="67"/>
        <v>1645</v>
      </c>
      <c r="O588" s="19">
        <f t="shared" si="68"/>
        <v>2022.8081792858952</v>
      </c>
    </row>
    <row r="589" spans="1:15" x14ac:dyDescent="0.2">
      <c r="A589" s="3">
        <v>27</v>
      </c>
      <c r="B589" s="3" t="s">
        <v>158</v>
      </c>
      <c r="C589" s="3" t="s">
        <v>159</v>
      </c>
      <c r="D589" s="3" t="s">
        <v>9</v>
      </c>
      <c r="E589" s="3" t="s">
        <v>70</v>
      </c>
      <c r="F589" s="7">
        <v>10.57</v>
      </c>
      <c r="G589" s="6" t="s">
        <v>317</v>
      </c>
      <c r="H589" s="21">
        <f t="shared" si="63"/>
        <v>21</v>
      </c>
      <c r="I589" s="21" t="str">
        <f t="shared" si="69"/>
        <v>abril</v>
      </c>
      <c r="J589" s="20">
        <f t="shared" si="64"/>
        <v>4</v>
      </c>
      <c r="K589" s="20">
        <f t="shared" si="65"/>
        <v>2023</v>
      </c>
      <c r="L589" s="12">
        <f t="shared" si="66"/>
        <v>0.11737148645226639</v>
      </c>
      <c r="M589">
        <f>(COUNTIF(mercado_acoes!D:D, "Compra") + COUNTIF(mercado_acoes!D:D, "Venda"))</f>
        <v>2000</v>
      </c>
      <c r="N589" s="19">
        <f t="shared" si="67"/>
        <v>1057</v>
      </c>
      <c r="O589" s="19">
        <f t="shared" si="68"/>
        <v>2022.8826285135478</v>
      </c>
    </row>
    <row r="590" spans="1:15" x14ac:dyDescent="0.2">
      <c r="A590" s="3">
        <v>35</v>
      </c>
      <c r="B590" s="3" t="s">
        <v>101</v>
      </c>
      <c r="C590" s="3" t="s">
        <v>102</v>
      </c>
      <c r="D590" s="3" t="s">
        <v>9</v>
      </c>
      <c r="E590" s="3" t="s">
        <v>18</v>
      </c>
      <c r="F590" s="7">
        <v>21.24</v>
      </c>
      <c r="G590" s="6" t="s">
        <v>317</v>
      </c>
      <c r="H590" s="21">
        <f t="shared" si="63"/>
        <v>21</v>
      </c>
      <c r="I590" s="21" t="str">
        <f t="shared" si="69"/>
        <v>abril</v>
      </c>
      <c r="J590" s="20">
        <f t="shared" si="64"/>
        <v>4</v>
      </c>
      <c r="K590" s="20">
        <f t="shared" si="65"/>
        <v>2023</v>
      </c>
      <c r="L590" s="12">
        <f t="shared" si="66"/>
        <v>0.25246897948847807</v>
      </c>
      <c r="M590">
        <f>(COUNTIF(mercado_acoes!D:D, "Compra") + COUNTIF(mercado_acoes!D:D, "Venda"))</f>
        <v>2000</v>
      </c>
      <c r="N590" s="19">
        <f t="shared" si="67"/>
        <v>2124</v>
      </c>
      <c r="O590" s="19">
        <f t="shared" si="68"/>
        <v>2022.7475310205116</v>
      </c>
    </row>
    <row r="591" spans="1:15" x14ac:dyDescent="0.2">
      <c r="A591" s="3">
        <v>77</v>
      </c>
      <c r="B591" s="3" t="s">
        <v>7</v>
      </c>
      <c r="C591" s="3" t="s">
        <v>154</v>
      </c>
      <c r="D591" s="3" t="s">
        <v>14</v>
      </c>
      <c r="E591" s="3" t="s">
        <v>37</v>
      </c>
      <c r="F591" s="7">
        <v>47.57</v>
      </c>
      <c r="G591" s="6" t="s">
        <v>317</v>
      </c>
      <c r="H591" s="21">
        <f t="shared" si="63"/>
        <v>21</v>
      </c>
      <c r="I591" s="21" t="str">
        <f t="shared" si="69"/>
        <v>abril</v>
      </c>
      <c r="J591" s="20">
        <f t="shared" si="64"/>
        <v>4</v>
      </c>
      <c r="K591" s="20">
        <f t="shared" si="65"/>
        <v>2023</v>
      </c>
      <c r="L591" s="12">
        <f t="shared" si="66"/>
        <v>0.58584451759939227</v>
      </c>
      <c r="M591">
        <f>(COUNTIF(mercado_acoes!D:D, "Compra") + COUNTIF(mercado_acoes!D:D, "Venda"))</f>
        <v>2000</v>
      </c>
      <c r="N591" s="19">
        <f t="shared" si="67"/>
        <v>4757</v>
      </c>
      <c r="O591" s="19">
        <f t="shared" si="68"/>
        <v>2022.4141554824007</v>
      </c>
    </row>
    <row r="592" spans="1:15" x14ac:dyDescent="0.2">
      <c r="A592" s="3">
        <v>31</v>
      </c>
      <c r="B592" s="3" t="s">
        <v>240</v>
      </c>
      <c r="C592" s="3" t="s">
        <v>241</v>
      </c>
      <c r="D592" s="3" t="s">
        <v>9</v>
      </c>
      <c r="E592" s="3" t="s">
        <v>66</v>
      </c>
      <c r="F592" s="7">
        <v>35.07</v>
      </c>
      <c r="G592" s="6" t="s">
        <v>318</v>
      </c>
      <c r="H592" s="21">
        <f t="shared" si="63"/>
        <v>22</v>
      </c>
      <c r="I592" s="21" t="str">
        <f t="shared" si="69"/>
        <v>abril</v>
      </c>
      <c r="J592" s="20">
        <f t="shared" si="64"/>
        <v>4</v>
      </c>
      <c r="K592" s="20">
        <f t="shared" si="65"/>
        <v>2023</v>
      </c>
      <c r="L592" s="12">
        <f t="shared" si="66"/>
        <v>0.42757660167130923</v>
      </c>
      <c r="M592">
        <f>(COUNTIF(mercado_acoes!D:D, "Compra") + COUNTIF(mercado_acoes!D:D, "Venda"))</f>
        <v>2000</v>
      </c>
      <c r="N592" s="19">
        <f t="shared" si="67"/>
        <v>3507</v>
      </c>
      <c r="O592" s="19">
        <f t="shared" si="68"/>
        <v>2022.5724233983287</v>
      </c>
    </row>
    <row r="593" spans="1:15" x14ac:dyDescent="0.2">
      <c r="A593" s="3">
        <v>74</v>
      </c>
      <c r="B593" s="3" t="s">
        <v>7</v>
      </c>
      <c r="C593" s="3" t="s">
        <v>100</v>
      </c>
      <c r="D593" s="3" t="s">
        <v>9</v>
      </c>
      <c r="E593" s="3" t="s">
        <v>95</v>
      </c>
      <c r="F593" s="7">
        <v>2.52</v>
      </c>
      <c r="G593" s="6" t="s">
        <v>318</v>
      </c>
      <c r="H593" s="21">
        <f t="shared" si="63"/>
        <v>22</v>
      </c>
      <c r="I593" s="21" t="str">
        <f t="shared" si="69"/>
        <v>abril</v>
      </c>
      <c r="J593" s="20">
        <f t="shared" si="64"/>
        <v>4</v>
      </c>
      <c r="K593" s="20">
        <f t="shared" si="65"/>
        <v>2023</v>
      </c>
      <c r="L593" s="12">
        <f t="shared" si="66"/>
        <v>1.5446948594580906E-2</v>
      </c>
      <c r="M593">
        <f>(COUNTIF(mercado_acoes!D:D, "Compra") + COUNTIF(mercado_acoes!D:D, "Venda"))</f>
        <v>2000</v>
      </c>
      <c r="N593" s="19">
        <f t="shared" si="67"/>
        <v>252</v>
      </c>
      <c r="O593" s="19">
        <f t="shared" si="68"/>
        <v>2022.9845530514053</v>
      </c>
    </row>
    <row r="594" spans="1:15" x14ac:dyDescent="0.2">
      <c r="A594" s="3">
        <v>88</v>
      </c>
      <c r="B594" s="3" t="s">
        <v>195</v>
      </c>
      <c r="C594" s="3" t="s">
        <v>202</v>
      </c>
      <c r="D594" s="3" t="s">
        <v>9</v>
      </c>
      <c r="E594" s="3" t="s">
        <v>47</v>
      </c>
      <c r="F594" s="7">
        <v>17.239999999999998</v>
      </c>
      <c r="G594" s="6" t="s">
        <v>318</v>
      </c>
      <c r="H594" s="21">
        <f t="shared" si="63"/>
        <v>22</v>
      </c>
      <c r="I594" s="21" t="str">
        <f t="shared" si="69"/>
        <v>abril</v>
      </c>
      <c r="J594" s="20">
        <f t="shared" si="64"/>
        <v>4</v>
      </c>
      <c r="K594" s="20">
        <f t="shared" si="65"/>
        <v>2023</v>
      </c>
      <c r="L594" s="12">
        <f t="shared" si="66"/>
        <v>0.20182324639149149</v>
      </c>
      <c r="M594">
        <f>(COUNTIF(mercado_acoes!D:D, "Compra") + COUNTIF(mercado_acoes!D:D, "Venda"))</f>
        <v>2000</v>
      </c>
      <c r="N594" s="19">
        <f t="shared" si="67"/>
        <v>1723.9999999999998</v>
      </c>
      <c r="O594" s="19">
        <f t="shared" si="68"/>
        <v>2022.7981767536085</v>
      </c>
    </row>
    <row r="595" spans="1:15" x14ac:dyDescent="0.2">
      <c r="A595" s="3">
        <v>79</v>
      </c>
      <c r="B595" s="3" t="s">
        <v>71</v>
      </c>
      <c r="C595" s="3" t="s">
        <v>72</v>
      </c>
      <c r="D595" s="3" t="s">
        <v>9</v>
      </c>
      <c r="E595" s="3" t="s">
        <v>63</v>
      </c>
      <c r="F595" s="7">
        <v>11.48</v>
      </c>
      <c r="G595" s="6" t="s">
        <v>318</v>
      </c>
      <c r="H595" s="21">
        <f t="shared" si="63"/>
        <v>22</v>
      </c>
      <c r="I595" s="21" t="str">
        <f t="shared" si="69"/>
        <v>abril</v>
      </c>
      <c r="J595" s="20">
        <f t="shared" si="64"/>
        <v>4</v>
      </c>
      <c r="K595" s="20">
        <f t="shared" si="65"/>
        <v>2023</v>
      </c>
      <c r="L595" s="12">
        <f t="shared" si="66"/>
        <v>0.12889339073183084</v>
      </c>
      <c r="M595">
        <f>(COUNTIF(mercado_acoes!D:D, "Compra") + COUNTIF(mercado_acoes!D:D, "Venda"))</f>
        <v>2000</v>
      </c>
      <c r="N595" s="19">
        <f t="shared" si="67"/>
        <v>1148</v>
      </c>
      <c r="O595" s="19">
        <f t="shared" si="68"/>
        <v>2022.8711066092683</v>
      </c>
    </row>
    <row r="596" spans="1:15" x14ac:dyDescent="0.2">
      <c r="A596" s="3">
        <v>91</v>
      </c>
      <c r="B596" s="3" t="s">
        <v>85</v>
      </c>
      <c r="C596" s="3" t="s">
        <v>86</v>
      </c>
      <c r="D596" s="3" t="s">
        <v>14</v>
      </c>
      <c r="E596" s="3" t="s">
        <v>27</v>
      </c>
      <c r="F596" s="7">
        <v>13.25</v>
      </c>
      <c r="G596" s="6" t="s">
        <v>318</v>
      </c>
      <c r="H596" s="21">
        <f t="shared" si="63"/>
        <v>22</v>
      </c>
      <c r="I596" s="21" t="str">
        <f t="shared" si="69"/>
        <v>abril</v>
      </c>
      <c r="J596" s="20">
        <f t="shared" si="64"/>
        <v>4</v>
      </c>
      <c r="K596" s="20">
        <f t="shared" si="65"/>
        <v>2023</v>
      </c>
      <c r="L596" s="12">
        <f t="shared" si="66"/>
        <v>0.15130412762724738</v>
      </c>
      <c r="M596">
        <f>(COUNTIF(mercado_acoes!D:D, "Compra") + COUNTIF(mercado_acoes!D:D, "Venda"))</f>
        <v>2000</v>
      </c>
      <c r="N596" s="19">
        <f t="shared" si="67"/>
        <v>1325</v>
      </c>
      <c r="O596" s="19">
        <f t="shared" si="68"/>
        <v>2022.8486958723727</v>
      </c>
    </row>
    <row r="597" spans="1:15" x14ac:dyDescent="0.2">
      <c r="A597" s="3">
        <v>63</v>
      </c>
      <c r="B597" s="3" t="s">
        <v>234</v>
      </c>
      <c r="C597" s="3" t="s">
        <v>235</v>
      </c>
      <c r="D597" s="3" t="s">
        <v>14</v>
      </c>
      <c r="E597" s="3" t="s">
        <v>66</v>
      </c>
      <c r="F597" s="7">
        <v>26.81</v>
      </c>
      <c r="G597" s="6" t="s">
        <v>318</v>
      </c>
      <c r="H597" s="21">
        <f t="shared" si="63"/>
        <v>22</v>
      </c>
      <c r="I597" s="21" t="str">
        <f t="shared" si="69"/>
        <v>abril</v>
      </c>
      <c r="J597" s="20">
        <f t="shared" si="64"/>
        <v>4</v>
      </c>
      <c r="K597" s="20">
        <f t="shared" si="65"/>
        <v>2023</v>
      </c>
      <c r="L597" s="12">
        <f t="shared" si="66"/>
        <v>0.32299316282603185</v>
      </c>
      <c r="M597">
        <f>(COUNTIF(mercado_acoes!D:D, "Compra") + COUNTIF(mercado_acoes!D:D, "Venda"))</f>
        <v>2000</v>
      </c>
      <c r="N597" s="19">
        <f t="shared" si="67"/>
        <v>2681</v>
      </c>
      <c r="O597" s="19">
        <f t="shared" si="68"/>
        <v>2022.6770068371741</v>
      </c>
    </row>
    <row r="598" spans="1:15" x14ac:dyDescent="0.2">
      <c r="A598" s="3">
        <v>43</v>
      </c>
      <c r="B598" s="3" t="s">
        <v>64</v>
      </c>
      <c r="C598" s="3" t="s">
        <v>65</v>
      </c>
      <c r="D598" s="3" t="s">
        <v>14</v>
      </c>
      <c r="E598" s="3" t="s">
        <v>30</v>
      </c>
      <c r="F598" s="7">
        <v>24.91</v>
      </c>
      <c r="G598" s="6" t="s">
        <v>318</v>
      </c>
      <c r="H598" s="21">
        <f t="shared" si="63"/>
        <v>22</v>
      </c>
      <c r="I598" s="21" t="str">
        <f t="shared" si="69"/>
        <v>abril</v>
      </c>
      <c r="J598" s="20">
        <f t="shared" si="64"/>
        <v>4</v>
      </c>
      <c r="K598" s="20">
        <f t="shared" si="65"/>
        <v>2023</v>
      </c>
      <c r="L598" s="12">
        <f t="shared" si="66"/>
        <v>0.29893643960496324</v>
      </c>
      <c r="M598">
        <f>(COUNTIF(mercado_acoes!D:D, "Compra") + COUNTIF(mercado_acoes!D:D, "Venda"))</f>
        <v>2000</v>
      </c>
      <c r="N598" s="19">
        <f t="shared" si="67"/>
        <v>2491</v>
      </c>
      <c r="O598" s="19">
        <f t="shared" si="68"/>
        <v>2022.7010635603951</v>
      </c>
    </row>
    <row r="599" spans="1:15" x14ac:dyDescent="0.2">
      <c r="A599" s="3">
        <v>56</v>
      </c>
      <c r="B599" s="3" t="s">
        <v>104</v>
      </c>
      <c r="C599" s="3" t="s">
        <v>105</v>
      </c>
      <c r="D599" s="3" t="s">
        <v>9</v>
      </c>
      <c r="E599" s="3" t="s">
        <v>30</v>
      </c>
      <c r="F599" s="7">
        <v>28.59</v>
      </c>
      <c r="G599" s="6" t="s">
        <v>318</v>
      </c>
      <c r="H599" s="21">
        <f t="shared" si="63"/>
        <v>22</v>
      </c>
      <c r="I599" s="21" t="str">
        <f t="shared" si="69"/>
        <v>abril</v>
      </c>
      <c r="J599" s="20">
        <f t="shared" si="64"/>
        <v>4</v>
      </c>
      <c r="K599" s="20">
        <f t="shared" si="65"/>
        <v>2023</v>
      </c>
      <c r="L599" s="12">
        <f t="shared" si="66"/>
        <v>0.34553051405419088</v>
      </c>
      <c r="M599">
        <f>(COUNTIF(mercado_acoes!D:D, "Compra") + COUNTIF(mercado_acoes!D:D, "Venda"))</f>
        <v>2000</v>
      </c>
      <c r="N599" s="19">
        <f t="shared" si="67"/>
        <v>2859</v>
      </c>
      <c r="O599" s="19">
        <f t="shared" si="68"/>
        <v>2022.6544694859458</v>
      </c>
    </row>
    <row r="600" spans="1:15" x14ac:dyDescent="0.2">
      <c r="A600" s="3">
        <v>2</v>
      </c>
      <c r="B600" s="3" t="s">
        <v>53</v>
      </c>
      <c r="C600" s="3" t="s">
        <v>54</v>
      </c>
      <c r="D600" s="3" t="s">
        <v>14</v>
      </c>
      <c r="E600" s="3" t="s">
        <v>15</v>
      </c>
      <c r="F600" s="7">
        <v>38.39</v>
      </c>
      <c r="G600" s="6" t="s">
        <v>318</v>
      </c>
      <c r="H600" s="21">
        <f t="shared" si="63"/>
        <v>22</v>
      </c>
      <c r="I600" s="21" t="str">
        <f t="shared" si="69"/>
        <v>abril</v>
      </c>
      <c r="J600" s="20">
        <f t="shared" si="64"/>
        <v>4</v>
      </c>
      <c r="K600" s="20">
        <f t="shared" si="65"/>
        <v>2023</v>
      </c>
      <c r="L600" s="12">
        <f t="shared" si="66"/>
        <v>0.46961256014180808</v>
      </c>
      <c r="M600">
        <f>(COUNTIF(mercado_acoes!D:D, "Compra") + COUNTIF(mercado_acoes!D:D, "Venda"))</f>
        <v>2000</v>
      </c>
      <c r="N600" s="19">
        <f t="shared" si="67"/>
        <v>3839</v>
      </c>
      <c r="O600" s="19">
        <f t="shared" si="68"/>
        <v>2022.5303874398583</v>
      </c>
    </row>
    <row r="601" spans="1:15" x14ac:dyDescent="0.2">
      <c r="A601" s="3">
        <v>85</v>
      </c>
      <c r="B601" s="3" t="s">
        <v>191</v>
      </c>
      <c r="C601" s="3" t="s">
        <v>192</v>
      </c>
      <c r="D601" s="3" t="s">
        <v>14</v>
      </c>
      <c r="E601" s="3" t="s">
        <v>34</v>
      </c>
      <c r="F601" s="7">
        <v>74.739999999999995</v>
      </c>
      <c r="G601" s="6" t="s">
        <v>319</v>
      </c>
      <c r="H601" s="21">
        <f t="shared" si="63"/>
        <v>23</v>
      </c>
      <c r="I601" s="21" t="str">
        <f t="shared" si="69"/>
        <v>abril</v>
      </c>
      <c r="J601" s="20">
        <f t="shared" si="64"/>
        <v>4</v>
      </c>
      <c r="K601" s="20">
        <f t="shared" si="65"/>
        <v>2023</v>
      </c>
      <c r="L601" s="12">
        <f t="shared" si="66"/>
        <v>0.92985565966067352</v>
      </c>
      <c r="M601">
        <f>(COUNTIF(mercado_acoes!D:D, "Compra") + COUNTIF(mercado_acoes!D:D, "Venda"))</f>
        <v>2000</v>
      </c>
      <c r="N601" s="19">
        <f t="shared" si="67"/>
        <v>7473.9999999999991</v>
      </c>
      <c r="O601" s="19">
        <f t="shared" si="68"/>
        <v>2022.0701443403393</v>
      </c>
    </row>
    <row r="602" spans="1:15" x14ac:dyDescent="0.2">
      <c r="A602" s="3">
        <v>44</v>
      </c>
      <c r="B602" s="3" t="s">
        <v>217</v>
      </c>
      <c r="C602" s="3" t="s">
        <v>218</v>
      </c>
      <c r="D602" s="3" t="s">
        <v>9</v>
      </c>
      <c r="E602" s="3" t="s">
        <v>125</v>
      </c>
      <c r="F602" s="7">
        <v>3.21</v>
      </c>
      <c r="G602" s="6" t="s">
        <v>319</v>
      </c>
      <c r="H602" s="21">
        <f t="shared" si="63"/>
        <v>23</v>
      </c>
      <c r="I602" s="21" t="str">
        <f t="shared" si="69"/>
        <v>abril</v>
      </c>
      <c r="J602" s="20">
        <f t="shared" si="64"/>
        <v>4</v>
      </c>
      <c r="K602" s="20">
        <f t="shared" si="65"/>
        <v>2023</v>
      </c>
      <c r="L602" s="12">
        <f t="shared" si="66"/>
        <v>2.418333755381109E-2</v>
      </c>
      <c r="M602">
        <f>(COUNTIF(mercado_acoes!D:D, "Compra") + COUNTIF(mercado_acoes!D:D, "Venda"))</f>
        <v>2000</v>
      </c>
      <c r="N602" s="19">
        <f t="shared" si="67"/>
        <v>321</v>
      </c>
      <c r="O602" s="19">
        <f t="shared" si="68"/>
        <v>2022.9758166624463</v>
      </c>
    </row>
    <row r="603" spans="1:15" x14ac:dyDescent="0.2">
      <c r="A603" s="3">
        <v>53</v>
      </c>
      <c r="B603" s="3" t="s">
        <v>263</v>
      </c>
      <c r="C603" s="3" t="s">
        <v>264</v>
      </c>
      <c r="D603" s="3" t="s">
        <v>9</v>
      </c>
      <c r="E603" s="3" t="s">
        <v>79</v>
      </c>
      <c r="F603" s="7">
        <v>12.32</v>
      </c>
      <c r="G603" s="6" t="s">
        <v>319</v>
      </c>
      <c r="H603" s="21">
        <f t="shared" si="63"/>
        <v>23</v>
      </c>
      <c r="I603" s="21" t="str">
        <f t="shared" si="69"/>
        <v>abril</v>
      </c>
      <c r="J603" s="20">
        <f t="shared" si="64"/>
        <v>4</v>
      </c>
      <c r="K603" s="20">
        <f t="shared" si="65"/>
        <v>2023</v>
      </c>
      <c r="L603" s="12">
        <f t="shared" si="66"/>
        <v>0.13952899468219801</v>
      </c>
      <c r="M603">
        <f>(COUNTIF(mercado_acoes!D:D, "Compra") + COUNTIF(mercado_acoes!D:D, "Venda"))</f>
        <v>2000</v>
      </c>
      <c r="N603" s="19">
        <f t="shared" si="67"/>
        <v>1232</v>
      </c>
      <c r="O603" s="19">
        <f t="shared" si="68"/>
        <v>2022.8604710053178</v>
      </c>
    </row>
    <row r="604" spans="1:15" x14ac:dyDescent="0.2">
      <c r="A604" s="3">
        <v>34</v>
      </c>
      <c r="B604" s="3" t="s">
        <v>164</v>
      </c>
      <c r="C604" s="3" t="s">
        <v>165</v>
      </c>
      <c r="D604" s="3" t="s">
        <v>14</v>
      </c>
      <c r="E604" s="3" t="s">
        <v>15</v>
      </c>
      <c r="F604" s="7">
        <v>56.47</v>
      </c>
      <c r="G604" s="6" t="s">
        <v>320</v>
      </c>
      <c r="H604" s="21">
        <f t="shared" si="63"/>
        <v>24</v>
      </c>
      <c r="I604" s="21" t="str">
        <f t="shared" si="69"/>
        <v>abril</v>
      </c>
      <c r="J604" s="20">
        <f t="shared" si="64"/>
        <v>4</v>
      </c>
      <c r="K604" s="20">
        <f t="shared" si="65"/>
        <v>2023</v>
      </c>
      <c r="L604" s="12">
        <f t="shared" si="66"/>
        <v>0.69853127374018742</v>
      </c>
      <c r="M604">
        <f>(COUNTIF(mercado_acoes!D:D, "Compra") + COUNTIF(mercado_acoes!D:D, "Venda"))</f>
        <v>2000</v>
      </c>
      <c r="N604" s="19">
        <f t="shared" si="67"/>
        <v>5647</v>
      </c>
      <c r="O604" s="19">
        <f t="shared" si="68"/>
        <v>2022.3014687262598</v>
      </c>
    </row>
    <row r="605" spans="1:15" x14ac:dyDescent="0.2">
      <c r="A605" s="3">
        <v>15</v>
      </c>
      <c r="B605" s="3" t="s">
        <v>35</v>
      </c>
      <c r="C605" s="3" t="s">
        <v>36</v>
      </c>
      <c r="D605" s="3" t="s">
        <v>9</v>
      </c>
      <c r="E605" s="3" t="s">
        <v>25</v>
      </c>
      <c r="F605" s="7">
        <v>18.32</v>
      </c>
      <c r="G605" s="6" t="s">
        <v>320</v>
      </c>
      <c r="H605" s="21">
        <f t="shared" si="63"/>
        <v>24</v>
      </c>
      <c r="I605" s="21" t="str">
        <f t="shared" si="69"/>
        <v>abril</v>
      </c>
      <c r="J605" s="20">
        <f t="shared" si="64"/>
        <v>4</v>
      </c>
      <c r="K605" s="20">
        <f t="shared" si="65"/>
        <v>2023</v>
      </c>
      <c r="L605" s="12">
        <f t="shared" si="66"/>
        <v>0.21549759432767787</v>
      </c>
      <c r="M605">
        <f>(COUNTIF(mercado_acoes!D:D, "Compra") + COUNTIF(mercado_acoes!D:D, "Venda"))</f>
        <v>2000</v>
      </c>
      <c r="N605" s="19">
        <f t="shared" si="67"/>
        <v>1832</v>
      </c>
      <c r="O605" s="19">
        <f t="shared" si="68"/>
        <v>2022.7845024056724</v>
      </c>
    </row>
    <row r="606" spans="1:15" x14ac:dyDescent="0.2">
      <c r="A606" s="3">
        <v>72</v>
      </c>
      <c r="B606" s="3" t="s">
        <v>110</v>
      </c>
      <c r="C606" s="3" t="s">
        <v>111</v>
      </c>
      <c r="D606" s="3" t="s">
        <v>9</v>
      </c>
      <c r="E606" s="3" t="s">
        <v>83</v>
      </c>
      <c r="F606" s="7">
        <v>31.5</v>
      </c>
      <c r="G606" s="6" t="s">
        <v>320</v>
      </c>
      <c r="H606" s="21">
        <f t="shared" si="63"/>
        <v>24</v>
      </c>
      <c r="I606" s="21" t="str">
        <f t="shared" si="69"/>
        <v>abril</v>
      </c>
      <c r="J606" s="20">
        <f t="shared" si="64"/>
        <v>4</v>
      </c>
      <c r="K606" s="20">
        <f t="shared" si="65"/>
        <v>2023</v>
      </c>
      <c r="L606" s="12">
        <f t="shared" si="66"/>
        <v>0.38237528488224864</v>
      </c>
      <c r="M606">
        <f>(COUNTIF(mercado_acoes!D:D, "Compra") + COUNTIF(mercado_acoes!D:D, "Venda"))</f>
        <v>2000</v>
      </c>
      <c r="N606" s="19">
        <f t="shared" si="67"/>
        <v>3150</v>
      </c>
      <c r="O606" s="19">
        <f t="shared" si="68"/>
        <v>2022.6176247151177</v>
      </c>
    </row>
    <row r="607" spans="1:15" x14ac:dyDescent="0.2">
      <c r="A607" s="3">
        <v>5</v>
      </c>
      <c r="B607" s="3" t="s">
        <v>151</v>
      </c>
      <c r="C607" s="3" t="s">
        <v>152</v>
      </c>
      <c r="D607" s="3" t="s">
        <v>9</v>
      </c>
      <c r="E607" s="3" t="s">
        <v>34</v>
      </c>
      <c r="F607" s="7">
        <v>69.58</v>
      </c>
      <c r="G607" s="6" t="s">
        <v>320</v>
      </c>
      <c r="H607" s="21">
        <f t="shared" si="63"/>
        <v>24</v>
      </c>
      <c r="I607" s="21" t="str">
        <f t="shared" si="69"/>
        <v>abril</v>
      </c>
      <c r="J607" s="20">
        <f t="shared" si="64"/>
        <v>4</v>
      </c>
      <c r="K607" s="20">
        <f t="shared" si="65"/>
        <v>2023</v>
      </c>
      <c r="L607" s="12">
        <f t="shared" si="66"/>
        <v>0.86452266396556088</v>
      </c>
      <c r="M607">
        <f>(COUNTIF(mercado_acoes!D:D, "Compra") + COUNTIF(mercado_acoes!D:D, "Venda"))</f>
        <v>2000</v>
      </c>
      <c r="N607" s="19">
        <f t="shared" si="67"/>
        <v>6958</v>
      </c>
      <c r="O607" s="19">
        <f t="shared" si="68"/>
        <v>2022.1354773360345</v>
      </c>
    </row>
    <row r="608" spans="1:15" x14ac:dyDescent="0.2">
      <c r="A608" s="3">
        <v>86</v>
      </c>
      <c r="B608" s="3" t="s">
        <v>39</v>
      </c>
      <c r="C608" s="3" t="s">
        <v>40</v>
      </c>
      <c r="D608" s="3" t="s">
        <v>14</v>
      </c>
      <c r="E608" s="3" t="s">
        <v>27</v>
      </c>
      <c r="F608" s="7">
        <v>12.98</v>
      </c>
      <c r="G608" s="6" t="s">
        <v>321</v>
      </c>
      <c r="H608" s="21">
        <f t="shared" si="63"/>
        <v>25</v>
      </c>
      <c r="I608" s="21" t="str">
        <f t="shared" si="69"/>
        <v>abril</v>
      </c>
      <c r="J608" s="20">
        <f t="shared" si="64"/>
        <v>4</v>
      </c>
      <c r="K608" s="20">
        <f t="shared" si="65"/>
        <v>2023</v>
      </c>
      <c r="L608" s="12">
        <f t="shared" si="66"/>
        <v>0.14788554064320081</v>
      </c>
      <c r="M608">
        <f>(COUNTIF(mercado_acoes!D:D, "Compra") + COUNTIF(mercado_acoes!D:D, "Venda"))</f>
        <v>2000</v>
      </c>
      <c r="N608" s="19">
        <f t="shared" si="67"/>
        <v>1298</v>
      </c>
      <c r="O608" s="19">
        <f t="shared" si="68"/>
        <v>2022.8521144593567</v>
      </c>
    </row>
    <row r="609" spans="1:15" x14ac:dyDescent="0.2">
      <c r="A609" s="3">
        <v>50</v>
      </c>
      <c r="B609" s="3" t="s">
        <v>16</v>
      </c>
      <c r="C609" s="3" t="s">
        <v>17</v>
      </c>
      <c r="D609" s="3" t="s">
        <v>9</v>
      </c>
      <c r="E609" s="3" t="s">
        <v>30</v>
      </c>
      <c r="F609" s="7">
        <v>25.03</v>
      </c>
      <c r="G609" s="6" t="s">
        <v>321</v>
      </c>
      <c r="H609" s="21">
        <f t="shared" si="63"/>
        <v>25</v>
      </c>
      <c r="I609" s="21" t="str">
        <f t="shared" si="69"/>
        <v>abril</v>
      </c>
      <c r="J609" s="20">
        <f t="shared" si="64"/>
        <v>4</v>
      </c>
      <c r="K609" s="20">
        <f t="shared" si="65"/>
        <v>2023</v>
      </c>
      <c r="L609" s="12">
        <f t="shared" si="66"/>
        <v>0.30045581159787288</v>
      </c>
      <c r="M609">
        <f>(COUNTIF(mercado_acoes!D:D, "Compra") + COUNTIF(mercado_acoes!D:D, "Venda"))</f>
        <v>2000</v>
      </c>
      <c r="N609" s="19">
        <f t="shared" si="67"/>
        <v>2503</v>
      </c>
      <c r="O609" s="19">
        <f t="shared" si="68"/>
        <v>2022.6995441884021</v>
      </c>
    </row>
    <row r="610" spans="1:15" x14ac:dyDescent="0.2">
      <c r="A610" s="3">
        <v>66</v>
      </c>
      <c r="B610" s="3" t="s">
        <v>132</v>
      </c>
      <c r="C610" s="3" t="s">
        <v>141</v>
      </c>
      <c r="D610" s="3" t="s">
        <v>9</v>
      </c>
      <c r="E610" s="3" t="s">
        <v>31</v>
      </c>
      <c r="F610" s="7">
        <v>47.04</v>
      </c>
      <c r="G610" s="6" t="s">
        <v>321</v>
      </c>
      <c r="H610" s="21">
        <f t="shared" si="63"/>
        <v>25</v>
      </c>
      <c r="I610" s="21" t="str">
        <f t="shared" si="69"/>
        <v>abril</v>
      </c>
      <c r="J610" s="20">
        <f t="shared" si="64"/>
        <v>4</v>
      </c>
      <c r="K610" s="20">
        <f t="shared" si="65"/>
        <v>2023</v>
      </c>
      <c r="L610" s="12">
        <f t="shared" si="66"/>
        <v>0.57913395796404155</v>
      </c>
      <c r="M610">
        <f>(COUNTIF(mercado_acoes!D:D, "Compra") + COUNTIF(mercado_acoes!D:D, "Venda"))</f>
        <v>2000</v>
      </c>
      <c r="N610" s="19">
        <f t="shared" si="67"/>
        <v>4704</v>
      </c>
      <c r="O610" s="19">
        <f t="shared" si="68"/>
        <v>2022.4208660420359</v>
      </c>
    </row>
    <row r="611" spans="1:15" x14ac:dyDescent="0.2">
      <c r="A611" s="3">
        <v>45</v>
      </c>
      <c r="B611" s="3" t="s">
        <v>227</v>
      </c>
      <c r="C611" s="3" t="s">
        <v>228</v>
      </c>
      <c r="D611" s="3" t="s">
        <v>9</v>
      </c>
      <c r="E611" s="3" t="s">
        <v>34</v>
      </c>
      <c r="F611" s="7">
        <v>66.349999999999994</v>
      </c>
      <c r="G611" s="6" t="s">
        <v>321</v>
      </c>
      <c r="H611" s="21">
        <f t="shared" si="63"/>
        <v>25</v>
      </c>
      <c r="I611" s="21" t="str">
        <f t="shared" si="69"/>
        <v>abril</v>
      </c>
      <c r="J611" s="20">
        <f t="shared" si="64"/>
        <v>4</v>
      </c>
      <c r="K611" s="20">
        <f t="shared" si="65"/>
        <v>2023</v>
      </c>
      <c r="L611" s="12">
        <f t="shared" si="66"/>
        <v>0.82362623448974415</v>
      </c>
      <c r="M611">
        <f>(COUNTIF(mercado_acoes!D:D, "Compra") + COUNTIF(mercado_acoes!D:D, "Venda"))</f>
        <v>2000</v>
      </c>
      <c r="N611" s="19">
        <f t="shared" si="67"/>
        <v>6634.9999999999991</v>
      </c>
      <c r="O611" s="19">
        <f t="shared" si="68"/>
        <v>2022.1763737655103</v>
      </c>
    </row>
    <row r="612" spans="1:15" x14ac:dyDescent="0.2">
      <c r="A612" s="3">
        <v>69</v>
      </c>
      <c r="B612" s="3" t="s">
        <v>77</v>
      </c>
      <c r="C612" s="3" t="s">
        <v>126</v>
      </c>
      <c r="D612" s="3" t="s">
        <v>9</v>
      </c>
      <c r="E612" s="3" t="s">
        <v>18</v>
      </c>
      <c r="F612" s="7">
        <v>16.61</v>
      </c>
      <c r="G612" s="6" t="s">
        <v>321</v>
      </c>
      <c r="H612" s="21">
        <f t="shared" si="63"/>
        <v>25</v>
      </c>
      <c r="I612" s="21" t="str">
        <f t="shared" si="69"/>
        <v>abril</v>
      </c>
      <c r="J612" s="20">
        <f t="shared" si="64"/>
        <v>4</v>
      </c>
      <c r="K612" s="20">
        <f t="shared" si="65"/>
        <v>2023</v>
      </c>
      <c r="L612" s="12">
        <f t="shared" si="66"/>
        <v>0.1938465434287161</v>
      </c>
      <c r="M612">
        <f>(COUNTIF(mercado_acoes!D:D, "Compra") + COUNTIF(mercado_acoes!D:D, "Venda"))</f>
        <v>2000</v>
      </c>
      <c r="N612" s="19">
        <f t="shared" si="67"/>
        <v>1661</v>
      </c>
      <c r="O612" s="19">
        <f t="shared" si="68"/>
        <v>2022.8061534565713</v>
      </c>
    </row>
    <row r="613" spans="1:15" x14ac:dyDescent="0.2">
      <c r="A613" s="3">
        <v>50</v>
      </c>
      <c r="B613" s="3" t="s">
        <v>16</v>
      </c>
      <c r="C613" s="3" t="s">
        <v>17</v>
      </c>
      <c r="D613" s="3" t="s">
        <v>9</v>
      </c>
      <c r="E613" s="3" t="s">
        <v>34</v>
      </c>
      <c r="F613" s="7">
        <v>67.650000000000006</v>
      </c>
      <c r="G613" s="6" t="s">
        <v>321</v>
      </c>
      <c r="H613" s="21">
        <f t="shared" si="63"/>
        <v>25</v>
      </c>
      <c r="I613" s="21" t="str">
        <f t="shared" si="69"/>
        <v>abril</v>
      </c>
      <c r="J613" s="20">
        <f t="shared" si="64"/>
        <v>4</v>
      </c>
      <c r="K613" s="20">
        <f t="shared" si="65"/>
        <v>2023</v>
      </c>
      <c r="L613" s="12">
        <f t="shared" si="66"/>
        <v>0.84008609774626497</v>
      </c>
      <c r="M613">
        <f>(COUNTIF(mercado_acoes!D:D, "Compra") + COUNTIF(mercado_acoes!D:D, "Venda"))</f>
        <v>2000</v>
      </c>
      <c r="N613" s="19">
        <f t="shared" si="67"/>
        <v>6765.0000000000009</v>
      </c>
      <c r="O613" s="19">
        <f t="shared" si="68"/>
        <v>2022.1599139022537</v>
      </c>
    </row>
    <row r="614" spans="1:15" x14ac:dyDescent="0.2">
      <c r="A614" s="3">
        <v>89</v>
      </c>
      <c r="B614" s="3" t="s">
        <v>113</v>
      </c>
      <c r="C614" s="3" t="s">
        <v>114</v>
      </c>
      <c r="D614" s="3" t="s">
        <v>14</v>
      </c>
      <c r="E614" s="3" t="s">
        <v>79</v>
      </c>
      <c r="F614" s="7">
        <v>14.39</v>
      </c>
      <c r="G614" s="6" t="s">
        <v>321</v>
      </c>
      <c r="H614" s="21">
        <f t="shared" si="63"/>
        <v>25</v>
      </c>
      <c r="I614" s="21" t="str">
        <f t="shared" si="69"/>
        <v>abril</v>
      </c>
      <c r="J614" s="20">
        <f t="shared" si="64"/>
        <v>4</v>
      </c>
      <c r="K614" s="20">
        <f t="shared" si="65"/>
        <v>2023</v>
      </c>
      <c r="L614" s="12">
        <f t="shared" si="66"/>
        <v>0.16573816155988857</v>
      </c>
      <c r="M614">
        <f>(COUNTIF(mercado_acoes!D:D, "Compra") + COUNTIF(mercado_acoes!D:D, "Venda"))</f>
        <v>2000</v>
      </c>
      <c r="N614" s="19">
        <f t="shared" si="67"/>
        <v>1439</v>
      </c>
      <c r="O614" s="19">
        <f t="shared" si="68"/>
        <v>2022.8342618384402</v>
      </c>
    </row>
    <row r="615" spans="1:15" x14ac:dyDescent="0.2">
      <c r="A615" s="3">
        <v>4</v>
      </c>
      <c r="B615" s="3" t="s">
        <v>91</v>
      </c>
      <c r="C615" s="3" t="s">
        <v>92</v>
      </c>
      <c r="D615" s="3" t="s">
        <v>9</v>
      </c>
      <c r="E615" s="3" t="s">
        <v>30</v>
      </c>
      <c r="F615" s="7">
        <v>29.89</v>
      </c>
      <c r="G615" s="6" t="s">
        <v>321</v>
      </c>
      <c r="H615" s="21">
        <f t="shared" si="63"/>
        <v>25</v>
      </c>
      <c r="I615" s="21" t="str">
        <f t="shared" si="69"/>
        <v>abril</v>
      </c>
      <c r="J615" s="20">
        <f t="shared" si="64"/>
        <v>4</v>
      </c>
      <c r="K615" s="20">
        <f t="shared" si="65"/>
        <v>2023</v>
      </c>
      <c r="L615" s="12">
        <f t="shared" si="66"/>
        <v>0.36199037731071154</v>
      </c>
      <c r="M615">
        <f>(COUNTIF(mercado_acoes!D:D, "Compra") + COUNTIF(mercado_acoes!D:D, "Venda"))</f>
        <v>2000</v>
      </c>
      <c r="N615" s="19">
        <f t="shared" si="67"/>
        <v>2989</v>
      </c>
      <c r="O615" s="19">
        <f t="shared" si="68"/>
        <v>2022.6380096226892</v>
      </c>
    </row>
    <row r="616" spans="1:15" x14ac:dyDescent="0.2">
      <c r="A616" s="3">
        <v>70</v>
      </c>
      <c r="B616" s="3" t="s">
        <v>134</v>
      </c>
      <c r="C616" s="3" t="s">
        <v>135</v>
      </c>
      <c r="D616" s="3" t="s">
        <v>9</v>
      </c>
      <c r="E616" s="3" t="s">
        <v>95</v>
      </c>
      <c r="F616" s="7">
        <v>2.34</v>
      </c>
      <c r="G616" s="6" t="s">
        <v>321</v>
      </c>
      <c r="H616" s="21">
        <f t="shared" si="63"/>
        <v>25</v>
      </c>
      <c r="I616" s="21" t="str">
        <f t="shared" si="69"/>
        <v>abril</v>
      </c>
      <c r="J616" s="20">
        <f t="shared" si="64"/>
        <v>4</v>
      </c>
      <c r="K616" s="20">
        <f t="shared" si="65"/>
        <v>2023</v>
      </c>
      <c r="L616" s="12">
        <f t="shared" si="66"/>
        <v>1.3167890605216507E-2</v>
      </c>
      <c r="M616">
        <f>(COUNTIF(mercado_acoes!D:D, "Compra") + COUNTIF(mercado_acoes!D:D, "Venda"))</f>
        <v>2000</v>
      </c>
      <c r="N616" s="19">
        <f t="shared" si="67"/>
        <v>234</v>
      </c>
      <c r="O616" s="19">
        <f t="shared" si="68"/>
        <v>2022.9868321093948</v>
      </c>
    </row>
    <row r="617" spans="1:15" x14ac:dyDescent="0.2">
      <c r="A617" s="3">
        <v>20</v>
      </c>
      <c r="B617" s="3" t="s">
        <v>145</v>
      </c>
      <c r="C617" s="3" t="s">
        <v>146</v>
      </c>
      <c r="D617" s="3" t="s">
        <v>9</v>
      </c>
      <c r="E617" s="3" t="s">
        <v>21</v>
      </c>
      <c r="F617" s="7">
        <v>25.9</v>
      </c>
      <c r="G617" s="6" t="s">
        <v>321</v>
      </c>
      <c r="H617" s="21">
        <f t="shared" si="63"/>
        <v>25</v>
      </c>
      <c r="I617" s="21" t="str">
        <f t="shared" si="69"/>
        <v>abril</v>
      </c>
      <c r="J617" s="20">
        <f t="shared" si="64"/>
        <v>4</v>
      </c>
      <c r="K617" s="20">
        <f t="shared" si="65"/>
        <v>2023</v>
      </c>
      <c r="L617" s="12">
        <f t="shared" si="66"/>
        <v>0.3114712585464674</v>
      </c>
      <c r="M617">
        <f>(COUNTIF(mercado_acoes!D:D, "Compra") + COUNTIF(mercado_acoes!D:D, "Venda"))</f>
        <v>2000</v>
      </c>
      <c r="N617" s="19">
        <f t="shared" si="67"/>
        <v>2590</v>
      </c>
      <c r="O617" s="19">
        <f t="shared" si="68"/>
        <v>2022.6885287414536</v>
      </c>
    </row>
    <row r="618" spans="1:15" x14ac:dyDescent="0.2">
      <c r="A618" s="3">
        <v>12</v>
      </c>
      <c r="B618" s="3" t="s">
        <v>178</v>
      </c>
      <c r="C618" s="3" t="s">
        <v>179</v>
      </c>
      <c r="D618" s="3" t="s">
        <v>14</v>
      </c>
      <c r="E618" s="3" t="s">
        <v>21</v>
      </c>
      <c r="F618" s="7">
        <v>36.72</v>
      </c>
      <c r="G618" s="6" t="s">
        <v>321</v>
      </c>
      <c r="H618" s="21">
        <f t="shared" si="63"/>
        <v>25</v>
      </c>
      <c r="I618" s="21" t="str">
        <f t="shared" si="69"/>
        <v>abril</v>
      </c>
      <c r="J618" s="20">
        <f t="shared" si="64"/>
        <v>4</v>
      </c>
      <c r="K618" s="20">
        <f t="shared" si="65"/>
        <v>2023</v>
      </c>
      <c r="L618" s="12">
        <f t="shared" si="66"/>
        <v>0.44846796657381616</v>
      </c>
      <c r="M618">
        <f>(COUNTIF(mercado_acoes!D:D, "Compra") + COUNTIF(mercado_acoes!D:D, "Venda"))</f>
        <v>2000</v>
      </c>
      <c r="N618" s="19">
        <f t="shared" si="67"/>
        <v>3672</v>
      </c>
      <c r="O618" s="19">
        <f t="shared" si="68"/>
        <v>2022.5515320334262</v>
      </c>
    </row>
    <row r="619" spans="1:15" x14ac:dyDescent="0.2">
      <c r="A619" s="3">
        <v>57</v>
      </c>
      <c r="B619" s="3" t="s">
        <v>61</v>
      </c>
      <c r="C619" s="3" t="s">
        <v>180</v>
      </c>
      <c r="D619" s="3" t="s">
        <v>9</v>
      </c>
      <c r="E619" s="3" t="s">
        <v>31</v>
      </c>
      <c r="F619" s="7">
        <v>52.71</v>
      </c>
      <c r="G619" s="6" t="s">
        <v>322</v>
      </c>
      <c r="H619" s="21">
        <f t="shared" si="63"/>
        <v>26</v>
      </c>
      <c r="I619" s="21" t="str">
        <f t="shared" si="69"/>
        <v>abril</v>
      </c>
      <c r="J619" s="20">
        <f t="shared" si="64"/>
        <v>4</v>
      </c>
      <c r="K619" s="20">
        <f t="shared" si="65"/>
        <v>2023</v>
      </c>
      <c r="L619" s="12">
        <f t="shared" si="66"/>
        <v>0.65092428462901997</v>
      </c>
      <c r="M619">
        <f>(COUNTIF(mercado_acoes!D:D, "Compra") + COUNTIF(mercado_acoes!D:D, "Venda"))</f>
        <v>2000</v>
      </c>
      <c r="N619" s="19">
        <f t="shared" si="67"/>
        <v>5271</v>
      </c>
      <c r="O619" s="19">
        <f t="shared" si="68"/>
        <v>2022.3490757153709</v>
      </c>
    </row>
    <row r="620" spans="1:15" x14ac:dyDescent="0.2">
      <c r="A620" s="3">
        <v>60</v>
      </c>
      <c r="B620" s="3" t="s">
        <v>41</v>
      </c>
      <c r="C620" s="3" t="s">
        <v>42</v>
      </c>
      <c r="D620" s="3" t="s">
        <v>14</v>
      </c>
      <c r="E620" s="3" t="s">
        <v>83</v>
      </c>
      <c r="F620" s="7">
        <v>40.659999999999997</v>
      </c>
      <c r="G620" s="6" t="s">
        <v>322</v>
      </c>
      <c r="H620" s="21">
        <f t="shared" si="63"/>
        <v>26</v>
      </c>
      <c r="I620" s="21" t="str">
        <f t="shared" si="69"/>
        <v>abril</v>
      </c>
      <c r="J620" s="20">
        <f t="shared" si="64"/>
        <v>4</v>
      </c>
      <c r="K620" s="20">
        <f t="shared" si="65"/>
        <v>2023</v>
      </c>
      <c r="L620" s="12">
        <f t="shared" si="66"/>
        <v>0.4983540136743479</v>
      </c>
      <c r="M620">
        <f>(COUNTIF(mercado_acoes!D:D, "Compra") + COUNTIF(mercado_acoes!D:D, "Venda"))</f>
        <v>2000</v>
      </c>
      <c r="N620" s="19">
        <f t="shared" si="67"/>
        <v>4065.9999999999995</v>
      </c>
      <c r="O620" s="19">
        <f t="shared" si="68"/>
        <v>2022.5016459863257</v>
      </c>
    </row>
    <row r="621" spans="1:15" x14ac:dyDescent="0.2">
      <c r="A621" s="3">
        <v>87</v>
      </c>
      <c r="B621" s="3" t="s">
        <v>267</v>
      </c>
      <c r="C621" s="3" t="s">
        <v>268</v>
      </c>
      <c r="D621" s="3" t="s">
        <v>14</v>
      </c>
      <c r="E621" s="3" t="s">
        <v>83</v>
      </c>
      <c r="F621" s="7">
        <v>36.01</v>
      </c>
      <c r="G621" s="6" t="s">
        <v>322</v>
      </c>
      <c r="H621" s="21">
        <f t="shared" si="63"/>
        <v>26</v>
      </c>
      <c r="I621" s="21" t="str">
        <f t="shared" si="69"/>
        <v>abril</v>
      </c>
      <c r="J621" s="20">
        <f t="shared" si="64"/>
        <v>4</v>
      </c>
      <c r="K621" s="20">
        <f t="shared" si="65"/>
        <v>2023</v>
      </c>
      <c r="L621" s="12">
        <f t="shared" si="66"/>
        <v>0.43947834894910104</v>
      </c>
      <c r="M621">
        <f>(COUNTIF(mercado_acoes!D:D, "Compra") + COUNTIF(mercado_acoes!D:D, "Venda"))</f>
        <v>2000</v>
      </c>
      <c r="N621" s="19">
        <f t="shared" si="67"/>
        <v>3601</v>
      </c>
      <c r="O621" s="19">
        <f t="shared" si="68"/>
        <v>2022.560521651051</v>
      </c>
    </row>
    <row r="622" spans="1:15" x14ac:dyDescent="0.2">
      <c r="A622" s="3">
        <v>98</v>
      </c>
      <c r="B622" s="3" t="s">
        <v>142</v>
      </c>
      <c r="C622" s="3" t="s">
        <v>187</v>
      </c>
      <c r="D622" s="3" t="s">
        <v>14</v>
      </c>
      <c r="E622" s="3" t="s">
        <v>125</v>
      </c>
      <c r="F622" s="7">
        <v>3.35</v>
      </c>
      <c r="G622" s="6" t="s">
        <v>322</v>
      </c>
      <c r="H622" s="21">
        <f t="shared" si="63"/>
        <v>26</v>
      </c>
      <c r="I622" s="21" t="str">
        <f t="shared" si="69"/>
        <v>abril</v>
      </c>
      <c r="J622" s="20">
        <f t="shared" si="64"/>
        <v>4</v>
      </c>
      <c r="K622" s="20">
        <f t="shared" si="65"/>
        <v>2023</v>
      </c>
      <c r="L622" s="12">
        <f t="shared" si="66"/>
        <v>2.5955938212205619E-2</v>
      </c>
      <c r="M622">
        <f>(COUNTIF(mercado_acoes!D:D, "Compra") + COUNTIF(mercado_acoes!D:D, "Venda"))</f>
        <v>2000</v>
      </c>
      <c r="N622" s="19">
        <f t="shared" si="67"/>
        <v>335</v>
      </c>
      <c r="O622" s="19">
        <f t="shared" si="68"/>
        <v>2022.9740440617877</v>
      </c>
    </row>
    <row r="623" spans="1:15" x14ac:dyDescent="0.2">
      <c r="A623" s="3">
        <v>21</v>
      </c>
      <c r="B623" s="3" t="s">
        <v>176</v>
      </c>
      <c r="C623" s="3" t="s">
        <v>177</v>
      </c>
      <c r="D623" s="3" t="s">
        <v>14</v>
      </c>
      <c r="E623" s="3" t="s">
        <v>95</v>
      </c>
      <c r="F623" s="7">
        <v>1.48</v>
      </c>
      <c r="G623" s="6" t="s">
        <v>322</v>
      </c>
      <c r="H623" s="21">
        <f t="shared" si="63"/>
        <v>26</v>
      </c>
      <c r="I623" s="21" t="str">
        <f t="shared" si="69"/>
        <v>abril</v>
      </c>
      <c r="J623" s="20">
        <f t="shared" si="64"/>
        <v>4</v>
      </c>
      <c r="K623" s="20">
        <f t="shared" si="65"/>
        <v>2023</v>
      </c>
      <c r="L623" s="12">
        <f t="shared" si="66"/>
        <v>2.2790579893643952E-3</v>
      </c>
      <c r="M623">
        <f>(COUNTIF(mercado_acoes!D:D, "Compra") + COUNTIF(mercado_acoes!D:D, "Venda"))</f>
        <v>2000</v>
      </c>
      <c r="N623" s="19">
        <f t="shared" si="67"/>
        <v>148</v>
      </c>
      <c r="O623" s="19">
        <f t="shared" si="68"/>
        <v>2022.9977209420106</v>
      </c>
    </row>
    <row r="624" spans="1:15" x14ac:dyDescent="0.2">
      <c r="A624" s="3">
        <v>37</v>
      </c>
      <c r="B624" s="3" t="s">
        <v>282</v>
      </c>
      <c r="C624" s="3" t="s">
        <v>283</v>
      </c>
      <c r="D624" s="3" t="s">
        <v>14</v>
      </c>
      <c r="E624" s="3" t="s">
        <v>70</v>
      </c>
      <c r="F624" s="7">
        <v>14.34</v>
      </c>
      <c r="G624" s="6" t="s">
        <v>322</v>
      </c>
      <c r="H624" s="21">
        <f t="shared" si="63"/>
        <v>26</v>
      </c>
      <c r="I624" s="21" t="str">
        <f t="shared" si="69"/>
        <v>abril</v>
      </c>
      <c r="J624" s="20">
        <f t="shared" si="64"/>
        <v>4</v>
      </c>
      <c r="K624" s="20">
        <f t="shared" si="65"/>
        <v>2023</v>
      </c>
      <c r="L624" s="12">
        <f t="shared" si="66"/>
        <v>0.16510508989617623</v>
      </c>
      <c r="M624">
        <f>(COUNTIF(mercado_acoes!D:D, "Compra") + COUNTIF(mercado_acoes!D:D, "Venda"))</f>
        <v>2000</v>
      </c>
      <c r="N624" s="19">
        <f t="shared" si="67"/>
        <v>1434</v>
      </c>
      <c r="O624" s="19">
        <f t="shared" si="68"/>
        <v>2022.8348949101039</v>
      </c>
    </row>
    <row r="625" spans="1:15" x14ac:dyDescent="0.2">
      <c r="A625" s="3">
        <v>88</v>
      </c>
      <c r="B625" s="3" t="s">
        <v>195</v>
      </c>
      <c r="C625" s="3" t="s">
        <v>202</v>
      </c>
      <c r="D625" s="3" t="s">
        <v>9</v>
      </c>
      <c r="E625" s="3" t="s">
        <v>30</v>
      </c>
      <c r="F625" s="7">
        <v>23.62</v>
      </c>
      <c r="G625" s="6" t="s">
        <v>323</v>
      </c>
      <c r="H625" s="21">
        <f t="shared" si="63"/>
        <v>27</v>
      </c>
      <c r="I625" s="21" t="str">
        <f t="shared" si="69"/>
        <v>abril</v>
      </c>
      <c r="J625" s="20">
        <f t="shared" si="64"/>
        <v>4</v>
      </c>
      <c r="K625" s="20">
        <f t="shared" si="65"/>
        <v>2023</v>
      </c>
      <c r="L625" s="12">
        <f t="shared" si="66"/>
        <v>0.28260319068118511</v>
      </c>
      <c r="M625">
        <f>(COUNTIF(mercado_acoes!D:D, "Compra") + COUNTIF(mercado_acoes!D:D, "Venda"))</f>
        <v>2000</v>
      </c>
      <c r="N625" s="19">
        <f t="shared" si="67"/>
        <v>2362</v>
      </c>
      <c r="O625" s="19">
        <f t="shared" si="68"/>
        <v>2022.7173968093189</v>
      </c>
    </row>
    <row r="626" spans="1:15" x14ac:dyDescent="0.2">
      <c r="A626" s="3">
        <v>79</v>
      </c>
      <c r="B626" s="3" t="s">
        <v>71</v>
      </c>
      <c r="C626" s="3" t="s">
        <v>72</v>
      </c>
      <c r="D626" s="3" t="s">
        <v>9</v>
      </c>
      <c r="E626" s="3" t="s">
        <v>47</v>
      </c>
      <c r="F626" s="7">
        <v>11.98</v>
      </c>
      <c r="G626" s="6" t="s">
        <v>323</v>
      </c>
      <c r="H626" s="21">
        <f t="shared" si="63"/>
        <v>27</v>
      </c>
      <c r="I626" s="21" t="str">
        <f t="shared" si="69"/>
        <v>abril</v>
      </c>
      <c r="J626" s="20">
        <f t="shared" si="64"/>
        <v>4</v>
      </c>
      <c r="K626" s="20">
        <f t="shared" si="65"/>
        <v>2023</v>
      </c>
      <c r="L626" s="12">
        <f t="shared" si="66"/>
        <v>0.13522410736895416</v>
      </c>
      <c r="M626">
        <f>(COUNTIF(mercado_acoes!D:D, "Compra") + COUNTIF(mercado_acoes!D:D, "Venda"))</f>
        <v>2000</v>
      </c>
      <c r="N626" s="19">
        <f t="shared" si="67"/>
        <v>1198</v>
      </c>
      <c r="O626" s="19">
        <f t="shared" si="68"/>
        <v>2022.8647758926311</v>
      </c>
    </row>
    <row r="627" spans="1:15" x14ac:dyDescent="0.2">
      <c r="A627" s="3">
        <v>95</v>
      </c>
      <c r="B627" s="3" t="s">
        <v>81</v>
      </c>
      <c r="C627" s="3" t="s">
        <v>82</v>
      </c>
      <c r="D627" s="3" t="s">
        <v>9</v>
      </c>
      <c r="E627" s="3" t="s">
        <v>27</v>
      </c>
      <c r="F627" s="7">
        <v>13.47</v>
      </c>
      <c r="G627" s="6" t="s">
        <v>323</v>
      </c>
      <c r="H627" s="21">
        <f t="shared" si="63"/>
        <v>27</v>
      </c>
      <c r="I627" s="21" t="str">
        <f t="shared" si="69"/>
        <v>abril</v>
      </c>
      <c r="J627" s="20">
        <f t="shared" si="64"/>
        <v>4</v>
      </c>
      <c r="K627" s="20">
        <f t="shared" si="65"/>
        <v>2023</v>
      </c>
      <c r="L627" s="12">
        <f t="shared" si="66"/>
        <v>0.15408964294758165</v>
      </c>
      <c r="M627">
        <f>(COUNTIF(mercado_acoes!D:D, "Compra") + COUNTIF(mercado_acoes!D:D, "Venda"))</f>
        <v>2000</v>
      </c>
      <c r="N627" s="19">
        <f t="shared" si="67"/>
        <v>1347</v>
      </c>
      <c r="O627" s="19">
        <f t="shared" si="68"/>
        <v>2022.8459103570524</v>
      </c>
    </row>
    <row r="628" spans="1:15" x14ac:dyDescent="0.2">
      <c r="A628" s="3">
        <v>78</v>
      </c>
      <c r="B628" s="3" t="s">
        <v>12</v>
      </c>
      <c r="C628" s="3" t="s">
        <v>13</v>
      </c>
      <c r="D628" s="3" t="s">
        <v>14</v>
      </c>
      <c r="E628" s="3" t="s">
        <v>95</v>
      </c>
      <c r="F628" s="7">
        <v>3.68</v>
      </c>
      <c r="G628" s="6" t="s">
        <v>323</v>
      </c>
      <c r="H628" s="21">
        <f t="shared" si="63"/>
        <v>27</v>
      </c>
      <c r="I628" s="21" t="str">
        <f t="shared" si="69"/>
        <v>abril</v>
      </c>
      <c r="J628" s="20">
        <f t="shared" si="64"/>
        <v>4</v>
      </c>
      <c r="K628" s="20">
        <f t="shared" si="65"/>
        <v>2023</v>
      </c>
      <c r="L628" s="12">
        <f t="shared" si="66"/>
        <v>3.0134211192707011E-2</v>
      </c>
      <c r="M628">
        <f>(COUNTIF(mercado_acoes!D:D, "Compra") + COUNTIF(mercado_acoes!D:D, "Venda"))</f>
        <v>2000</v>
      </c>
      <c r="N628" s="19">
        <f t="shared" si="67"/>
        <v>368</v>
      </c>
      <c r="O628" s="19">
        <f t="shared" si="68"/>
        <v>2022.9698657888073</v>
      </c>
    </row>
    <row r="629" spans="1:15" x14ac:dyDescent="0.2">
      <c r="A629" s="3">
        <v>18</v>
      </c>
      <c r="B629" s="3" t="s">
        <v>147</v>
      </c>
      <c r="C629" s="3" t="s">
        <v>261</v>
      </c>
      <c r="D629" s="3" t="s">
        <v>9</v>
      </c>
      <c r="E629" s="3" t="s">
        <v>15</v>
      </c>
      <c r="F629" s="7">
        <v>53.56</v>
      </c>
      <c r="G629" s="6" t="s">
        <v>323</v>
      </c>
      <c r="H629" s="21">
        <f t="shared" ref="H629:H692" si="70">DAY(G629)</f>
        <v>27</v>
      </c>
      <c r="I629" s="21" t="str">
        <f t="shared" si="69"/>
        <v>abril</v>
      </c>
      <c r="J629" s="20">
        <f t="shared" si="64"/>
        <v>4</v>
      </c>
      <c r="K629" s="20">
        <f t="shared" si="65"/>
        <v>2023</v>
      </c>
      <c r="L629" s="12">
        <f t="shared" si="66"/>
        <v>0.66168650291212971</v>
      </c>
      <c r="M629">
        <f>(COUNTIF(mercado_acoes!D:D, "Compra") + COUNTIF(mercado_acoes!D:D, "Venda"))</f>
        <v>2000</v>
      </c>
      <c r="N629" s="19">
        <f t="shared" si="67"/>
        <v>5356</v>
      </c>
      <c r="O629" s="19">
        <f t="shared" si="68"/>
        <v>2022.3383134970879</v>
      </c>
    </row>
    <row r="630" spans="1:15" x14ac:dyDescent="0.2">
      <c r="A630" s="3">
        <v>72</v>
      </c>
      <c r="B630" s="3" t="s">
        <v>110</v>
      </c>
      <c r="C630" s="3" t="s">
        <v>111</v>
      </c>
      <c r="D630" s="3" t="s">
        <v>14</v>
      </c>
      <c r="E630" s="3" t="s">
        <v>27</v>
      </c>
      <c r="F630" s="7">
        <v>14.24</v>
      </c>
      <c r="G630" s="6" t="s">
        <v>323</v>
      </c>
      <c r="H630" s="21">
        <f t="shared" si="70"/>
        <v>27</v>
      </c>
      <c r="I630" s="21" t="str">
        <f t="shared" si="69"/>
        <v>abril</v>
      </c>
      <c r="J630" s="20">
        <f t="shared" si="64"/>
        <v>4</v>
      </c>
      <c r="K630" s="20">
        <f t="shared" si="65"/>
        <v>2023</v>
      </c>
      <c r="L630" s="12">
        <f t="shared" si="66"/>
        <v>0.16383894656875156</v>
      </c>
      <c r="M630">
        <f>(COUNTIF(mercado_acoes!D:D, "Compra") + COUNTIF(mercado_acoes!D:D, "Venda"))</f>
        <v>2000</v>
      </c>
      <c r="N630" s="19">
        <f t="shared" si="67"/>
        <v>1424</v>
      </c>
      <c r="O630" s="19">
        <f t="shared" si="68"/>
        <v>2022.8361610534312</v>
      </c>
    </row>
    <row r="631" spans="1:15" x14ac:dyDescent="0.2">
      <c r="A631" s="3">
        <v>82</v>
      </c>
      <c r="B631" s="3" t="s">
        <v>244</v>
      </c>
      <c r="C631" s="3" t="s">
        <v>245</v>
      </c>
      <c r="D631" s="3" t="s">
        <v>9</v>
      </c>
      <c r="E631" s="3" t="s">
        <v>95</v>
      </c>
      <c r="F631" s="7">
        <v>4.1100000000000003</v>
      </c>
      <c r="G631" s="6" t="s">
        <v>324</v>
      </c>
      <c r="H631" s="21">
        <f t="shared" si="70"/>
        <v>28</v>
      </c>
      <c r="I631" s="21" t="str">
        <f t="shared" si="69"/>
        <v>abril</v>
      </c>
      <c r="J631" s="20">
        <f t="shared" si="64"/>
        <v>4</v>
      </c>
      <c r="K631" s="20">
        <f t="shared" si="65"/>
        <v>2023</v>
      </c>
      <c r="L631" s="12">
        <f t="shared" si="66"/>
        <v>3.5578627500633078E-2</v>
      </c>
      <c r="M631">
        <f>(COUNTIF(mercado_acoes!D:D, "Compra") + COUNTIF(mercado_acoes!D:D, "Venda"))</f>
        <v>2000</v>
      </c>
      <c r="N631" s="19">
        <f t="shared" si="67"/>
        <v>411.00000000000006</v>
      </c>
      <c r="O631" s="19">
        <f t="shared" si="68"/>
        <v>2022.9644213724994</v>
      </c>
    </row>
    <row r="632" spans="1:15" x14ac:dyDescent="0.2">
      <c r="A632" s="3">
        <v>72</v>
      </c>
      <c r="B632" s="3" t="s">
        <v>110</v>
      </c>
      <c r="C632" s="3" t="s">
        <v>111</v>
      </c>
      <c r="D632" s="3" t="s">
        <v>14</v>
      </c>
      <c r="E632" s="3" t="s">
        <v>95</v>
      </c>
      <c r="F632" s="7">
        <v>3.39</v>
      </c>
      <c r="G632" s="6" t="s">
        <v>324</v>
      </c>
      <c r="H632" s="21">
        <f t="shared" si="70"/>
        <v>28</v>
      </c>
      <c r="I632" s="21" t="str">
        <f t="shared" si="69"/>
        <v>abril</v>
      </c>
      <c r="J632" s="20">
        <f t="shared" si="64"/>
        <v>4</v>
      </c>
      <c r="K632" s="20">
        <f t="shared" si="65"/>
        <v>2023</v>
      </c>
      <c r="L632" s="12">
        <f t="shared" si="66"/>
        <v>2.6462395543175483E-2</v>
      </c>
      <c r="M632">
        <f>(COUNTIF(mercado_acoes!D:D, "Compra") + COUNTIF(mercado_acoes!D:D, "Venda"))</f>
        <v>2000</v>
      </c>
      <c r="N632" s="19">
        <f t="shared" si="67"/>
        <v>339</v>
      </c>
      <c r="O632" s="19">
        <f t="shared" si="68"/>
        <v>2022.9735376044569</v>
      </c>
    </row>
    <row r="633" spans="1:15" x14ac:dyDescent="0.2">
      <c r="A633" s="3">
        <v>33</v>
      </c>
      <c r="B633" s="3" t="s">
        <v>182</v>
      </c>
      <c r="C633" s="3" t="s">
        <v>183</v>
      </c>
      <c r="D633" s="3" t="s">
        <v>9</v>
      </c>
      <c r="E633" s="3" t="s">
        <v>15</v>
      </c>
      <c r="F633" s="7">
        <v>47.91</v>
      </c>
      <c r="G633" s="6" t="s">
        <v>324</v>
      </c>
      <c r="H633" s="21">
        <f t="shared" si="70"/>
        <v>28</v>
      </c>
      <c r="I633" s="21" t="str">
        <f t="shared" si="69"/>
        <v>abril</v>
      </c>
      <c r="J633" s="20">
        <f t="shared" si="64"/>
        <v>4</v>
      </c>
      <c r="K633" s="20">
        <f t="shared" si="65"/>
        <v>2023</v>
      </c>
      <c r="L633" s="12">
        <f t="shared" si="66"/>
        <v>0.59014940491263612</v>
      </c>
      <c r="M633">
        <f>(COUNTIF(mercado_acoes!D:D, "Compra") + COUNTIF(mercado_acoes!D:D, "Venda"))</f>
        <v>2000</v>
      </c>
      <c r="N633" s="19">
        <f t="shared" si="67"/>
        <v>4791</v>
      </c>
      <c r="O633" s="19">
        <f t="shared" si="68"/>
        <v>2022.4098505950874</v>
      </c>
    </row>
    <row r="634" spans="1:15" x14ac:dyDescent="0.2">
      <c r="A634" s="3">
        <v>63</v>
      </c>
      <c r="B634" s="3" t="s">
        <v>234</v>
      </c>
      <c r="C634" s="3" t="s">
        <v>235</v>
      </c>
      <c r="D634" s="3" t="s">
        <v>14</v>
      </c>
      <c r="E634" s="3" t="s">
        <v>66</v>
      </c>
      <c r="F634" s="7">
        <v>31.12</v>
      </c>
      <c r="G634" s="6" t="s">
        <v>324</v>
      </c>
      <c r="H634" s="21">
        <f t="shared" si="70"/>
        <v>28</v>
      </c>
      <c r="I634" s="21" t="str">
        <f t="shared" si="69"/>
        <v>abril</v>
      </c>
      <c r="J634" s="20">
        <f t="shared" si="64"/>
        <v>4</v>
      </c>
      <c r="K634" s="20">
        <f t="shared" si="65"/>
        <v>2023</v>
      </c>
      <c r="L634" s="12">
        <f t="shared" si="66"/>
        <v>0.37756394023803491</v>
      </c>
      <c r="M634">
        <f>(COUNTIF(mercado_acoes!D:D, "Compra") + COUNTIF(mercado_acoes!D:D, "Venda"))</f>
        <v>2000</v>
      </c>
      <c r="N634" s="19">
        <f t="shared" si="67"/>
        <v>3112</v>
      </c>
      <c r="O634" s="19">
        <f t="shared" si="68"/>
        <v>2022.6224360597619</v>
      </c>
    </row>
    <row r="635" spans="1:15" x14ac:dyDescent="0.2">
      <c r="A635" s="3">
        <v>71</v>
      </c>
      <c r="B635" s="3" t="s">
        <v>132</v>
      </c>
      <c r="C635" s="3" t="s">
        <v>133</v>
      </c>
      <c r="D635" s="3" t="s">
        <v>9</v>
      </c>
      <c r="E635" s="3" t="s">
        <v>15</v>
      </c>
      <c r="F635" s="7">
        <v>41.61</v>
      </c>
      <c r="G635" s="6" t="s">
        <v>324</v>
      </c>
      <c r="H635" s="21">
        <f t="shared" si="70"/>
        <v>28</v>
      </c>
      <c r="I635" s="21" t="str">
        <f t="shared" si="69"/>
        <v>abril</v>
      </c>
      <c r="J635" s="20">
        <f t="shared" si="64"/>
        <v>4</v>
      </c>
      <c r="K635" s="20">
        <f t="shared" si="65"/>
        <v>2023</v>
      </c>
      <c r="L635" s="12">
        <f t="shared" si="66"/>
        <v>0.51038237528488228</v>
      </c>
      <c r="M635">
        <f>(COUNTIF(mercado_acoes!D:D, "Compra") + COUNTIF(mercado_acoes!D:D, "Venda"))</f>
        <v>2000</v>
      </c>
      <c r="N635" s="19">
        <f t="shared" si="67"/>
        <v>4161</v>
      </c>
      <c r="O635" s="19">
        <f t="shared" si="68"/>
        <v>2022.489617624715</v>
      </c>
    </row>
    <row r="636" spans="1:15" x14ac:dyDescent="0.2">
      <c r="A636" s="3">
        <v>57</v>
      </c>
      <c r="B636" s="3" t="s">
        <v>61</v>
      </c>
      <c r="C636" s="3" t="s">
        <v>180</v>
      </c>
      <c r="D636" s="3" t="s">
        <v>14</v>
      </c>
      <c r="E636" s="3" t="s">
        <v>66</v>
      </c>
      <c r="F636" s="7">
        <v>38.72</v>
      </c>
      <c r="G636" s="6" t="s">
        <v>324</v>
      </c>
      <c r="H636" s="21">
        <f t="shared" si="70"/>
        <v>28</v>
      </c>
      <c r="I636" s="21" t="str">
        <f t="shared" si="69"/>
        <v>abril</v>
      </c>
      <c r="J636" s="20">
        <f t="shared" si="64"/>
        <v>4</v>
      </c>
      <c r="K636" s="20">
        <f t="shared" si="65"/>
        <v>2023</v>
      </c>
      <c r="L636" s="12">
        <f t="shared" si="66"/>
        <v>0.47379083312230946</v>
      </c>
      <c r="M636">
        <f>(COUNTIF(mercado_acoes!D:D, "Compra") + COUNTIF(mercado_acoes!D:D, "Venda"))</f>
        <v>2000</v>
      </c>
      <c r="N636" s="19">
        <f t="shared" si="67"/>
        <v>3872</v>
      </c>
      <c r="O636" s="19">
        <f t="shared" si="68"/>
        <v>2022.5262091668776</v>
      </c>
    </row>
    <row r="637" spans="1:15" x14ac:dyDescent="0.2">
      <c r="A637" s="3">
        <v>25</v>
      </c>
      <c r="B637" s="3" t="s">
        <v>136</v>
      </c>
      <c r="C637" s="3" t="s">
        <v>137</v>
      </c>
      <c r="D637" s="3" t="s">
        <v>14</v>
      </c>
      <c r="E637" s="3" t="s">
        <v>95</v>
      </c>
      <c r="F637" s="7">
        <v>4.2699999999999996</v>
      </c>
      <c r="G637" s="6" t="s">
        <v>324</v>
      </c>
      <c r="H637" s="21">
        <f t="shared" si="70"/>
        <v>28</v>
      </c>
      <c r="I637" s="21" t="str">
        <f t="shared" si="69"/>
        <v>abril</v>
      </c>
      <c r="J637" s="20">
        <f t="shared" si="64"/>
        <v>4</v>
      </c>
      <c r="K637" s="20">
        <f t="shared" si="65"/>
        <v>2023</v>
      </c>
      <c r="L637" s="12">
        <f t="shared" si="66"/>
        <v>3.7604456824512529E-2</v>
      </c>
      <c r="M637">
        <f>(COUNTIF(mercado_acoes!D:D, "Compra") + COUNTIF(mercado_acoes!D:D, "Venda"))</f>
        <v>2000</v>
      </c>
      <c r="N637" s="19">
        <f t="shared" si="67"/>
        <v>426.99999999999994</v>
      </c>
      <c r="O637" s="19">
        <f t="shared" si="68"/>
        <v>2022.9623955431755</v>
      </c>
    </row>
    <row r="638" spans="1:15" x14ac:dyDescent="0.2">
      <c r="A638" s="3">
        <v>53</v>
      </c>
      <c r="B638" s="3" t="s">
        <v>263</v>
      </c>
      <c r="C638" s="3" t="s">
        <v>264</v>
      </c>
      <c r="D638" s="3" t="s">
        <v>14</v>
      </c>
      <c r="E638" s="3" t="s">
        <v>125</v>
      </c>
      <c r="F638" s="7">
        <v>3.23</v>
      </c>
      <c r="G638" s="6" t="s">
        <v>324</v>
      </c>
      <c r="H638" s="21">
        <f t="shared" si="70"/>
        <v>28</v>
      </c>
      <c r="I638" s="21" t="str">
        <f t="shared" si="69"/>
        <v>abril</v>
      </c>
      <c r="J638" s="20">
        <f t="shared" si="64"/>
        <v>4</v>
      </c>
      <c r="K638" s="20">
        <f t="shared" si="65"/>
        <v>2023</v>
      </c>
      <c r="L638" s="12">
        <f t="shared" si="66"/>
        <v>2.4436566219296022E-2</v>
      </c>
      <c r="M638">
        <f>(COUNTIF(mercado_acoes!D:D, "Compra") + COUNTIF(mercado_acoes!D:D, "Venda"))</f>
        <v>2000</v>
      </c>
      <c r="N638" s="19">
        <f t="shared" si="67"/>
        <v>323</v>
      </c>
      <c r="O638" s="19">
        <f t="shared" si="68"/>
        <v>2022.9755634337807</v>
      </c>
    </row>
    <row r="639" spans="1:15" x14ac:dyDescent="0.2">
      <c r="A639" s="3">
        <v>76</v>
      </c>
      <c r="B639" s="3" t="s">
        <v>213</v>
      </c>
      <c r="C639" s="3" t="s">
        <v>214</v>
      </c>
      <c r="D639" s="3" t="s">
        <v>14</v>
      </c>
      <c r="E639" s="3" t="s">
        <v>70</v>
      </c>
      <c r="F639" s="7">
        <v>11.96</v>
      </c>
      <c r="G639" s="6" t="s">
        <v>324</v>
      </c>
      <c r="H639" s="21">
        <f t="shared" si="70"/>
        <v>28</v>
      </c>
      <c r="I639" s="21" t="str">
        <f t="shared" si="69"/>
        <v>abril</v>
      </c>
      <c r="J639" s="20">
        <f t="shared" si="64"/>
        <v>4</v>
      </c>
      <c r="K639" s="20">
        <f t="shared" si="65"/>
        <v>2023</v>
      </c>
      <c r="L639" s="12">
        <f t="shared" si="66"/>
        <v>0.13497087870346922</v>
      </c>
      <c r="M639">
        <f>(COUNTIF(mercado_acoes!D:D, "Compra") + COUNTIF(mercado_acoes!D:D, "Venda"))</f>
        <v>2000</v>
      </c>
      <c r="N639" s="19">
        <f t="shared" si="67"/>
        <v>1196</v>
      </c>
      <c r="O639" s="19">
        <f t="shared" si="68"/>
        <v>2022.8650291212966</v>
      </c>
    </row>
    <row r="640" spans="1:15" x14ac:dyDescent="0.2">
      <c r="A640" s="3">
        <v>45</v>
      </c>
      <c r="B640" s="3" t="s">
        <v>227</v>
      </c>
      <c r="C640" s="3" t="s">
        <v>228</v>
      </c>
      <c r="D640" s="3" t="s">
        <v>9</v>
      </c>
      <c r="E640" s="3" t="s">
        <v>27</v>
      </c>
      <c r="F640" s="7">
        <v>14.53</v>
      </c>
      <c r="G640" s="6" t="s">
        <v>324</v>
      </c>
      <c r="H640" s="21">
        <f t="shared" si="70"/>
        <v>28</v>
      </c>
      <c r="I640" s="21" t="str">
        <f t="shared" si="69"/>
        <v>abril</v>
      </c>
      <c r="J640" s="20">
        <f t="shared" si="64"/>
        <v>4</v>
      </c>
      <c r="K640" s="20">
        <f t="shared" si="65"/>
        <v>2023</v>
      </c>
      <c r="L640" s="12">
        <f t="shared" si="66"/>
        <v>0.16751076221828309</v>
      </c>
      <c r="M640">
        <f>(COUNTIF(mercado_acoes!D:D, "Compra") + COUNTIF(mercado_acoes!D:D, "Venda"))</f>
        <v>2000</v>
      </c>
      <c r="N640" s="19">
        <f t="shared" si="67"/>
        <v>1453</v>
      </c>
      <c r="O640" s="19">
        <f t="shared" si="68"/>
        <v>2022.8324892377818</v>
      </c>
    </row>
    <row r="641" spans="1:15" x14ac:dyDescent="0.2">
      <c r="A641" s="3">
        <v>45</v>
      </c>
      <c r="B641" s="3" t="s">
        <v>227</v>
      </c>
      <c r="C641" s="3" t="s">
        <v>228</v>
      </c>
      <c r="D641" s="3" t="s">
        <v>9</v>
      </c>
      <c r="E641" s="3" t="s">
        <v>47</v>
      </c>
      <c r="F641" s="7">
        <v>12.04</v>
      </c>
      <c r="G641" s="6" t="s">
        <v>324</v>
      </c>
      <c r="H641" s="21">
        <f t="shared" si="70"/>
        <v>28</v>
      </c>
      <c r="I641" s="21" t="str">
        <f t="shared" si="69"/>
        <v>abril</v>
      </c>
      <c r="J641" s="20">
        <f t="shared" si="64"/>
        <v>4</v>
      </c>
      <c r="K641" s="20">
        <f t="shared" si="65"/>
        <v>2023</v>
      </c>
      <c r="L641" s="12">
        <f t="shared" si="66"/>
        <v>0.13598379336540894</v>
      </c>
      <c r="M641">
        <f>(COUNTIF(mercado_acoes!D:D, "Compra") + COUNTIF(mercado_acoes!D:D, "Venda"))</f>
        <v>2000</v>
      </c>
      <c r="N641" s="19">
        <f t="shared" si="67"/>
        <v>1204</v>
      </c>
      <c r="O641" s="19">
        <f t="shared" si="68"/>
        <v>2022.8640162066347</v>
      </c>
    </row>
    <row r="642" spans="1:15" x14ac:dyDescent="0.2">
      <c r="A642" s="3">
        <v>73</v>
      </c>
      <c r="B642" s="3" t="s">
        <v>231</v>
      </c>
      <c r="C642" s="3" t="s">
        <v>232</v>
      </c>
      <c r="D642" s="3" t="s">
        <v>14</v>
      </c>
      <c r="E642" s="3" t="s">
        <v>31</v>
      </c>
      <c r="F642" s="7">
        <v>59.17</v>
      </c>
      <c r="G642" s="6" t="s">
        <v>324</v>
      </c>
      <c r="H642" s="21">
        <f t="shared" si="70"/>
        <v>28</v>
      </c>
      <c r="I642" s="21" t="str">
        <f t="shared" si="69"/>
        <v>abril</v>
      </c>
      <c r="J642" s="20">
        <f t="shared" si="64"/>
        <v>4</v>
      </c>
      <c r="K642" s="20">
        <f t="shared" si="65"/>
        <v>2023</v>
      </c>
      <c r="L642" s="12">
        <f t="shared" si="66"/>
        <v>0.73271714358065332</v>
      </c>
      <c r="M642">
        <f>(COUNTIF(mercado_acoes!D:D, "Compra") + COUNTIF(mercado_acoes!D:D, "Venda"))</f>
        <v>2000</v>
      </c>
      <c r="N642" s="19">
        <f t="shared" si="67"/>
        <v>5917</v>
      </c>
      <c r="O642" s="19">
        <f t="shared" si="68"/>
        <v>2022.2672828564193</v>
      </c>
    </row>
    <row r="643" spans="1:15" x14ac:dyDescent="0.2">
      <c r="A643" s="3">
        <v>44</v>
      </c>
      <c r="B643" s="3" t="s">
        <v>217</v>
      </c>
      <c r="C643" s="3" t="s">
        <v>218</v>
      </c>
      <c r="D643" s="3" t="s">
        <v>14</v>
      </c>
      <c r="E643" s="3" t="s">
        <v>15</v>
      </c>
      <c r="F643" s="7">
        <v>37.67</v>
      </c>
      <c r="G643" s="6" t="s">
        <v>325</v>
      </c>
      <c r="H643" s="21">
        <f t="shared" si="70"/>
        <v>1</v>
      </c>
      <c r="I643" s="21" t="str">
        <f t="shared" si="69"/>
        <v>maio</v>
      </c>
      <c r="J643" s="20">
        <f t="shared" ref="J643:J706" si="71">MONTH(G643)</f>
        <v>5</v>
      </c>
      <c r="K643" s="20">
        <f t="shared" ref="K643:K706" si="72">YEAR(G643)</f>
        <v>2023</v>
      </c>
      <c r="L643" s="12">
        <f t="shared" ref="L643:L706" si="73">(F643 - MIN(F:F)) / (MAX(F:F) - MIN(F:F))</f>
        <v>0.46049632818435049</v>
      </c>
      <c r="M643">
        <f>(COUNTIF(mercado_acoes!D:D, "Compra") + COUNTIF(mercado_acoes!D:D, "Venda"))</f>
        <v>2000</v>
      </c>
      <c r="N643" s="19">
        <f t="shared" ref="N643:N706" si="74">F643*100</f>
        <v>3767</v>
      </c>
      <c r="O643" s="19">
        <f t="shared" ref="O643:O706" si="75">K643 - L643</f>
        <v>2022.5395036718157</v>
      </c>
    </row>
    <row r="644" spans="1:15" x14ac:dyDescent="0.2">
      <c r="A644" s="3">
        <v>86</v>
      </c>
      <c r="B644" s="3" t="s">
        <v>39</v>
      </c>
      <c r="C644" s="3" t="s">
        <v>40</v>
      </c>
      <c r="D644" s="3" t="s">
        <v>14</v>
      </c>
      <c r="E644" s="3" t="s">
        <v>57</v>
      </c>
      <c r="F644" s="7">
        <v>19.03</v>
      </c>
      <c r="G644" s="6" t="s">
        <v>325</v>
      </c>
      <c r="H644" s="21">
        <f t="shared" si="70"/>
        <v>1</v>
      </c>
      <c r="I644" s="21" t="str">
        <f t="shared" si="69"/>
        <v>maio</v>
      </c>
      <c r="J644" s="20">
        <f t="shared" si="71"/>
        <v>5</v>
      </c>
      <c r="K644" s="20">
        <f t="shared" si="72"/>
        <v>2023</v>
      </c>
      <c r="L644" s="12">
        <f t="shared" si="73"/>
        <v>0.22448721195239302</v>
      </c>
      <c r="M644">
        <f>(COUNTIF(mercado_acoes!D:D, "Compra") + COUNTIF(mercado_acoes!D:D, "Venda"))</f>
        <v>2000</v>
      </c>
      <c r="N644" s="19">
        <f t="shared" si="74"/>
        <v>1903</v>
      </c>
      <c r="O644" s="19">
        <f t="shared" si="75"/>
        <v>2022.7755127880475</v>
      </c>
    </row>
    <row r="645" spans="1:15" x14ac:dyDescent="0.2">
      <c r="A645" s="3">
        <v>90</v>
      </c>
      <c r="B645" s="3" t="s">
        <v>225</v>
      </c>
      <c r="C645" s="3" t="s">
        <v>226</v>
      </c>
      <c r="D645" s="3" t="s">
        <v>14</v>
      </c>
      <c r="E645" s="3" t="s">
        <v>31</v>
      </c>
      <c r="F645" s="7">
        <v>68.36</v>
      </c>
      <c r="G645" s="6" t="s">
        <v>325</v>
      </c>
      <c r="H645" s="21">
        <f t="shared" si="70"/>
        <v>1</v>
      </c>
      <c r="I645" s="21" t="str">
        <f t="shared" ref="I645:I708" si="76">TEXT(G645,"mmmm")</f>
        <v>maio</v>
      </c>
      <c r="J645" s="20">
        <f t="shared" si="71"/>
        <v>5</v>
      </c>
      <c r="K645" s="20">
        <f t="shared" si="72"/>
        <v>2023</v>
      </c>
      <c r="L645" s="12">
        <f t="shared" si="73"/>
        <v>0.84907571537098003</v>
      </c>
      <c r="M645">
        <f>(COUNTIF(mercado_acoes!D:D, "Compra") + COUNTIF(mercado_acoes!D:D, "Venda"))</f>
        <v>2000</v>
      </c>
      <c r="N645" s="19">
        <f t="shared" si="74"/>
        <v>6836</v>
      </c>
      <c r="O645" s="19">
        <f t="shared" si="75"/>
        <v>2022.1509242846291</v>
      </c>
    </row>
    <row r="646" spans="1:15" x14ac:dyDescent="0.2">
      <c r="A646" s="3">
        <v>62</v>
      </c>
      <c r="B646" s="3" t="s">
        <v>139</v>
      </c>
      <c r="C646" s="3" t="s">
        <v>140</v>
      </c>
      <c r="D646" s="3" t="s">
        <v>9</v>
      </c>
      <c r="E646" s="3" t="s">
        <v>15</v>
      </c>
      <c r="F646" s="7">
        <v>52</v>
      </c>
      <c r="G646" s="6" t="s">
        <v>326</v>
      </c>
      <c r="H646" s="21">
        <f t="shared" si="70"/>
        <v>2</v>
      </c>
      <c r="I646" s="21" t="str">
        <f t="shared" si="76"/>
        <v>maio</v>
      </c>
      <c r="J646" s="20">
        <f t="shared" si="71"/>
        <v>5</v>
      </c>
      <c r="K646" s="20">
        <f t="shared" si="72"/>
        <v>2023</v>
      </c>
      <c r="L646" s="12">
        <f t="shared" si="73"/>
        <v>0.6419346670043049</v>
      </c>
      <c r="M646">
        <f>(COUNTIF(mercado_acoes!D:D, "Compra") + COUNTIF(mercado_acoes!D:D, "Venda"))</f>
        <v>2000</v>
      </c>
      <c r="N646" s="19">
        <f t="shared" si="74"/>
        <v>5200</v>
      </c>
      <c r="O646" s="19">
        <f t="shared" si="75"/>
        <v>2022.3580653329957</v>
      </c>
    </row>
    <row r="647" spans="1:15" x14ac:dyDescent="0.2">
      <c r="A647" s="3">
        <v>88</v>
      </c>
      <c r="B647" s="3" t="s">
        <v>195</v>
      </c>
      <c r="C647" s="3" t="s">
        <v>202</v>
      </c>
      <c r="D647" s="3" t="s">
        <v>14</v>
      </c>
      <c r="E647" s="3" t="s">
        <v>18</v>
      </c>
      <c r="F647" s="7">
        <v>11.68</v>
      </c>
      <c r="G647" s="6" t="s">
        <v>326</v>
      </c>
      <c r="H647" s="21">
        <f t="shared" si="70"/>
        <v>2</v>
      </c>
      <c r="I647" s="21" t="str">
        <f t="shared" si="76"/>
        <v>maio</v>
      </c>
      <c r="J647" s="20">
        <f t="shared" si="71"/>
        <v>5</v>
      </c>
      <c r="K647" s="20">
        <f t="shared" si="72"/>
        <v>2023</v>
      </c>
      <c r="L647" s="12">
        <f t="shared" si="73"/>
        <v>0.13142567738668015</v>
      </c>
      <c r="M647">
        <f>(COUNTIF(mercado_acoes!D:D, "Compra") + COUNTIF(mercado_acoes!D:D, "Venda"))</f>
        <v>2000</v>
      </c>
      <c r="N647" s="19">
        <f t="shared" si="74"/>
        <v>1168</v>
      </c>
      <c r="O647" s="19">
        <f t="shared" si="75"/>
        <v>2022.8685743226133</v>
      </c>
    </row>
    <row r="648" spans="1:15" x14ac:dyDescent="0.2">
      <c r="A648" s="3">
        <v>65</v>
      </c>
      <c r="B648" s="3" t="s">
        <v>208</v>
      </c>
      <c r="C648" s="3" t="s">
        <v>209</v>
      </c>
      <c r="D648" s="3" t="s">
        <v>9</v>
      </c>
      <c r="E648" s="3" t="s">
        <v>70</v>
      </c>
      <c r="F648" s="7">
        <v>13.4</v>
      </c>
      <c r="G648" s="6" t="s">
        <v>326</v>
      </c>
      <c r="H648" s="21">
        <f t="shared" si="70"/>
        <v>2</v>
      </c>
      <c r="I648" s="21" t="str">
        <f t="shared" si="76"/>
        <v>maio</v>
      </c>
      <c r="J648" s="20">
        <f t="shared" si="71"/>
        <v>5</v>
      </c>
      <c r="K648" s="20">
        <f t="shared" si="72"/>
        <v>2023</v>
      </c>
      <c r="L648" s="12">
        <f t="shared" si="73"/>
        <v>0.15320334261838439</v>
      </c>
      <c r="M648">
        <f>(COUNTIF(mercado_acoes!D:D, "Compra") + COUNTIF(mercado_acoes!D:D, "Venda"))</f>
        <v>2000</v>
      </c>
      <c r="N648" s="19">
        <f t="shared" si="74"/>
        <v>1340</v>
      </c>
      <c r="O648" s="19">
        <f t="shared" si="75"/>
        <v>2022.8467966573817</v>
      </c>
    </row>
    <row r="649" spans="1:15" x14ac:dyDescent="0.2">
      <c r="A649" s="3">
        <v>62</v>
      </c>
      <c r="B649" s="3" t="s">
        <v>139</v>
      </c>
      <c r="C649" s="3" t="s">
        <v>140</v>
      </c>
      <c r="D649" s="3" t="s">
        <v>14</v>
      </c>
      <c r="E649" s="3" t="s">
        <v>30</v>
      </c>
      <c r="F649" s="7">
        <v>25.62</v>
      </c>
      <c r="G649" s="6" t="s">
        <v>327</v>
      </c>
      <c r="H649" s="21">
        <f t="shared" si="70"/>
        <v>3</v>
      </c>
      <c r="I649" s="21" t="str">
        <f t="shared" si="76"/>
        <v>maio</v>
      </c>
      <c r="J649" s="20">
        <f t="shared" si="71"/>
        <v>5</v>
      </c>
      <c r="K649" s="20">
        <f t="shared" si="72"/>
        <v>2023</v>
      </c>
      <c r="L649" s="12">
        <f t="shared" si="73"/>
        <v>0.30792605722967836</v>
      </c>
      <c r="M649">
        <f>(COUNTIF(mercado_acoes!D:D, "Compra") + COUNTIF(mercado_acoes!D:D, "Venda"))</f>
        <v>2000</v>
      </c>
      <c r="N649" s="19">
        <f t="shared" si="74"/>
        <v>2562</v>
      </c>
      <c r="O649" s="19">
        <f t="shared" si="75"/>
        <v>2022.6920739427703</v>
      </c>
    </row>
    <row r="650" spans="1:15" x14ac:dyDescent="0.2">
      <c r="A650" s="3">
        <v>87</v>
      </c>
      <c r="B650" s="3" t="s">
        <v>267</v>
      </c>
      <c r="C650" s="3" t="s">
        <v>268</v>
      </c>
      <c r="D650" s="3" t="s">
        <v>9</v>
      </c>
      <c r="E650" s="3" t="s">
        <v>83</v>
      </c>
      <c r="F650" s="7">
        <v>41.45</v>
      </c>
      <c r="G650" s="6" t="s">
        <v>327</v>
      </c>
      <c r="H650" s="21">
        <f t="shared" si="70"/>
        <v>3</v>
      </c>
      <c r="I650" s="21" t="str">
        <f t="shared" si="76"/>
        <v>maio</v>
      </c>
      <c r="J650" s="20">
        <f t="shared" si="71"/>
        <v>5</v>
      </c>
      <c r="K650" s="20">
        <f t="shared" si="72"/>
        <v>2023</v>
      </c>
      <c r="L650" s="12">
        <f t="shared" si="73"/>
        <v>0.50835654596100288</v>
      </c>
      <c r="M650">
        <f>(COUNTIF(mercado_acoes!D:D, "Compra") + COUNTIF(mercado_acoes!D:D, "Venda"))</f>
        <v>2000</v>
      </c>
      <c r="N650" s="19">
        <f t="shared" si="74"/>
        <v>4145</v>
      </c>
      <c r="O650" s="19">
        <f t="shared" si="75"/>
        <v>2022.4916434540389</v>
      </c>
    </row>
    <row r="651" spans="1:15" x14ac:dyDescent="0.2">
      <c r="A651" s="3">
        <v>37</v>
      </c>
      <c r="B651" s="3" t="s">
        <v>282</v>
      </c>
      <c r="C651" s="3" t="s">
        <v>283</v>
      </c>
      <c r="D651" s="3" t="s">
        <v>9</v>
      </c>
      <c r="E651" s="3" t="s">
        <v>15</v>
      </c>
      <c r="F651" s="7">
        <v>47.66</v>
      </c>
      <c r="G651" s="6" t="s">
        <v>327</v>
      </c>
      <c r="H651" s="21">
        <f t="shared" si="70"/>
        <v>3</v>
      </c>
      <c r="I651" s="21" t="str">
        <f t="shared" si="76"/>
        <v>maio</v>
      </c>
      <c r="J651" s="20">
        <f t="shared" si="71"/>
        <v>5</v>
      </c>
      <c r="K651" s="20">
        <f t="shared" si="72"/>
        <v>2023</v>
      </c>
      <c r="L651" s="12">
        <f t="shared" si="73"/>
        <v>0.58698404659407444</v>
      </c>
      <c r="M651">
        <f>(COUNTIF(mercado_acoes!D:D, "Compra") + COUNTIF(mercado_acoes!D:D, "Venda"))</f>
        <v>2000</v>
      </c>
      <c r="N651" s="19">
        <f t="shared" si="74"/>
        <v>4766</v>
      </c>
      <c r="O651" s="19">
        <f t="shared" si="75"/>
        <v>2022.4130159534059</v>
      </c>
    </row>
    <row r="652" spans="1:15" x14ac:dyDescent="0.2">
      <c r="A652" s="3">
        <v>22</v>
      </c>
      <c r="B652" s="3" t="s">
        <v>108</v>
      </c>
      <c r="C652" s="3" t="s">
        <v>109</v>
      </c>
      <c r="D652" s="3" t="s">
        <v>9</v>
      </c>
      <c r="E652" s="3" t="s">
        <v>27</v>
      </c>
      <c r="F652" s="7">
        <v>12.92</v>
      </c>
      <c r="G652" s="6" t="s">
        <v>327</v>
      </c>
      <c r="H652" s="21">
        <f t="shared" si="70"/>
        <v>3</v>
      </c>
      <c r="I652" s="21" t="str">
        <f t="shared" si="76"/>
        <v>maio</v>
      </c>
      <c r="J652" s="20">
        <f t="shared" si="71"/>
        <v>5</v>
      </c>
      <c r="K652" s="20">
        <f t="shared" si="72"/>
        <v>2023</v>
      </c>
      <c r="L652" s="12">
        <f t="shared" si="73"/>
        <v>0.14712585464674599</v>
      </c>
      <c r="M652">
        <f>(COUNTIF(mercado_acoes!D:D, "Compra") + COUNTIF(mercado_acoes!D:D, "Venda"))</f>
        <v>2000</v>
      </c>
      <c r="N652" s="19">
        <f t="shared" si="74"/>
        <v>1292</v>
      </c>
      <c r="O652" s="19">
        <f t="shared" si="75"/>
        <v>2022.8528741453533</v>
      </c>
    </row>
    <row r="653" spans="1:15" x14ac:dyDescent="0.2">
      <c r="A653" s="3">
        <v>31</v>
      </c>
      <c r="B653" s="3" t="s">
        <v>240</v>
      </c>
      <c r="C653" s="3" t="s">
        <v>241</v>
      </c>
      <c r="D653" s="3" t="s">
        <v>9</v>
      </c>
      <c r="E653" s="3" t="s">
        <v>57</v>
      </c>
      <c r="F653" s="7">
        <v>19.18</v>
      </c>
      <c r="G653" s="6" t="s">
        <v>327</v>
      </c>
      <c r="H653" s="21">
        <f t="shared" si="70"/>
        <v>3</v>
      </c>
      <c r="I653" s="21" t="str">
        <f t="shared" si="76"/>
        <v>maio</v>
      </c>
      <c r="J653" s="20">
        <f t="shared" si="71"/>
        <v>5</v>
      </c>
      <c r="K653" s="20">
        <f t="shared" si="72"/>
        <v>2023</v>
      </c>
      <c r="L653" s="12">
        <f t="shared" si="73"/>
        <v>0.22638642694352998</v>
      </c>
      <c r="M653">
        <f>(COUNTIF(mercado_acoes!D:D, "Compra") + COUNTIF(mercado_acoes!D:D, "Venda"))</f>
        <v>2000</v>
      </c>
      <c r="N653" s="19">
        <f t="shared" si="74"/>
        <v>1918</v>
      </c>
      <c r="O653" s="19">
        <f t="shared" si="75"/>
        <v>2022.7736135730565</v>
      </c>
    </row>
    <row r="654" spans="1:15" x14ac:dyDescent="0.2">
      <c r="A654" s="3">
        <v>73</v>
      </c>
      <c r="B654" s="3" t="s">
        <v>231</v>
      </c>
      <c r="C654" s="3" t="s">
        <v>232</v>
      </c>
      <c r="D654" s="3" t="s">
        <v>9</v>
      </c>
      <c r="E654" s="3" t="s">
        <v>47</v>
      </c>
      <c r="F654" s="7">
        <v>12.72</v>
      </c>
      <c r="G654" s="6" t="s">
        <v>327</v>
      </c>
      <c r="H654" s="21">
        <f t="shared" si="70"/>
        <v>3</v>
      </c>
      <c r="I654" s="21" t="str">
        <f t="shared" si="76"/>
        <v>maio</v>
      </c>
      <c r="J654" s="20">
        <f t="shared" si="71"/>
        <v>5</v>
      </c>
      <c r="K654" s="20">
        <f t="shared" si="72"/>
        <v>2023</v>
      </c>
      <c r="L654" s="12">
        <f t="shared" si="73"/>
        <v>0.14459356799189668</v>
      </c>
      <c r="M654">
        <f>(COUNTIF(mercado_acoes!D:D, "Compra") + COUNTIF(mercado_acoes!D:D, "Venda"))</f>
        <v>2000</v>
      </c>
      <c r="N654" s="19">
        <f t="shared" si="74"/>
        <v>1272</v>
      </c>
      <c r="O654" s="19">
        <f t="shared" si="75"/>
        <v>2022.8554064320081</v>
      </c>
    </row>
    <row r="655" spans="1:15" x14ac:dyDescent="0.2">
      <c r="A655" s="3">
        <v>12</v>
      </c>
      <c r="B655" s="3" t="s">
        <v>178</v>
      </c>
      <c r="C655" s="3" t="s">
        <v>179</v>
      </c>
      <c r="D655" s="3" t="s">
        <v>9</v>
      </c>
      <c r="E655" s="3" t="s">
        <v>70</v>
      </c>
      <c r="F655" s="7">
        <v>11.26</v>
      </c>
      <c r="G655" s="6" t="s">
        <v>327</v>
      </c>
      <c r="H655" s="21">
        <f t="shared" si="70"/>
        <v>3</v>
      </c>
      <c r="I655" s="21" t="str">
        <f t="shared" si="76"/>
        <v>maio</v>
      </c>
      <c r="J655" s="20">
        <f t="shared" si="71"/>
        <v>5</v>
      </c>
      <c r="K655" s="20">
        <f t="shared" si="72"/>
        <v>2023</v>
      </c>
      <c r="L655" s="12">
        <f t="shared" si="73"/>
        <v>0.12610787541149657</v>
      </c>
      <c r="M655">
        <f>(COUNTIF(mercado_acoes!D:D, "Compra") + COUNTIF(mercado_acoes!D:D, "Venda"))</f>
        <v>2000</v>
      </c>
      <c r="N655" s="19">
        <f t="shared" si="74"/>
        <v>1126</v>
      </c>
      <c r="O655" s="19">
        <f t="shared" si="75"/>
        <v>2022.8738921245886</v>
      </c>
    </row>
    <row r="656" spans="1:15" x14ac:dyDescent="0.2">
      <c r="A656" s="3">
        <v>46</v>
      </c>
      <c r="B656" s="3" t="s">
        <v>123</v>
      </c>
      <c r="C656" s="3" t="s">
        <v>124</v>
      </c>
      <c r="D656" s="3" t="s">
        <v>14</v>
      </c>
      <c r="E656" s="3" t="s">
        <v>21</v>
      </c>
      <c r="F656" s="7">
        <v>18.329999999999998</v>
      </c>
      <c r="G656" s="6" t="s">
        <v>327</v>
      </c>
      <c r="H656" s="21">
        <f t="shared" si="70"/>
        <v>3</v>
      </c>
      <c r="I656" s="21" t="str">
        <f t="shared" si="76"/>
        <v>maio</v>
      </c>
      <c r="J656" s="20">
        <f t="shared" si="71"/>
        <v>5</v>
      </c>
      <c r="K656" s="20">
        <f t="shared" si="72"/>
        <v>2023</v>
      </c>
      <c r="L656" s="12">
        <f t="shared" si="73"/>
        <v>0.21562420866042031</v>
      </c>
      <c r="M656">
        <f>(COUNTIF(mercado_acoes!D:D, "Compra") + COUNTIF(mercado_acoes!D:D, "Venda"))</f>
        <v>2000</v>
      </c>
      <c r="N656" s="19">
        <f t="shared" si="74"/>
        <v>1832.9999999999998</v>
      </c>
      <c r="O656" s="19">
        <f t="shared" si="75"/>
        <v>2022.7843757913395</v>
      </c>
    </row>
    <row r="657" spans="1:15" x14ac:dyDescent="0.2">
      <c r="A657" s="3">
        <v>46</v>
      </c>
      <c r="B657" s="3" t="s">
        <v>123</v>
      </c>
      <c r="C657" s="3" t="s">
        <v>124</v>
      </c>
      <c r="D657" s="3" t="s">
        <v>14</v>
      </c>
      <c r="E657" s="3" t="s">
        <v>57</v>
      </c>
      <c r="F657" s="7">
        <v>15.16</v>
      </c>
      <c r="G657" s="6" t="s">
        <v>327</v>
      </c>
      <c r="H657" s="21">
        <f t="shared" si="70"/>
        <v>3</v>
      </c>
      <c r="I657" s="21" t="str">
        <f t="shared" si="76"/>
        <v>maio</v>
      </c>
      <c r="J657" s="20">
        <f t="shared" si="71"/>
        <v>5</v>
      </c>
      <c r="K657" s="20">
        <f t="shared" si="72"/>
        <v>2023</v>
      </c>
      <c r="L657" s="12">
        <f t="shared" si="73"/>
        <v>0.17548746518105848</v>
      </c>
      <c r="M657">
        <f>(COUNTIF(mercado_acoes!D:D, "Compra") + COUNTIF(mercado_acoes!D:D, "Venda"))</f>
        <v>2000</v>
      </c>
      <c r="N657" s="19">
        <f t="shared" si="74"/>
        <v>1516</v>
      </c>
      <c r="O657" s="19">
        <f t="shared" si="75"/>
        <v>2022.824512534819</v>
      </c>
    </row>
    <row r="658" spans="1:15" x14ac:dyDescent="0.2">
      <c r="A658" s="3">
        <v>43</v>
      </c>
      <c r="B658" s="3" t="s">
        <v>64</v>
      </c>
      <c r="C658" s="3" t="s">
        <v>65</v>
      </c>
      <c r="D658" s="3" t="s">
        <v>14</v>
      </c>
      <c r="E658" s="3" t="s">
        <v>25</v>
      </c>
      <c r="F658" s="7">
        <v>13.76</v>
      </c>
      <c r="G658" s="6" t="s">
        <v>327</v>
      </c>
      <c r="H658" s="21">
        <f t="shared" si="70"/>
        <v>3</v>
      </c>
      <c r="I658" s="21" t="str">
        <f t="shared" si="76"/>
        <v>maio</v>
      </c>
      <c r="J658" s="20">
        <f t="shared" si="71"/>
        <v>5</v>
      </c>
      <c r="K658" s="20">
        <f t="shared" si="72"/>
        <v>2023</v>
      </c>
      <c r="L658" s="12">
        <f t="shared" si="73"/>
        <v>0.15776145859711319</v>
      </c>
      <c r="M658">
        <f>(COUNTIF(mercado_acoes!D:D, "Compra") + COUNTIF(mercado_acoes!D:D, "Venda"))</f>
        <v>2000</v>
      </c>
      <c r="N658" s="19">
        <f t="shared" si="74"/>
        <v>1376</v>
      </c>
      <c r="O658" s="19">
        <f t="shared" si="75"/>
        <v>2022.8422385414028</v>
      </c>
    </row>
    <row r="659" spans="1:15" x14ac:dyDescent="0.2">
      <c r="A659" s="3">
        <v>84</v>
      </c>
      <c r="B659" s="3" t="s">
        <v>120</v>
      </c>
      <c r="C659" s="3" t="s">
        <v>121</v>
      </c>
      <c r="D659" s="3" t="s">
        <v>9</v>
      </c>
      <c r="E659" s="3" t="s">
        <v>31</v>
      </c>
      <c r="F659" s="7">
        <v>62.29</v>
      </c>
      <c r="G659" s="6" t="s">
        <v>327</v>
      </c>
      <c r="H659" s="21">
        <f t="shared" si="70"/>
        <v>3</v>
      </c>
      <c r="I659" s="21" t="str">
        <f t="shared" si="76"/>
        <v>maio</v>
      </c>
      <c r="J659" s="20">
        <f t="shared" si="71"/>
        <v>5</v>
      </c>
      <c r="K659" s="20">
        <f t="shared" si="72"/>
        <v>2023</v>
      </c>
      <c r="L659" s="12">
        <f t="shared" si="73"/>
        <v>0.77222081539630283</v>
      </c>
      <c r="M659">
        <f>(COUNTIF(mercado_acoes!D:D, "Compra") + COUNTIF(mercado_acoes!D:D, "Venda"))</f>
        <v>2000</v>
      </c>
      <c r="N659" s="19">
        <f t="shared" si="74"/>
        <v>6229</v>
      </c>
      <c r="O659" s="19">
        <f t="shared" si="75"/>
        <v>2022.2277791846036</v>
      </c>
    </row>
    <row r="660" spans="1:15" x14ac:dyDescent="0.2">
      <c r="A660" s="3">
        <v>89</v>
      </c>
      <c r="B660" s="3" t="s">
        <v>113</v>
      </c>
      <c r="C660" s="3" t="s">
        <v>114</v>
      </c>
      <c r="D660" s="3" t="s">
        <v>14</v>
      </c>
      <c r="E660" s="3" t="s">
        <v>63</v>
      </c>
      <c r="F660" s="7">
        <v>11.77</v>
      </c>
      <c r="G660" s="6" t="s">
        <v>328</v>
      </c>
      <c r="H660" s="21">
        <f t="shared" si="70"/>
        <v>4</v>
      </c>
      <c r="I660" s="21" t="str">
        <f t="shared" si="76"/>
        <v>maio</v>
      </c>
      <c r="J660" s="20">
        <f t="shared" si="71"/>
        <v>5</v>
      </c>
      <c r="K660" s="20">
        <f t="shared" si="72"/>
        <v>2023</v>
      </c>
      <c r="L660" s="12">
        <f t="shared" si="73"/>
        <v>0.13256520638136235</v>
      </c>
      <c r="M660">
        <f>(COUNTIF(mercado_acoes!D:D, "Compra") + COUNTIF(mercado_acoes!D:D, "Venda"))</f>
        <v>2000</v>
      </c>
      <c r="N660" s="19">
        <f t="shared" si="74"/>
        <v>1177</v>
      </c>
      <c r="O660" s="19">
        <f t="shared" si="75"/>
        <v>2022.8674347936187</v>
      </c>
    </row>
    <row r="661" spans="1:15" x14ac:dyDescent="0.2">
      <c r="A661" s="3">
        <v>80</v>
      </c>
      <c r="B661" s="3" t="s">
        <v>19</v>
      </c>
      <c r="C661" s="3" t="s">
        <v>20</v>
      </c>
      <c r="D661" s="3" t="s">
        <v>9</v>
      </c>
      <c r="E661" s="3" t="s">
        <v>57</v>
      </c>
      <c r="F661" s="7">
        <v>21.96</v>
      </c>
      <c r="G661" s="6" t="s">
        <v>328</v>
      </c>
      <c r="H661" s="21">
        <f t="shared" si="70"/>
        <v>4</v>
      </c>
      <c r="I661" s="21" t="str">
        <f t="shared" si="76"/>
        <v>maio</v>
      </c>
      <c r="J661" s="20">
        <f t="shared" si="71"/>
        <v>5</v>
      </c>
      <c r="K661" s="20">
        <f t="shared" si="72"/>
        <v>2023</v>
      </c>
      <c r="L661" s="12">
        <f t="shared" si="73"/>
        <v>0.26158521144593566</v>
      </c>
      <c r="M661">
        <f>(COUNTIF(mercado_acoes!D:D, "Compra") + COUNTIF(mercado_acoes!D:D, "Venda"))</f>
        <v>2000</v>
      </c>
      <c r="N661" s="19">
        <f t="shared" si="74"/>
        <v>2196</v>
      </c>
      <c r="O661" s="19">
        <f t="shared" si="75"/>
        <v>2022.7384147885541</v>
      </c>
    </row>
    <row r="662" spans="1:15" x14ac:dyDescent="0.2">
      <c r="A662" s="3">
        <v>9</v>
      </c>
      <c r="B662" s="3" t="s">
        <v>205</v>
      </c>
      <c r="C662" s="3" t="s">
        <v>206</v>
      </c>
      <c r="D662" s="3" t="s">
        <v>9</v>
      </c>
      <c r="E662" s="3" t="s">
        <v>66</v>
      </c>
      <c r="F662" s="7">
        <v>35.6</v>
      </c>
      <c r="G662" s="6" t="s">
        <v>328</v>
      </c>
      <c r="H662" s="21">
        <f t="shared" si="70"/>
        <v>4</v>
      </c>
      <c r="I662" s="21" t="str">
        <f t="shared" si="76"/>
        <v>maio</v>
      </c>
      <c r="J662" s="20">
        <f t="shared" si="71"/>
        <v>5</v>
      </c>
      <c r="K662" s="20">
        <f t="shared" si="72"/>
        <v>2023</v>
      </c>
      <c r="L662" s="12">
        <f t="shared" si="73"/>
        <v>0.43428716130665995</v>
      </c>
      <c r="M662">
        <f>(COUNTIF(mercado_acoes!D:D, "Compra") + COUNTIF(mercado_acoes!D:D, "Venda"))</f>
        <v>2000</v>
      </c>
      <c r="N662" s="19">
        <f t="shared" si="74"/>
        <v>3560</v>
      </c>
      <c r="O662" s="19">
        <f t="shared" si="75"/>
        <v>2022.5657128386933</v>
      </c>
    </row>
    <row r="663" spans="1:15" x14ac:dyDescent="0.2">
      <c r="A663" s="3">
        <v>7</v>
      </c>
      <c r="B663" s="3" t="s">
        <v>87</v>
      </c>
      <c r="C663" s="3" t="s">
        <v>88</v>
      </c>
      <c r="D663" s="3" t="s">
        <v>14</v>
      </c>
      <c r="E663" s="3" t="s">
        <v>115</v>
      </c>
      <c r="F663" s="7">
        <v>32.17</v>
      </c>
      <c r="G663" s="6" t="s">
        <v>328</v>
      </c>
      <c r="H663" s="21">
        <f t="shared" si="70"/>
        <v>4</v>
      </c>
      <c r="I663" s="21" t="str">
        <f t="shared" si="76"/>
        <v>maio</v>
      </c>
      <c r="J663" s="20">
        <f t="shared" si="71"/>
        <v>5</v>
      </c>
      <c r="K663" s="20">
        <f t="shared" si="72"/>
        <v>2023</v>
      </c>
      <c r="L663" s="12">
        <f t="shared" si="73"/>
        <v>0.39085844517599394</v>
      </c>
      <c r="M663">
        <f>(COUNTIF(mercado_acoes!D:D, "Compra") + COUNTIF(mercado_acoes!D:D, "Venda"))</f>
        <v>2000</v>
      </c>
      <c r="N663" s="19">
        <f t="shared" si="74"/>
        <v>3217</v>
      </c>
      <c r="O663" s="19">
        <f t="shared" si="75"/>
        <v>2022.609141554824</v>
      </c>
    </row>
    <row r="664" spans="1:15" x14ac:dyDescent="0.2">
      <c r="A664" s="3">
        <v>82</v>
      </c>
      <c r="B664" s="3" t="s">
        <v>244</v>
      </c>
      <c r="C664" s="3" t="s">
        <v>245</v>
      </c>
      <c r="D664" s="3" t="s">
        <v>9</v>
      </c>
      <c r="E664" s="3" t="s">
        <v>47</v>
      </c>
      <c r="F664" s="7">
        <v>19.38</v>
      </c>
      <c r="G664" s="6" t="s">
        <v>328</v>
      </c>
      <c r="H664" s="21">
        <f t="shared" si="70"/>
        <v>4</v>
      </c>
      <c r="I664" s="21" t="str">
        <f t="shared" si="76"/>
        <v>maio</v>
      </c>
      <c r="J664" s="20">
        <f t="shared" si="71"/>
        <v>5</v>
      </c>
      <c r="K664" s="20">
        <f t="shared" si="72"/>
        <v>2023</v>
      </c>
      <c r="L664" s="12">
        <f t="shared" si="73"/>
        <v>0.22891871359837931</v>
      </c>
      <c r="M664">
        <f>(COUNTIF(mercado_acoes!D:D, "Compra") + COUNTIF(mercado_acoes!D:D, "Venda"))</f>
        <v>2000</v>
      </c>
      <c r="N664" s="19">
        <f t="shared" si="74"/>
        <v>1938</v>
      </c>
      <c r="O664" s="19">
        <f t="shared" si="75"/>
        <v>2022.7710812864016</v>
      </c>
    </row>
    <row r="665" spans="1:15" x14ac:dyDescent="0.2">
      <c r="A665" s="3">
        <v>54</v>
      </c>
      <c r="B665" s="3" t="s">
        <v>55</v>
      </c>
      <c r="C665" s="3" t="s">
        <v>56</v>
      </c>
      <c r="D665" s="3" t="s">
        <v>9</v>
      </c>
      <c r="E665" s="3" t="s">
        <v>31</v>
      </c>
      <c r="F665" s="7">
        <v>46.9</v>
      </c>
      <c r="G665" s="6" t="s">
        <v>329</v>
      </c>
      <c r="H665" s="21">
        <f t="shared" si="70"/>
        <v>5</v>
      </c>
      <c r="I665" s="21" t="str">
        <f t="shared" si="76"/>
        <v>maio</v>
      </c>
      <c r="J665" s="20">
        <f t="shared" si="71"/>
        <v>5</v>
      </c>
      <c r="K665" s="20">
        <f t="shared" si="72"/>
        <v>2023</v>
      </c>
      <c r="L665" s="12">
        <f t="shared" si="73"/>
        <v>0.57736135730564697</v>
      </c>
      <c r="M665">
        <f>(COUNTIF(mercado_acoes!D:D, "Compra") + COUNTIF(mercado_acoes!D:D, "Venda"))</f>
        <v>2000</v>
      </c>
      <c r="N665" s="19">
        <f t="shared" si="74"/>
        <v>4690</v>
      </c>
      <c r="O665" s="19">
        <f t="shared" si="75"/>
        <v>2022.4226386426944</v>
      </c>
    </row>
    <row r="666" spans="1:15" x14ac:dyDescent="0.2">
      <c r="A666" s="3">
        <v>28</v>
      </c>
      <c r="B666" s="3" t="s">
        <v>49</v>
      </c>
      <c r="C666" s="3" t="s">
        <v>50</v>
      </c>
      <c r="D666" s="3" t="s">
        <v>14</v>
      </c>
      <c r="E666" s="3" t="s">
        <v>10</v>
      </c>
      <c r="F666" s="7">
        <v>10.35</v>
      </c>
      <c r="G666" s="6" t="s">
        <v>329</v>
      </c>
      <c r="H666" s="21">
        <f t="shared" si="70"/>
        <v>5</v>
      </c>
      <c r="I666" s="21" t="str">
        <f t="shared" si="76"/>
        <v>maio</v>
      </c>
      <c r="J666" s="20">
        <f t="shared" si="71"/>
        <v>5</v>
      </c>
      <c r="K666" s="20">
        <f t="shared" si="72"/>
        <v>2023</v>
      </c>
      <c r="L666" s="12">
        <f t="shared" si="73"/>
        <v>0.11458597113193211</v>
      </c>
      <c r="M666">
        <f>(COUNTIF(mercado_acoes!D:D, "Compra") + COUNTIF(mercado_acoes!D:D, "Venda"))</f>
        <v>2000</v>
      </c>
      <c r="N666" s="19">
        <f t="shared" si="74"/>
        <v>1035</v>
      </c>
      <c r="O666" s="19">
        <f t="shared" si="75"/>
        <v>2022.8854140288681</v>
      </c>
    </row>
    <row r="667" spans="1:15" x14ac:dyDescent="0.2">
      <c r="A667" s="3">
        <v>65</v>
      </c>
      <c r="B667" s="3" t="s">
        <v>208</v>
      </c>
      <c r="C667" s="3" t="s">
        <v>209</v>
      </c>
      <c r="D667" s="3" t="s">
        <v>9</v>
      </c>
      <c r="E667" s="3" t="s">
        <v>79</v>
      </c>
      <c r="F667" s="7">
        <v>15.73</v>
      </c>
      <c r="G667" s="6" t="s">
        <v>329</v>
      </c>
      <c r="H667" s="21">
        <f t="shared" si="70"/>
        <v>5</v>
      </c>
      <c r="I667" s="21" t="str">
        <f t="shared" si="76"/>
        <v>maio</v>
      </c>
      <c r="J667" s="20">
        <f t="shared" si="71"/>
        <v>5</v>
      </c>
      <c r="K667" s="20">
        <f t="shared" si="72"/>
        <v>2023</v>
      </c>
      <c r="L667" s="12">
        <f t="shared" si="73"/>
        <v>0.18270448214737908</v>
      </c>
      <c r="M667">
        <f>(COUNTIF(mercado_acoes!D:D, "Compra") + COUNTIF(mercado_acoes!D:D, "Venda"))</f>
        <v>2000</v>
      </c>
      <c r="N667" s="19">
        <f t="shared" si="74"/>
        <v>1573</v>
      </c>
      <c r="O667" s="19">
        <f t="shared" si="75"/>
        <v>2022.8172955178527</v>
      </c>
    </row>
    <row r="668" spans="1:15" x14ac:dyDescent="0.2">
      <c r="A668" s="3">
        <v>78</v>
      </c>
      <c r="B668" s="3" t="s">
        <v>12</v>
      </c>
      <c r="C668" s="3" t="s">
        <v>13</v>
      </c>
      <c r="D668" s="3" t="s">
        <v>14</v>
      </c>
      <c r="E668" s="3" t="s">
        <v>47</v>
      </c>
      <c r="F668" s="7">
        <v>17.29</v>
      </c>
      <c r="G668" s="6" t="s">
        <v>329</v>
      </c>
      <c r="H668" s="21">
        <f t="shared" si="70"/>
        <v>5</v>
      </c>
      <c r="I668" s="21" t="str">
        <f t="shared" si="76"/>
        <v>maio</v>
      </c>
      <c r="J668" s="20">
        <f t="shared" si="71"/>
        <v>5</v>
      </c>
      <c r="K668" s="20">
        <f t="shared" si="72"/>
        <v>2023</v>
      </c>
      <c r="L668" s="12">
        <f t="shared" si="73"/>
        <v>0.20245631805520381</v>
      </c>
      <c r="M668">
        <f>(COUNTIF(mercado_acoes!D:D, "Compra") + COUNTIF(mercado_acoes!D:D, "Venda"))</f>
        <v>2000</v>
      </c>
      <c r="N668" s="19">
        <f t="shared" si="74"/>
        <v>1729</v>
      </c>
      <c r="O668" s="19">
        <f t="shared" si="75"/>
        <v>2022.7975436819447</v>
      </c>
    </row>
    <row r="669" spans="1:15" x14ac:dyDescent="0.2">
      <c r="A669" s="3">
        <v>45</v>
      </c>
      <c r="B669" s="3" t="s">
        <v>227</v>
      </c>
      <c r="C669" s="3" t="s">
        <v>228</v>
      </c>
      <c r="D669" s="3" t="s">
        <v>14</v>
      </c>
      <c r="E669" s="3" t="s">
        <v>47</v>
      </c>
      <c r="F669" s="7">
        <v>14.45</v>
      </c>
      <c r="G669" s="6" t="s">
        <v>329</v>
      </c>
      <c r="H669" s="21">
        <f t="shared" si="70"/>
        <v>5</v>
      </c>
      <c r="I669" s="21" t="str">
        <f t="shared" si="76"/>
        <v>maio</v>
      </c>
      <c r="J669" s="20">
        <f t="shared" si="71"/>
        <v>5</v>
      </c>
      <c r="K669" s="20">
        <f t="shared" si="72"/>
        <v>2023</v>
      </c>
      <c r="L669" s="12">
        <f t="shared" si="73"/>
        <v>0.16649784755634336</v>
      </c>
      <c r="M669">
        <f>(COUNTIF(mercado_acoes!D:D, "Compra") + COUNTIF(mercado_acoes!D:D, "Venda"))</f>
        <v>2000</v>
      </c>
      <c r="N669" s="19">
        <f t="shared" si="74"/>
        <v>1445</v>
      </c>
      <c r="O669" s="19">
        <f t="shared" si="75"/>
        <v>2022.8335021524435</v>
      </c>
    </row>
    <row r="670" spans="1:15" x14ac:dyDescent="0.2">
      <c r="A670" s="3">
        <v>95</v>
      </c>
      <c r="B670" s="3" t="s">
        <v>81</v>
      </c>
      <c r="C670" s="3" t="s">
        <v>82</v>
      </c>
      <c r="D670" s="3" t="s">
        <v>9</v>
      </c>
      <c r="E670" s="3" t="s">
        <v>95</v>
      </c>
      <c r="F670" s="7">
        <v>3.75</v>
      </c>
      <c r="G670" s="6" t="s">
        <v>329</v>
      </c>
      <c r="H670" s="21">
        <f t="shared" si="70"/>
        <v>5</v>
      </c>
      <c r="I670" s="21" t="str">
        <f t="shared" si="76"/>
        <v>maio</v>
      </c>
      <c r="J670" s="20">
        <f t="shared" si="71"/>
        <v>5</v>
      </c>
      <c r="K670" s="20">
        <f t="shared" si="72"/>
        <v>2023</v>
      </c>
      <c r="L670" s="12">
        <f t="shared" si="73"/>
        <v>3.1020511521904281E-2</v>
      </c>
      <c r="M670">
        <f>(COUNTIF(mercado_acoes!D:D, "Compra") + COUNTIF(mercado_acoes!D:D, "Venda"))</f>
        <v>2000</v>
      </c>
      <c r="N670" s="19">
        <f t="shared" si="74"/>
        <v>375</v>
      </c>
      <c r="O670" s="19">
        <f t="shared" si="75"/>
        <v>2022.968979488478</v>
      </c>
    </row>
    <row r="671" spans="1:15" x14ac:dyDescent="0.2">
      <c r="A671" s="3">
        <v>67</v>
      </c>
      <c r="B671" s="3" t="s">
        <v>199</v>
      </c>
      <c r="C671" s="3" t="s">
        <v>200</v>
      </c>
      <c r="D671" s="3" t="s">
        <v>9</v>
      </c>
      <c r="E671" s="3" t="s">
        <v>15</v>
      </c>
      <c r="F671" s="7">
        <v>39.369999999999997</v>
      </c>
      <c r="G671" s="6" t="s">
        <v>329</v>
      </c>
      <c r="H671" s="21">
        <f t="shared" si="70"/>
        <v>5</v>
      </c>
      <c r="I671" s="21" t="str">
        <f t="shared" si="76"/>
        <v>maio</v>
      </c>
      <c r="J671" s="20">
        <f t="shared" si="71"/>
        <v>5</v>
      </c>
      <c r="K671" s="20">
        <f t="shared" si="72"/>
        <v>2023</v>
      </c>
      <c r="L671" s="12">
        <f t="shared" si="73"/>
        <v>0.48202076475056976</v>
      </c>
      <c r="M671">
        <f>(COUNTIF(mercado_acoes!D:D, "Compra") + COUNTIF(mercado_acoes!D:D, "Venda"))</f>
        <v>2000</v>
      </c>
      <c r="N671" s="19">
        <f t="shared" si="74"/>
        <v>3936.9999999999995</v>
      </c>
      <c r="O671" s="19">
        <f t="shared" si="75"/>
        <v>2022.5179792352494</v>
      </c>
    </row>
    <row r="672" spans="1:15" x14ac:dyDescent="0.2">
      <c r="A672" s="3">
        <v>33</v>
      </c>
      <c r="B672" s="3" t="s">
        <v>182</v>
      </c>
      <c r="C672" s="3" t="s">
        <v>183</v>
      </c>
      <c r="D672" s="3" t="s">
        <v>14</v>
      </c>
      <c r="E672" s="3" t="s">
        <v>27</v>
      </c>
      <c r="F672" s="7">
        <v>14.08</v>
      </c>
      <c r="G672" s="6" t="s">
        <v>329</v>
      </c>
      <c r="H672" s="21">
        <f t="shared" si="70"/>
        <v>5</v>
      </c>
      <c r="I672" s="21" t="str">
        <f t="shared" si="76"/>
        <v>maio</v>
      </c>
      <c r="J672" s="20">
        <f t="shared" si="71"/>
        <v>5</v>
      </c>
      <c r="K672" s="20">
        <f t="shared" si="72"/>
        <v>2023</v>
      </c>
      <c r="L672" s="12">
        <f t="shared" si="73"/>
        <v>0.1618131172448721</v>
      </c>
      <c r="M672">
        <f>(COUNTIF(mercado_acoes!D:D, "Compra") + COUNTIF(mercado_acoes!D:D, "Venda"))</f>
        <v>2000</v>
      </c>
      <c r="N672" s="19">
        <f t="shared" si="74"/>
        <v>1408</v>
      </c>
      <c r="O672" s="19">
        <f t="shared" si="75"/>
        <v>2022.8381868827551</v>
      </c>
    </row>
    <row r="673" spans="1:15" x14ac:dyDescent="0.2">
      <c r="A673" s="3">
        <v>28</v>
      </c>
      <c r="B673" s="3" t="s">
        <v>49</v>
      </c>
      <c r="C673" s="3" t="s">
        <v>50</v>
      </c>
      <c r="D673" s="3" t="s">
        <v>9</v>
      </c>
      <c r="E673" s="3" t="s">
        <v>37</v>
      </c>
      <c r="F673" s="7">
        <v>58.19</v>
      </c>
      <c r="G673" s="6" t="s">
        <v>330</v>
      </c>
      <c r="H673" s="21">
        <f t="shared" si="70"/>
        <v>6</v>
      </c>
      <c r="I673" s="21" t="str">
        <f t="shared" si="76"/>
        <v>maio</v>
      </c>
      <c r="J673" s="20">
        <f t="shared" si="71"/>
        <v>5</v>
      </c>
      <c r="K673" s="20">
        <f t="shared" si="72"/>
        <v>2023</v>
      </c>
      <c r="L673" s="12">
        <f t="shared" si="73"/>
        <v>0.72030893897189163</v>
      </c>
      <c r="M673">
        <f>(COUNTIF(mercado_acoes!D:D, "Compra") + COUNTIF(mercado_acoes!D:D, "Venda"))</f>
        <v>2000</v>
      </c>
      <c r="N673" s="19">
        <f t="shared" si="74"/>
        <v>5819</v>
      </c>
      <c r="O673" s="19">
        <f t="shared" si="75"/>
        <v>2022.2796910610282</v>
      </c>
    </row>
    <row r="674" spans="1:15" x14ac:dyDescent="0.2">
      <c r="A674" s="3">
        <v>41</v>
      </c>
      <c r="B674" s="3" t="s">
        <v>222</v>
      </c>
      <c r="C674" s="3" t="s">
        <v>223</v>
      </c>
      <c r="D674" s="3" t="s">
        <v>14</v>
      </c>
      <c r="E674" s="3" t="s">
        <v>47</v>
      </c>
      <c r="F674" s="7">
        <v>8.16</v>
      </c>
      <c r="G674" s="6" t="s">
        <v>330</v>
      </c>
      <c r="H674" s="21">
        <f t="shared" si="70"/>
        <v>6</v>
      </c>
      <c r="I674" s="21" t="str">
        <f t="shared" si="76"/>
        <v>maio</v>
      </c>
      <c r="J674" s="20">
        <f t="shared" si="71"/>
        <v>5</v>
      </c>
      <c r="K674" s="20">
        <f t="shared" si="72"/>
        <v>2023</v>
      </c>
      <c r="L674" s="12">
        <f t="shared" si="73"/>
        <v>8.6857432261331982E-2</v>
      </c>
      <c r="M674">
        <f>(COUNTIF(mercado_acoes!D:D, "Compra") + COUNTIF(mercado_acoes!D:D, "Venda"))</f>
        <v>2000</v>
      </c>
      <c r="N674" s="19">
        <f t="shared" si="74"/>
        <v>816</v>
      </c>
      <c r="O674" s="19">
        <f t="shared" si="75"/>
        <v>2022.9131425677388</v>
      </c>
    </row>
    <row r="675" spans="1:15" x14ac:dyDescent="0.2">
      <c r="A675" s="3">
        <v>69</v>
      </c>
      <c r="B675" s="3" t="s">
        <v>77</v>
      </c>
      <c r="C675" s="3" t="s">
        <v>126</v>
      </c>
      <c r="D675" s="3" t="s">
        <v>14</v>
      </c>
      <c r="E675" s="3" t="s">
        <v>30</v>
      </c>
      <c r="F675" s="7">
        <v>32.119999999999997</v>
      </c>
      <c r="G675" s="6" t="s">
        <v>330</v>
      </c>
      <c r="H675" s="21">
        <f t="shared" si="70"/>
        <v>6</v>
      </c>
      <c r="I675" s="21" t="str">
        <f t="shared" si="76"/>
        <v>maio</v>
      </c>
      <c r="J675" s="20">
        <f t="shared" si="71"/>
        <v>5</v>
      </c>
      <c r="K675" s="20">
        <f t="shared" si="72"/>
        <v>2023</v>
      </c>
      <c r="L675" s="12">
        <f t="shared" si="73"/>
        <v>0.39022537351228154</v>
      </c>
      <c r="M675">
        <f>(COUNTIF(mercado_acoes!D:D, "Compra") + COUNTIF(mercado_acoes!D:D, "Venda"))</f>
        <v>2000</v>
      </c>
      <c r="N675" s="19">
        <f t="shared" si="74"/>
        <v>3211.9999999999995</v>
      </c>
      <c r="O675" s="19">
        <f t="shared" si="75"/>
        <v>2022.6097746264877</v>
      </c>
    </row>
    <row r="676" spans="1:15" x14ac:dyDescent="0.2">
      <c r="A676" s="3">
        <v>73</v>
      </c>
      <c r="B676" s="3" t="s">
        <v>231</v>
      </c>
      <c r="C676" s="3" t="s">
        <v>232</v>
      </c>
      <c r="D676" s="3" t="s">
        <v>14</v>
      </c>
      <c r="E676" s="3" t="s">
        <v>34</v>
      </c>
      <c r="F676" s="7">
        <v>59.4</v>
      </c>
      <c r="G676" s="6" t="s">
        <v>330</v>
      </c>
      <c r="H676" s="21">
        <f t="shared" si="70"/>
        <v>6</v>
      </c>
      <c r="I676" s="21" t="str">
        <f t="shared" si="76"/>
        <v>maio</v>
      </c>
      <c r="J676" s="20">
        <f t="shared" si="71"/>
        <v>5</v>
      </c>
      <c r="K676" s="20">
        <f t="shared" si="72"/>
        <v>2023</v>
      </c>
      <c r="L676" s="12">
        <f t="shared" si="73"/>
        <v>0.73562927323373006</v>
      </c>
      <c r="M676">
        <f>(COUNTIF(mercado_acoes!D:D, "Compra") + COUNTIF(mercado_acoes!D:D, "Venda"))</f>
        <v>2000</v>
      </c>
      <c r="N676" s="19">
        <f t="shared" si="74"/>
        <v>5940</v>
      </c>
      <c r="O676" s="19">
        <f t="shared" si="75"/>
        <v>2022.2643707267662</v>
      </c>
    </row>
    <row r="677" spans="1:15" x14ac:dyDescent="0.2">
      <c r="A677" s="3">
        <v>57</v>
      </c>
      <c r="B677" s="3" t="s">
        <v>61</v>
      </c>
      <c r="C677" s="3" t="s">
        <v>180</v>
      </c>
      <c r="D677" s="3" t="s">
        <v>14</v>
      </c>
      <c r="E677" s="3" t="s">
        <v>10</v>
      </c>
      <c r="F677" s="7">
        <v>10.55</v>
      </c>
      <c r="G677" s="6" t="s">
        <v>330</v>
      </c>
      <c r="H677" s="21">
        <f t="shared" si="70"/>
        <v>6</v>
      </c>
      <c r="I677" s="21" t="str">
        <f t="shared" si="76"/>
        <v>maio</v>
      </c>
      <c r="J677" s="20">
        <f t="shared" si="71"/>
        <v>5</v>
      </c>
      <c r="K677" s="20">
        <f t="shared" si="72"/>
        <v>2023</v>
      </c>
      <c r="L677" s="12">
        <f t="shared" si="73"/>
        <v>0.11711825778678146</v>
      </c>
      <c r="M677">
        <f>(COUNTIF(mercado_acoes!D:D, "Compra") + COUNTIF(mercado_acoes!D:D, "Venda"))</f>
        <v>2000</v>
      </c>
      <c r="N677" s="19">
        <f t="shared" si="74"/>
        <v>1055</v>
      </c>
      <c r="O677" s="19">
        <f t="shared" si="75"/>
        <v>2022.8828817422132</v>
      </c>
    </row>
    <row r="678" spans="1:15" x14ac:dyDescent="0.2">
      <c r="A678" s="3">
        <v>65</v>
      </c>
      <c r="B678" s="3" t="s">
        <v>208</v>
      </c>
      <c r="C678" s="3" t="s">
        <v>209</v>
      </c>
      <c r="D678" s="3" t="s">
        <v>9</v>
      </c>
      <c r="E678" s="3" t="s">
        <v>83</v>
      </c>
      <c r="F678" s="7">
        <v>33.83</v>
      </c>
      <c r="G678" s="6" t="s">
        <v>330</v>
      </c>
      <c r="H678" s="21">
        <f t="shared" si="70"/>
        <v>6</v>
      </c>
      <c r="I678" s="21" t="str">
        <f t="shared" si="76"/>
        <v>maio</v>
      </c>
      <c r="J678" s="20">
        <f t="shared" si="71"/>
        <v>5</v>
      </c>
      <c r="K678" s="20">
        <f t="shared" si="72"/>
        <v>2023</v>
      </c>
      <c r="L678" s="12">
        <f t="shared" si="73"/>
        <v>0.41187642441124334</v>
      </c>
      <c r="M678">
        <f>(COUNTIF(mercado_acoes!D:D, "Compra") + COUNTIF(mercado_acoes!D:D, "Venda"))</f>
        <v>2000</v>
      </c>
      <c r="N678" s="19">
        <f t="shared" si="74"/>
        <v>3383</v>
      </c>
      <c r="O678" s="19">
        <f t="shared" si="75"/>
        <v>2022.5881235755887</v>
      </c>
    </row>
    <row r="679" spans="1:15" x14ac:dyDescent="0.2">
      <c r="A679" s="3">
        <v>42</v>
      </c>
      <c r="B679" s="3" t="s">
        <v>61</v>
      </c>
      <c r="C679" s="3" t="s">
        <v>155</v>
      </c>
      <c r="D679" s="3" t="s">
        <v>14</v>
      </c>
      <c r="E679" s="3" t="s">
        <v>37</v>
      </c>
      <c r="F679" s="7">
        <v>54.72</v>
      </c>
      <c r="G679" s="6" t="s">
        <v>331</v>
      </c>
      <c r="H679" s="21">
        <f t="shared" si="70"/>
        <v>7</v>
      </c>
      <c r="I679" s="21" t="str">
        <f t="shared" si="76"/>
        <v>maio</v>
      </c>
      <c r="J679" s="20">
        <f t="shared" si="71"/>
        <v>5</v>
      </c>
      <c r="K679" s="20">
        <f t="shared" si="72"/>
        <v>2023</v>
      </c>
      <c r="L679" s="12">
        <f t="shared" si="73"/>
        <v>0.67637376551025574</v>
      </c>
      <c r="M679">
        <f>(COUNTIF(mercado_acoes!D:D, "Compra") + COUNTIF(mercado_acoes!D:D, "Venda"))</f>
        <v>2000</v>
      </c>
      <c r="N679" s="19">
        <f t="shared" si="74"/>
        <v>5472</v>
      </c>
      <c r="O679" s="19">
        <f t="shared" si="75"/>
        <v>2022.3236262344897</v>
      </c>
    </row>
    <row r="680" spans="1:15" x14ac:dyDescent="0.2">
      <c r="A680" s="3">
        <v>89</v>
      </c>
      <c r="B680" s="3" t="s">
        <v>113</v>
      </c>
      <c r="C680" s="3" t="s">
        <v>114</v>
      </c>
      <c r="D680" s="3" t="s">
        <v>9</v>
      </c>
      <c r="E680" s="3" t="s">
        <v>30</v>
      </c>
      <c r="F680" s="7">
        <v>32.5</v>
      </c>
      <c r="G680" s="6" t="s">
        <v>331</v>
      </c>
      <c r="H680" s="21">
        <f t="shared" si="70"/>
        <v>7</v>
      </c>
      <c r="I680" s="21" t="str">
        <f t="shared" si="76"/>
        <v>maio</v>
      </c>
      <c r="J680" s="20">
        <f t="shared" si="71"/>
        <v>5</v>
      </c>
      <c r="K680" s="20">
        <f t="shared" si="72"/>
        <v>2023</v>
      </c>
      <c r="L680" s="12">
        <f t="shared" si="73"/>
        <v>0.39503671815649527</v>
      </c>
      <c r="M680">
        <f>(COUNTIF(mercado_acoes!D:D, "Compra") + COUNTIF(mercado_acoes!D:D, "Venda"))</f>
        <v>2000</v>
      </c>
      <c r="N680" s="19">
        <f t="shared" si="74"/>
        <v>3250</v>
      </c>
      <c r="O680" s="19">
        <f t="shared" si="75"/>
        <v>2022.6049632818435</v>
      </c>
    </row>
    <row r="681" spans="1:15" x14ac:dyDescent="0.2">
      <c r="A681" s="3">
        <v>65</v>
      </c>
      <c r="B681" s="3" t="s">
        <v>208</v>
      </c>
      <c r="C681" s="3" t="s">
        <v>209</v>
      </c>
      <c r="D681" s="3" t="s">
        <v>9</v>
      </c>
      <c r="E681" s="3" t="s">
        <v>27</v>
      </c>
      <c r="F681" s="7">
        <v>12.81</v>
      </c>
      <c r="G681" s="6" t="s">
        <v>331</v>
      </c>
      <c r="H681" s="21">
        <f t="shared" si="70"/>
        <v>7</v>
      </c>
      <c r="I681" s="21" t="str">
        <f t="shared" si="76"/>
        <v>maio</v>
      </c>
      <c r="J681" s="20">
        <f t="shared" si="71"/>
        <v>5</v>
      </c>
      <c r="K681" s="20">
        <f t="shared" si="72"/>
        <v>2023</v>
      </c>
      <c r="L681" s="12">
        <f t="shared" si="73"/>
        <v>0.14573309698657888</v>
      </c>
      <c r="M681">
        <f>(COUNTIF(mercado_acoes!D:D, "Compra") + COUNTIF(mercado_acoes!D:D, "Venda"))</f>
        <v>2000</v>
      </c>
      <c r="N681" s="19">
        <f t="shared" si="74"/>
        <v>1281</v>
      </c>
      <c r="O681" s="19">
        <f t="shared" si="75"/>
        <v>2022.8542669030135</v>
      </c>
    </row>
    <row r="682" spans="1:15" x14ac:dyDescent="0.2">
      <c r="A682" s="3">
        <v>9</v>
      </c>
      <c r="B682" s="3" t="s">
        <v>205</v>
      </c>
      <c r="C682" s="3" t="s">
        <v>206</v>
      </c>
      <c r="D682" s="3" t="s">
        <v>14</v>
      </c>
      <c r="E682" s="3" t="s">
        <v>57</v>
      </c>
      <c r="F682" s="7">
        <v>15.32</v>
      </c>
      <c r="G682" s="6" t="s">
        <v>331</v>
      </c>
      <c r="H682" s="21">
        <f t="shared" si="70"/>
        <v>7</v>
      </c>
      <c r="I682" s="21" t="str">
        <f t="shared" si="76"/>
        <v>maio</v>
      </c>
      <c r="J682" s="20">
        <f t="shared" si="71"/>
        <v>5</v>
      </c>
      <c r="K682" s="20">
        <f t="shared" si="72"/>
        <v>2023</v>
      </c>
      <c r="L682" s="12">
        <f t="shared" si="73"/>
        <v>0.17751329450493794</v>
      </c>
      <c r="M682">
        <f>(COUNTIF(mercado_acoes!D:D, "Compra") + COUNTIF(mercado_acoes!D:D, "Venda"))</f>
        <v>2000</v>
      </c>
      <c r="N682" s="19">
        <f t="shared" si="74"/>
        <v>1532</v>
      </c>
      <c r="O682" s="19">
        <f t="shared" si="75"/>
        <v>2022.8224867054951</v>
      </c>
    </row>
    <row r="683" spans="1:15" x14ac:dyDescent="0.2">
      <c r="A683" s="3">
        <v>26</v>
      </c>
      <c r="B683" s="3" t="s">
        <v>210</v>
      </c>
      <c r="C683" s="3" t="s">
        <v>211</v>
      </c>
      <c r="D683" s="3" t="s">
        <v>14</v>
      </c>
      <c r="E683" s="3" t="s">
        <v>18</v>
      </c>
      <c r="F683" s="7">
        <v>14.43</v>
      </c>
      <c r="G683" s="6" t="s">
        <v>332</v>
      </c>
      <c r="H683" s="21">
        <f t="shared" si="70"/>
        <v>8</v>
      </c>
      <c r="I683" s="21" t="str">
        <f t="shared" si="76"/>
        <v>maio</v>
      </c>
      <c r="J683" s="20">
        <f t="shared" si="71"/>
        <v>5</v>
      </c>
      <c r="K683" s="20">
        <f t="shared" si="72"/>
        <v>2023</v>
      </c>
      <c r="L683" s="12">
        <f t="shared" si="73"/>
        <v>0.16624461889085843</v>
      </c>
      <c r="M683">
        <f>(COUNTIF(mercado_acoes!D:D, "Compra") + COUNTIF(mercado_acoes!D:D, "Venda"))</f>
        <v>2000</v>
      </c>
      <c r="N683" s="19">
        <f t="shared" si="74"/>
        <v>1443</v>
      </c>
      <c r="O683" s="19">
        <f t="shared" si="75"/>
        <v>2022.8337553811091</v>
      </c>
    </row>
    <row r="684" spans="1:15" x14ac:dyDescent="0.2">
      <c r="A684" s="3">
        <v>96</v>
      </c>
      <c r="B684" s="3" t="s">
        <v>147</v>
      </c>
      <c r="C684" s="3" t="s">
        <v>148</v>
      </c>
      <c r="D684" s="3" t="s">
        <v>14</v>
      </c>
      <c r="E684" s="3" t="s">
        <v>66</v>
      </c>
      <c r="F684" s="7">
        <v>33.96</v>
      </c>
      <c r="G684" s="6" t="s">
        <v>332</v>
      </c>
      <c r="H684" s="21">
        <f t="shared" si="70"/>
        <v>8</v>
      </c>
      <c r="I684" s="21" t="str">
        <f t="shared" si="76"/>
        <v>maio</v>
      </c>
      <c r="J684" s="20">
        <f t="shared" si="71"/>
        <v>5</v>
      </c>
      <c r="K684" s="20">
        <f t="shared" si="72"/>
        <v>2023</v>
      </c>
      <c r="L684" s="12">
        <f t="shared" si="73"/>
        <v>0.41352241073689544</v>
      </c>
      <c r="M684">
        <f>(COUNTIF(mercado_acoes!D:D, "Compra") + COUNTIF(mercado_acoes!D:D, "Venda"))</f>
        <v>2000</v>
      </c>
      <c r="N684" s="19">
        <f t="shared" si="74"/>
        <v>3396</v>
      </c>
      <c r="O684" s="19">
        <f t="shared" si="75"/>
        <v>2022.586477589263</v>
      </c>
    </row>
    <row r="685" spans="1:15" x14ac:dyDescent="0.2">
      <c r="A685" s="3">
        <v>51</v>
      </c>
      <c r="B685" s="3" t="s">
        <v>248</v>
      </c>
      <c r="C685" s="3" t="s">
        <v>249</v>
      </c>
      <c r="D685" s="3" t="s">
        <v>9</v>
      </c>
      <c r="E685" s="3" t="s">
        <v>63</v>
      </c>
      <c r="F685" s="7">
        <v>10.69</v>
      </c>
      <c r="G685" s="6" t="s">
        <v>332</v>
      </c>
      <c r="H685" s="21">
        <f t="shared" si="70"/>
        <v>8</v>
      </c>
      <c r="I685" s="21" t="str">
        <f t="shared" si="76"/>
        <v>maio</v>
      </c>
      <c r="J685" s="20">
        <f t="shared" si="71"/>
        <v>5</v>
      </c>
      <c r="K685" s="20">
        <f t="shared" si="72"/>
        <v>2023</v>
      </c>
      <c r="L685" s="12">
        <f t="shared" si="73"/>
        <v>0.11889085844517597</v>
      </c>
      <c r="M685">
        <f>(COUNTIF(mercado_acoes!D:D, "Compra") + COUNTIF(mercado_acoes!D:D, "Venda"))</f>
        <v>2000</v>
      </c>
      <c r="N685" s="19">
        <f t="shared" si="74"/>
        <v>1069</v>
      </c>
      <c r="O685" s="19">
        <f t="shared" si="75"/>
        <v>2022.8811091415548</v>
      </c>
    </row>
    <row r="686" spans="1:15" x14ac:dyDescent="0.2">
      <c r="A686" s="3">
        <v>14</v>
      </c>
      <c r="B686" s="3" t="s">
        <v>156</v>
      </c>
      <c r="C686" s="3" t="s">
        <v>157</v>
      </c>
      <c r="D686" s="3" t="s">
        <v>9</v>
      </c>
      <c r="E686" s="3" t="s">
        <v>34</v>
      </c>
      <c r="F686" s="7">
        <v>75.94</v>
      </c>
      <c r="G686" s="6" t="s">
        <v>332</v>
      </c>
      <c r="H686" s="21">
        <f t="shared" si="70"/>
        <v>8</v>
      </c>
      <c r="I686" s="21" t="str">
        <f t="shared" si="76"/>
        <v>maio</v>
      </c>
      <c r="J686" s="20">
        <f t="shared" si="71"/>
        <v>5</v>
      </c>
      <c r="K686" s="20">
        <f t="shared" si="72"/>
        <v>2023</v>
      </c>
      <c r="L686" s="12">
        <f t="shared" si="73"/>
        <v>0.94504937958976953</v>
      </c>
      <c r="M686">
        <f>(COUNTIF(mercado_acoes!D:D, "Compra") + COUNTIF(mercado_acoes!D:D, "Venda"))</f>
        <v>2000</v>
      </c>
      <c r="N686" s="19">
        <f t="shared" si="74"/>
        <v>7594</v>
      </c>
      <c r="O686" s="19">
        <f t="shared" si="75"/>
        <v>2022.0549506204102</v>
      </c>
    </row>
    <row r="687" spans="1:15" x14ac:dyDescent="0.2">
      <c r="A687" s="3">
        <v>76</v>
      </c>
      <c r="B687" s="3" t="s">
        <v>213</v>
      </c>
      <c r="C687" s="3" t="s">
        <v>214</v>
      </c>
      <c r="D687" s="3" t="s">
        <v>9</v>
      </c>
      <c r="E687" s="3" t="s">
        <v>31</v>
      </c>
      <c r="F687" s="7">
        <v>64.95</v>
      </c>
      <c r="G687" s="6" t="s">
        <v>332</v>
      </c>
      <c r="H687" s="21">
        <f t="shared" si="70"/>
        <v>8</v>
      </c>
      <c r="I687" s="21" t="str">
        <f t="shared" si="76"/>
        <v>maio</v>
      </c>
      <c r="J687" s="20">
        <f t="shared" si="71"/>
        <v>5</v>
      </c>
      <c r="K687" s="20">
        <f t="shared" si="72"/>
        <v>2023</v>
      </c>
      <c r="L687" s="12">
        <f t="shared" si="73"/>
        <v>0.80590022790579896</v>
      </c>
      <c r="M687">
        <f>(COUNTIF(mercado_acoes!D:D, "Compra") + COUNTIF(mercado_acoes!D:D, "Venda"))</f>
        <v>2000</v>
      </c>
      <c r="N687" s="19">
        <f t="shared" si="74"/>
        <v>6495</v>
      </c>
      <c r="O687" s="19">
        <f t="shared" si="75"/>
        <v>2022.1940997720942</v>
      </c>
    </row>
    <row r="688" spans="1:15" x14ac:dyDescent="0.2">
      <c r="A688" s="3">
        <v>82</v>
      </c>
      <c r="B688" s="3" t="s">
        <v>244</v>
      </c>
      <c r="C688" s="3" t="s">
        <v>245</v>
      </c>
      <c r="D688" s="3" t="s">
        <v>9</v>
      </c>
      <c r="E688" s="3" t="s">
        <v>95</v>
      </c>
      <c r="F688" s="7">
        <v>3.37</v>
      </c>
      <c r="G688" s="6" t="s">
        <v>333</v>
      </c>
      <c r="H688" s="21">
        <f t="shared" si="70"/>
        <v>9</v>
      </c>
      <c r="I688" s="21" t="str">
        <f t="shared" si="76"/>
        <v>maio</v>
      </c>
      <c r="J688" s="20">
        <f t="shared" si="71"/>
        <v>5</v>
      </c>
      <c r="K688" s="20">
        <f t="shared" si="72"/>
        <v>2023</v>
      </c>
      <c r="L688" s="12">
        <f t="shared" si="73"/>
        <v>2.6209166877690558E-2</v>
      </c>
      <c r="M688">
        <f>(COUNTIF(mercado_acoes!D:D, "Compra") + COUNTIF(mercado_acoes!D:D, "Venda"))</f>
        <v>2000</v>
      </c>
      <c r="N688" s="19">
        <f t="shared" si="74"/>
        <v>337</v>
      </c>
      <c r="O688" s="19">
        <f t="shared" si="75"/>
        <v>2022.9737908331224</v>
      </c>
    </row>
    <row r="689" spans="1:15" x14ac:dyDescent="0.2">
      <c r="A689" s="3">
        <v>91</v>
      </c>
      <c r="B689" s="3" t="s">
        <v>85</v>
      </c>
      <c r="C689" s="3" t="s">
        <v>86</v>
      </c>
      <c r="D689" s="3" t="s">
        <v>9</v>
      </c>
      <c r="E689" s="3" t="s">
        <v>34</v>
      </c>
      <c r="F689" s="7">
        <v>71.010000000000005</v>
      </c>
      <c r="G689" s="6" t="s">
        <v>333</v>
      </c>
      <c r="H689" s="21">
        <f t="shared" si="70"/>
        <v>9</v>
      </c>
      <c r="I689" s="21" t="str">
        <f t="shared" si="76"/>
        <v>maio</v>
      </c>
      <c r="J689" s="20">
        <f t="shared" si="71"/>
        <v>5</v>
      </c>
      <c r="K689" s="20">
        <f t="shared" si="72"/>
        <v>2023</v>
      </c>
      <c r="L689" s="12">
        <f t="shared" si="73"/>
        <v>0.88262851354773364</v>
      </c>
      <c r="M689">
        <f>(COUNTIF(mercado_acoes!D:D, "Compra") + COUNTIF(mercado_acoes!D:D, "Venda"))</f>
        <v>2000</v>
      </c>
      <c r="N689" s="19">
        <f t="shared" si="74"/>
        <v>7101.0000000000009</v>
      </c>
      <c r="O689" s="19">
        <f t="shared" si="75"/>
        <v>2022.1173714864522</v>
      </c>
    </row>
    <row r="690" spans="1:15" x14ac:dyDescent="0.2">
      <c r="A690" s="3">
        <v>33</v>
      </c>
      <c r="B690" s="3" t="s">
        <v>182</v>
      </c>
      <c r="C690" s="3" t="s">
        <v>183</v>
      </c>
      <c r="D690" s="3" t="s">
        <v>14</v>
      </c>
      <c r="E690" s="3" t="s">
        <v>70</v>
      </c>
      <c r="F690" s="7">
        <v>12.41</v>
      </c>
      <c r="G690" s="6" t="s">
        <v>333</v>
      </c>
      <c r="H690" s="21">
        <f t="shared" si="70"/>
        <v>9</v>
      </c>
      <c r="I690" s="21" t="str">
        <f t="shared" si="76"/>
        <v>maio</v>
      </c>
      <c r="J690" s="20">
        <f t="shared" si="71"/>
        <v>5</v>
      </c>
      <c r="K690" s="20">
        <f t="shared" si="72"/>
        <v>2023</v>
      </c>
      <c r="L690" s="12">
        <f t="shared" si="73"/>
        <v>0.14066852367688021</v>
      </c>
      <c r="M690">
        <f>(COUNTIF(mercado_acoes!D:D, "Compra") + COUNTIF(mercado_acoes!D:D, "Venda"))</f>
        <v>2000</v>
      </c>
      <c r="N690" s="19">
        <f t="shared" si="74"/>
        <v>1241</v>
      </c>
      <c r="O690" s="19">
        <f t="shared" si="75"/>
        <v>2022.8593314763232</v>
      </c>
    </row>
    <row r="691" spans="1:15" x14ac:dyDescent="0.2">
      <c r="A691" s="3">
        <v>45</v>
      </c>
      <c r="B691" s="3" t="s">
        <v>227</v>
      </c>
      <c r="C691" s="3" t="s">
        <v>228</v>
      </c>
      <c r="D691" s="3" t="s">
        <v>9</v>
      </c>
      <c r="E691" s="3" t="s">
        <v>83</v>
      </c>
      <c r="F691" s="7">
        <v>41.03</v>
      </c>
      <c r="G691" s="6" t="s">
        <v>333</v>
      </c>
      <c r="H691" s="21">
        <f t="shared" si="70"/>
        <v>9</v>
      </c>
      <c r="I691" s="21" t="str">
        <f t="shared" si="76"/>
        <v>maio</v>
      </c>
      <c r="J691" s="20">
        <f t="shared" si="71"/>
        <v>5</v>
      </c>
      <c r="K691" s="20">
        <f t="shared" si="72"/>
        <v>2023</v>
      </c>
      <c r="L691" s="12">
        <f t="shared" si="73"/>
        <v>0.50303874398581927</v>
      </c>
      <c r="M691">
        <f>(COUNTIF(mercado_acoes!D:D, "Compra") + COUNTIF(mercado_acoes!D:D, "Venda"))</f>
        <v>2000</v>
      </c>
      <c r="N691" s="19">
        <f t="shared" si="74"/>
        <v>4103</v>
      </c>
      <c r="O691" s="19">
        <f t="shared" si="75"/>
        <v>2022.4969612560142</v>
      </c>
    </row>
    <row r="692" spans="1:15" x14ac:dyDescent="0.2">
      <c r="A692" s="3">
        <v>11</v>
      </c>
      <c r="B692" s="3" t="s">
        <v>237</v>
      </c>
      <c r="C692" s="3" t="s">
        <v>238</v>
      </c>
      <c r="D692" s="3" t="s">
        <v>9</v>
      </c>
      <c r="E692" s="3" t="s">
        <v>37</v>
      </c>
      <c r="F692" s="7">
        <v>46.32</v>
      </c>
      <c r="G692" s="6" t="s">
        <v>333</v>
      </c>
      <c r="H692" s="21">
        <f t="shared" si="70"/>
        <v>9</v>
      </c>
      <c r="I692" s="21" t="str">
        <f t="shared" si="76"/>
        <v>maio</v>
      </c>
      <c r="J692" s="20">
        <f t="shared" si="71"/>
        <v>5</v>
      </c>
      <c r="K692" s="20">
        <f t="shared" si="72"/>
        <v>2023</v>
      </c>
      <c r="L692" s="12">
        <f t="shared" si="73"/>
        <v>0.57001772600658396</v>
      </c>
      <c r="M692">
        <f>(COUNTIF(mercado_acoes!D:D, "Compra") + COUNTIF(mercado_acoes!D:D, "Venda"))</f>
        <v>2000</v>
      </c>
      <c r="N692" s="19">
        <f t="shared" si="74"/>
        <v>4632</v>
      </c>
      <c r="O692" s="19">
        <f t="shared" si="75"/>
        <v>2022.4299822739933</v>
      </c>
    </row>
    <row r="693" spans="1:15" x14ac:dyDescent="0.2">
      <c r="A693" s="3">
        <v>25</v>
      </c>
      <c r="B693" s="3" t="s">
        <v>136</v>
      </c>
      <c r="C693" s="3" t="s">
        <v>137</v>
      </c>
      <c r="D693" s="3" t="s">
        <v>9</v>
      </c>
      <c r="E693" s="3" t="s">
        <v>83</v>
      </c>
      <c r="F693" s="7">
        <v>41.63</v>
      </c>
      <c r="G693" s="6" t="s">
        <v>333</v>
      </c>
      <c r="H693" s="21">
        <f t="shared" ref="H693:H756" si="77">DAY(G693)</f>
        <v>9</v>
      </c>
      <c r="I693" s="21" t="str">
        <f t="shared" si="76"/>
        <v>maio</v>
      </c>
      <c r="J693" s="20">
        <f t="shared" si="71"/>
        <v>5</v>
      </c>
      <c r="K693" s="20">
        <f t="shared" si="72"/>
        <v>2023</v>
      </c>
      <c r="L693" s="12">
        <f t="shared" si="73"/>
        <v>0.51063560395036722</v>
      </c>
      <c r="M693">
        <f>(COUNTIF(mercado_acoes!D:D, "Compra") + COUNTIF(mercado_acoes!D:D, "Venda"))</f>
        <v>2000</v>
      </c>
      <c r="N693" s="19">
        <f t="shared" si="74"/>
        <v>4163</v>
      </c>
      <c r="O693" s="19">
        <f t="shared" si="75"/>
        <v>2022.4893643960497</v>
      </c>
    </row>
    <row r="694" spans="1:15" x14ac:dyDescent="0.2">
      <c r="A694" s="3">
        <v>18</v>
      </c>
      <c r="B694" s="3" t="s">
        <v>147</v>
      </c>
      <c r="C694" s="3" t="s">
        <v>261</v>
      </c>
      <c r="D694" s="3" t="s">
        <v>14</v>
      </c>
      <c r="E694" s="3" t="s">
        <v>70</v>
      </c>
      <c r="F694" s="7">
        <v>11.55</v>
      </c>
      <c r="G694" s="6" t="s">
        <v>333</v>
      </c>
      <c r="H694" s="21">
        <f t="shared" si="77"/>
        <v>9</v>
      </c>
      <c r="I694" s="21" t="str">
        <f t="shared" si="76"/>
        <v>maio</v>
      </c>
      <c r="J694" s="20">
        <f t="shared" si="71"/>
        <v>5</v>
      </c>
      <c r="K694" s="20">
        <f t="shared" si="72"/>
        <v>2023</v>
      </c>
      <c r="L694" s="12">
        <f t="shared" si="73"/>
        <v>0.1297796910610281</v>
      </c>
      <c r="M694">
        <f>(COUNTIF(mercado_acoes!D:D, "Compra") + COUNTIF(mercado_acoes!D:D, "Venda"))</f>
        <v>2000</v>
      </c>
      <c r="N694" s="19">
        <f t="shared" si="74"/>
        <v>1155</v>
      </c>
      <c r="O694" s="19">
        <f t="shared" si="75"/>
        <v>2022.870220308939</v>
      </c>
    </row>
    <row r="695" spans="1:15" x14ac:dyDescent="0.2">
      <c r="A695" s="3">
        <v>33</v>
      </c>
      <c r="B695" s="3" t="s">
        <v>182</v>
      </c>
      <c r="C695" s="3" t="s">
        <v>183</v>
      </c>
      <c r="D695" s="3" t="s">
        <v>14</v>
      </c>
      <c r="E695" s="3" t="s">
        <v>70</v>
      </c>
      <c r="F695" s="7">
        <v>10.77</v>
      </c>
      <c r="G695" s="6" t="s">
        <v>334</v>
      </c>
      <c r="H695" s="21">
        <f t="shared" si="77"/>
        <v>10</v>
      </c>
      <c r="I695" s="21" t="str">
        <f t="shared" si="76"/>
        <v>maio</v>
      </c>
      <c r="J695" s="20">
        <f t="shared" si="71"/>
        <v>5</v>
      </c>
      <c r="K695" s="20">
        <f t="shared" si="72"/>
        <v>2023</v>
      </c>
      <c r="L695" s="12">
        <f t="shared" si="73"/>
        <v>0.11990377310711571</v>
      </c>
      <c r="M695">
        <f>(COUNTIF(mercado_acoes!D:D, "Compra") + COUNTIF(mercado_acoes!D:D, "Venda"))</f>
        <v>2000</v>
      </c>
      <c r="N695" s="19">
        <f t="shared" si="74"/>
        <v>1077</v>
      </c>
      <c r="O695" s="19">
        <f t="shared" si="75"/>
        <v>2022.8800962268929</v>
      </c>
    </row>
    <row r="696" spans="1:15" x14ac:dyDescent="0.2">
      <c r="A696" s="3">
        <v>64</v>
      </c>
      <c r="B696" s="3" t="s">
        <v>142</v>
      </c>
      <c r="C696" s="3" t="s">
        <v>143</v>
      </c>
      <c r="D696" s="3" t="s">
        <v>14</v>
      </c>
      <c r="E696" s="3" t="s">
        <v>83</v>
      </c>
      <c r="F696" s="7">
        <v>36.979999999999997</v>
      </c>
      <c r="G696" s="6" t="s">
        <v>334</v>
      </c>
      <c r="H696" s="21">
        <f t="shared" si="77"/>
        <v>10</v>
      </c>
      <c r="I696" s="21" t="str">
        <f t="shared" si="76"/>
        <v>maio</v>
      </c>
      <c r="J696" s="20">
        <f t="shared" si="71"/>
        <v>5</v>
      </c>
      <c r="K696" s="20">
        <f t="shared" si="72"/>
        <v>2023</v>
      </c>
      <c r="L696" s="12">
        <f t="shared" si="73"/>
        <v>0.45175993922512026</v>
      </c>
      <c r="M696">
        <f>(COUNTIF(mercado_acoes!D:D, "Compra") + COUNTIF(mercado_acoes!D:D, "Venda"))</f>
        <v>2000</v>
      </c>
      <c r="N696" s="19">
        <f t="shared" si="74"/>
        <v>3697.9999999999995</v>
      </c>
      <c r="O696" s="19">
        <f t="shared" si="75"/>
        <v>2022.5482400607748</v>
      </c>
    </row>
    <row r="697" spans="1:15" x14ac:dyDescent="0.2">
      <c r="A697" s="3">
        <v>21</v>
      </c>
      <c r="B697" s="3" t="s">
        <v>176</v>
      </c>
      <c r="C697" s="3" t="s">
        <v>177</v>
      </c>
      <c r="D697" s="3" t="s">
        <v>9</v>
      </c>
      <c r="E697" s="3" t="s">
        <v>37</v>
      </c>
      <c r="F697" s="7">
        <v>51.31</v>
      </c>
      <c r="G697" s="6" t="s">
        <v>334</v>
      </c>
      <c r="H697" s="21">
        <f t="shared" si="77"/>
        <v>10</v>
      </c>
      <c r="I697" s="21" t="str">
        <f t="shared" si="76"/>
        <v>maio</v>
      </c>
      <c r="J697" s="20">
        <f t="shared" si="71"/>
        <v>5</v>
      </c>
      <c r="K697" s="20">
        <f t="shared" si="72"/>
        <v>2023</v>
      </c>
      <c r="L697" s="12">
        <f t="shared" si="73"/>
        <v>0.63319827804507478</v>
      </c>
      <c r="M697">
        <f>(COUNTIF(mercado_acoes!D:D, "Compra") + COUNTIF(mercado_acoes!D:D, "Venda"))</f>
        <v>2000</v>
      </c>
      <c r="N697" s="19">
        <f t="shared" si="74"/>
        <v>5131</v>
      </c>
      <c r="O697" s="19">
        <f t="shared" si="75"/>
        <v>2022.366801721955</v>
      </c>
    </row>
    <row r="698" spans="1:15" x14ac:dyDescent="0.2">
      <c r="A698" s="3">
        <v>33</v>
      </c>
      <c r="B698" s="3" t="s">
        <v>182</v>
      </c>
      <c r="C698" s="3" t="s">
        <v>183</v>
      </c>
      <c r="D698" s="3" t="s">
        <v>9</v>
      </c>
      <c r="E698" s="3" t="s">
        <v>125</v>
      </c>
      <c r="F698" s="7">
        <v>4.0999999999999996</v>
      </c>
      <c r="G698" s="6" t="s">
        <v>334</v>
      </c>
      <c r="H698" s="21">
        <f t="shared" si="77"/>
        <v>10</v>
      </c>
      <c r="I698" s="21" t="str">
        <f t="shared" si="76"/>
        <v>maio</v>
      </c>
      <c r="J698" s="20">
        <f t="shared" si="71"/>
        <v>5</v>
      </c>
      <c r="K698" s="20">
        <f t="shared" si="72"/>
        <v>2023</v>
      </c>
      <c r="L698" s="12">
        <f t="shared" si="73"/>
        <v>3.5452013167890602E-2</v>
      </c>
      <c r="M698">
        <f>(COUNTIF(mercado_acoes!D:D, "Compra") + COUNTIF(mercado_acoes!D:D, "Venda"))</f>
        <v>2000</v>
      </c>
      <c r="N698" s="19">
        <f t="shared" si="74"/>
        <v>409.99999999999994</v>
      </c>
      <c r="O698" s="19">
        <f t="shared" si="75"/>
        <v>2022.964547986832</v>
      </c>
    </row>
    <row r="699" spans="1:15" x14ac:dyDescent="0.2">
      <c r="A699" s="3">
        <v>60</v>
      </c>
      <c r="B699" s="3" t="s">
        <v>41</v>
      </c>
      <c r="C699" s="3" t="s">
        <v>42</v>
      </c>
      <c r="D699" s="3" t="s">
        <v>9</v>
      </c>
      <c r="E699" s="3" t="s">
        <v>10</v>
      </c>
      <c r="F699" s="7">
        <v>10.81</v>
      </c>
      <c r="G699" s="6" t="s">
        <v>334</v>
      </c>
      <c r="H699" s="21">
        <f t="shared" si="77"/>
        <v>10</v>
      </c>
      <c r="I699" s="21" t="str">
        <f t="shared" si="76"/>
        <v>maio</v>
      </c>
      <c r="J699" s="20">
        <f t="shared" si="71"/>
        <v>5</v>
      </c>
      <c r="K699" s="20">
        <f t="shared" si="72"/>
        <v>2023</v>
      </c>
      <c r="L699" s="12">
        <f t="shared" si="73"/>
        <v>0.12041023043808559</v>
      </c>
      <c r="M699">
        <f>(COUNTIF(mercado_acoes!D:D, "Compra") + COUNTIF(mercado_acoes!D:D, "Venda"))</f>
        <v>2000</v>
      </c>
      <c r="N699" s="19">
        <f t="shared" si="74"/>
        <v>1081</v>
      </c>
      <c r="O699" s="19">
        <f t="shared" si="75"/>
        <v>2022.879589769562</v>
      </c>
    </row>
    <row r="700" spans="1:15" x14ac:dyDescent="0.2">
      <c r="A700" s="3">
        <v>34</v>
      </c>
      <c r="B700" s="3" t="s">
        <v>164</v>
      </c>
      <c r="C700" s="3" t="s">
        <v>165</v>
      </c>
      <c r="D700" s="3" t="s">
        <v>14</v>
      </c>
      <c r="E700" s="3" t="s">
        <v>57</v>
      </c>
      <c r="F700" s="7">
        <v>23.9</v>
      </c>
      <c r="G700" s="6" t="s">
        <v>334</v>
      </c>
      <c r="H700" s="21">
        <f t="shared" si="77"/>
        <v>10</v>
      </c>
      <c r="I700" s="21" t="str">
        <f t="shared" si="76"/>
        <v>maio</v>
      </c>
      <c r="J700" s="20">
        <f t="shared" si="71"/>
        <v>5</v>
      </c>
      <c r="K700" s="20">
        <f t="shared" si="72"/>
        <v>2023</v>
      </c>
      <c r="L700" s="12">
        <f t="shared" si="73"/>
        <v>0.28614839199797415</v>
      </c>
      <c r="M700">
        <f>(COUNTIF(mercado_acoes!D:D, "Compra") + COUNTIF(mercado_acoes!D:D, "Venda"))</f>
        <v>2000</v>
      </c>
      <c r="N700" s="19">
        <f t="shared" si="74"/>
        <v>2390</v>
      </c>
      <c r="O700" s="19">
        <f t="shared" si="75"/>
        <v>2022.713851608002</v>
      </c>
    </row>
    <row r="701" spans="1:15" x14ac:dyDescent="0.2">
      <c r="A701" s="3">
        <v>3</v>
      </c>
      <c r="B701" s="3" t="s">
        <v>51</v>
      </c>
      <c r="C701" s="3" t="s">
        <v>52</v>
      </c>
      <c r="D701" s="3" t="s">
        <v>9</v>
      </c>
      <c r="E701" s="3" t="s">
        <v>21</v>
      </c>
      <c r="F701" s="7">
        <v>32.67</v>
      </c>
      <c r="G701" s="6" t="s">
        <v>334</v>
      </c>
      <c r="H701" s="21">
        <f t="shared" si="77"/>
        <v>10</v>
      </c>
      <c r="I701" s="21" t="str">
        <f t="shared" si="76"/>
        <v>maio</v>
      </c>
      <c r="J701" s="20">
        <f t="shared" si="71"/>
        <v>5</v>
      </c>
      <c r="K701" s="20">
        <f t="shared" si="72"/>
        <v>2023</v>
      </c>
      <c r="L701" s="12">
        <f t="shared" si="73"/>
        <v>0.39718916181311725</v>
      </c>
      <c r="M701">
        <f>(COUNTIF(mercado_acoes!D:D, "Compra") + COUNTIF(mercado_acoes!D:D, "Venda"))</f>
        <v>2000</v>
      </c>
      <c r="N701" s="19">
        <f t="shared" si="74"/>
        <v>3267</v>
      </c>
      <c r="O701" s="19">
        <f t="shared" si="75"/>
        <v>2022.6028108381868</v>
      </c>
    </row>
    <row r="702" spans="1:15" x14ac:dyDescent="0.2">
      <c r="A702" s="3">
        <v>70</v>
      </c>
      <c r="B702" s="3" t="s">
        <v>134</v>
      </c>
      <c r="C702" s="3" t="s">
        <v>135</v>
      </c>
      <c r="D702" s="3" t="s">
        <v>9</v>
      </c>
      <c r="E702" s="3" t="s">
        <v>83</v>
      </c>
      <c r="F702" s="7">
        <v>32.71</v>
      </c>
      <c r="G702" s="6" t="s">
        <v>334</v>
      </c>
      <c r="H702" s="21">
        <f t="shared" si="77"/>
        <v>10</v>
      </c>
      <c r="I702" s="21" t="str">
        <f t="shared" si="76"/>
        <v>maio</v>
      </c>
      <c r="J702" s="20">
        <f t="shared" si="71"/>
        <v>5</v>
      </c>
      <c r="K702" s="20">
        <f t="shared" si="72"/>
        <v>2023</v>
      </c>
      <c r="L702" s="12">
        <f t="shared" si="73"/>
        <v>0.39769561914408708</v>
      </c>
      <c r="M702">
        <f>(COUNTIF(mercado_acoes!D:D, "Compra") + COUNTIF(mercado_acoes!D:D, "Venda"))</f>
        <v>2000</v>
      </c>
      <c r="N702" s="19">
        <f t="shared" si="74"/>
        <v>3271</v>
      </c>
      <c r="O702" s="19">
        <f t="shared" si="75"/>
        <v>2022.6023043808559</v>
      </c>
    </row>
    <row r="703" spans="1:15" x14ac:dyDescent="0.2">
      <c r="A703" s="3">
        <v>44</v>
      </c>
      <c r="B703" s="3" t="s">
        <v>217</v>
      </c>
      <c r="C703" s="3" t="s">
        <v>218</v>
      </c>
      <c r="D703" s="3" t="s">
        <v>9</v>
      </c>
      <c r="E703" s="3" t="s">
        <v>30</v>
      </c>
      <c r="F703" s="7">
        <v>22.75</v>
      </c>
      <c r="G703" s="6" t="s">
        <v>335</v>
      </c>
      <c r="H703" s="21">
        <f t="shared" si="77"/>
        <v>11</v>
      </c>
      <c r="I703" s="21" t="str">
        <f t="shared" si="76"/>
        <v>maio</v>
      </c>
      <c r="J703" s="20">
        <f t="shared" si="71"/>
        <v>5</v>
      </c>
      <c r="K703" s="20">
        <f t="shared" si="72"/>
        <v>2023</v>
      </c>
      <c r="L703" s="12">
        <f t="shared" si="73"/>
        <v>0.27158774373259048</v>
      </c>
      <c r="M703">
        <f>(COUNTIF(mercado_acoes!D:D, "Compra") + COUNTIF(mercado_acoes!D:D, "Venda"))</f>
        <v>2000</v>
      </c>
      <c r="N703" s="19">
        <f t="shared" si="74"/>
        <v>2275</v>
      </c>
      <c r="O703" s="19">
        <f t="shared" si="75"/>
        <v>2022.7284122562673</v>
      </c>
    </row>
    <row r="704" spans="1:15" x14ac:dyDescent="0.2">
      <c r="A704" s="3">
        <v>31</v>
      </c>
      <c r="B704" s="3" t="s">
        <v>240</v>
      </c>
      <c r="C704" s="3" t="s">
        <v>241</v>
      </c>
      <c r="D704" s="3" t="s">
        <v>14</v>
      </c>
      <c r="E704" s="3" t="s">
        <v>27</v>
      </c>
      <c r="F704" s="7">
        <v>11.83</v>
      </c>
      <c r="G704" s="6" t="s">
        <v>336</v>
      </c>
      <c r="H704" s="21">
        <f t="shared" si="77"/>
        <v>12</v>
      </c>
      <c r="I704" s="21" t="str">
        <f t="shared" si="76"/>
        <v>maio</v>
      </c>
      <c r="J704" s="20">
        <f t="shared" si="71"/>
        <v>5</v>
      </c>
      <c r="K704" s="20">
        <f t="shared" si="72"/>
        <v>2023</v>
      </c>
      <c r="L704" s="12">
        <f t="shared" si="73"/>
        <v>0.13332489237781717</v>
      </c>
      <c r="M704">
        <f>(COUNTIF(mercado_acoes!D:D, "Compra") + COUNTIF(mercado_acoes!D:D, "Venda"))</f>
        <v>2000</v>
      </c>
      <c r="N704" s="19">
        <f t="shared" si="74"/>
        <v>1183</v>
      </c>
      <c r="O704" s="19">
        <f t="shared" si="75"/>
        <v>2022.8666751076221</v>
      </c>
    </row>
    <row r="705" spans="1:15" x14ac:dyDescent="0.2">
      <c r="A705" s="3">
        <v>56</v>
      </c>
      <c r="B705" s="3" t="s">
        <v>104</v>
      </c>
      <c r="C705" s="3" t="s">
        <v>105</v>
      </c>
      <c r="D705" s="3" t="s">
        <v>14</v>
      </c>
      <c r="E705" s="3" t="s">
        <v>37</v>
      </c>
      <c r="F705" s="7">
        <v>49.97</v>
      </c>
      <c r="G705" s="6" t="s">
        <v>336</v>
      </c>
      <c r="H705" s="21">
        <f t="shared" si="77"/>
        <v>12</v>
      </c>
      <c r="I705" s="21" t="str">
        <f t="shared" si="76"/>
        <v>maio</v>
      </c>
      <c r="J705" s="20">
        <f t="shared" si="71"/>
        <v>5</v>
      </c>
      <c r="K705" s="20">
        <f t="shared" si="72"/>
        <v>2023</v>
      </c>
      <c r="L705" s="12">
        <f t="shared" si="73"/>
        <v>0.61623195745758419</v>
      </c>
      <c r="M705">
        <f>(COUNTIF(mercado_acoes!D:D, "Compra") + COUNTIF(mercado_acoes!D:D, "Venda"))</f>
        <v>2000</v>
      </c>
      <c r="N705" s="19">
        <f t="shared" si="74"/>
        <v>4997</v>
      </c>
      <c r="O705" s="19">
        <f t="shared" si="75"/>
        <v>2022.3837680425424</v>
      </c>
    </row>
    <row r="706" spans="1:15" x14ac:dyDescent="0.2">
      <c r="A706" s="3">
        <v>53</v>
      </c>
      <c r="B706" s="3" t="s">
        <v>263</v>
      </c>
      <c r="C706" s="3" t="s">
        <v>264</v>
      </c>
      <c r="D706" s="3" t="s">
        <v>9</v>
      </c>
      <c r="E706" s="3" t="s">
        <v>27</v>
      </c>
      <c r="F706" s="7">
        <v>14.22</v>
      </c>
      <c r="G706" s="6" t="s">
        <v>336</v>
      </c>
      <c r="H706" s="21">
        <f t="shared" si="77"/>
        <v>12</v>
      </c>
      <c r="I706" s="21" t="str">
        <f t="shared" si="76"/>
        <v>maio</v>
      </c>
      <c r="J706" s="20">
        <f t="shared" si="71"/>
        <v>5</v>
      </c>
      <c r="K706" s="20">
        <f t="shared" si="72"/>
        <v>2023</v>
      </c>
      <c r="L706" s="12">
        <f t="shared" si="73"/>
        <v>0.16358571790326665</v>
      </c>
      <c r="M706">
        <f>(COUNTIF(mercado_acoes!D:D, "Compra") + COUNTIF(mercado_acoes!D:D, "Venda"))</f>
        <v>2000</v>
      </c>
      <c r="N706" s="19">
        <f t="shared" si="74"/>
        <v>1422</v>
      </c>
      <c r="O706" s="19">
        <f t="shared" si="75"/>
        <v>2022.8364142820967</v>
      </c>
    </row>
    <row r="707" spans="1:15" x14ac:dyDescent="0.2">
      <c r="A707" s="3">
        <v>76</v>
      </c>
      <c r="B707" s="3" t="s">
        <v>213</v>
      </c>
      <c r="C707" s="3" t="s">
        <v>214</v>
      </c>
      <c r="D707" s="3" t="s">
        <v>9</v>
      </c>
      <c r="E707" s="3" t="s">
        <v>57</v>
      </c>
      <c r="F707" s="7">
        <v>22.92</v>
      </c>
      <c r="G707" s="6" t="s">
        <v>336</v>
      </c>
      <c r="H707" s="21">
        <f t="shared" si="77"/>
        <v>12</v>
      </c>
      <c r="I707" s="21" t="str">
        <f t="shared" si="76"/>
        <v>maio</v>
      </c>
      <c r="J707" s="20">
        <f t="shared" ref="J707:J770" si="78">MONTH(G707)</f>
        <v>5</v>
      </c>
      <c r="K707" s="20">
        <f t="shared" ref="K707:K770" si="79">YEAR(G707)</f>
        <v>2023</v>
      </c>
      <c r="L707" s="12">
        <f t="shared" ref="L707:L770" si="80">(F707 - MIN(F:F)) / (MAX(F:F) - MIN(F:F))</f>
        <v>0.27374018738921246</v>
      </c>
      <c r="M707">
        <f>(COUNTIF(mercado_acoes!D:D, "Compra") + COUNTIF(mercado_acoes!D:D, "Venda"))</f>
        <v>2000</v>
      </c>
      <c r="N707" s="19">
        <f t="shared" ref="N707:N770" si="81">F707*100</f>
        <v>2292</v>
      </c>
      <c r="O707" s="19">
        <f t="shared" ref="O707:O770" si="82">K707 - L707</f>
        <v>2022.7262598126108</v>
      </c>
    </row>
    <row r="708" spans="1:15" x14ac:dyDescent="0.2">
      <c r="A708" s="3">
        <v>2</v>
      </c>
      <c r="B708" s="3" t="s">
        <v>53</v>
      </c>
      <c r="C708" s="3" t="s">
        <v>54</v>
      </c>
      <c r="D708" s="3" t="s">
        <v>14</v>
      </c>
      <c r="E708" s="3" t="s">
        <v>30</v>
      </c>
      <c r="F708" s="7">
        <v>21.33</v>
      </c>
      <c r="G708" s="6" t="s">
        <v>336</v>
      </c>
      <c r="H708" s="21">
        <f t="shared" si="77"/>
        <v>12</v>
      </c>
      <c r="I708" s="21" t="str">
        <f t="shared" si="76"/>
        <v>maio</v>
      </c>
      <c r="J708" s="20">
        <f t="shared" si="78"/>
        <v>5</v>
      </c>
      <c r="K708" s="20">
        <f t="shared" si="79"/>
        <v>2023</v>
      </c>
      <c r="L708" s="12">
        <f t="shared" si="80"/>
        <v>0.25360850848316024</v>
      </c>
      <c r="M708">
        <f>(COUNTIF(mercado_acoes!D:D, "Compra") + COUNTIF(mercado_acoes!D:D, "Venda"))</f>
        <v>2000</v>
      </c>
      <c r="N708" s="19">
        <f t="shared" si="81"/>
        <v>2133</v>
      </c>
      <c r="O708" s="19">
        <f t="shared" si="82"/>
        <v>2022.7463914915168</v>
      </c>
    </row>
    <row r="709" spans="1:15" x14ac:dyDescent="0.2">
      <c r="A709" s="3">
        <v>9</v>
      </c>
      <c r="B709" s="3" t="s">
        <v>205</v>
      </c>
      <c r="C709" s="3" t="s">
        <v>206</v>
      </c>
      <c r="D709" s="3" t="s">
        <v>9</v>
      </c>
      <c r="E709" s="3" t="s">
        <v>10</v>
      </c>
      <c r="F709" s="7">
        <v>10.71</v>
      </c>
      <c r="G709" s="6" t="s">
        <v>336</v>
      </c>
      <c r="H709" s="21">
        <f t="shared" si="77"/>
        <v>12</v>
      </c>
      <c r="I709" s="21" t="str">
        <f t="shared" ref="I709:I772" si="83">TEXT(G709,"mmmm")</f>
        <v>maio</v>
      </c>
      <c r="J709" s="20">
        <f t="shared" si="78"/>
        <v>5</v>
      </c>
      <c r="K709" s="20">
        <f t="shared" si="79"/>
        <v>2023</v>
      </c>
      <c r="L709" s="12">
        <f t="shared" si="80"/>
        <v>0.11914408711066092</v>
      </c>
      <c r="M709">
        <f>(COUNTIF(mercado_acoes!D:D, "Compra") + COUNTIF(mercado_acoes!D:D, "Venda"))</f>
        <v>2000</v>
      </c>
      <c r="N709" s="19">
        <f t="shared" si="81"/>
        <v>1071</v>
      </c>
      <c r="O709" s="19">
        <f t="shared" si="82"/>
        <v>2022.8808559128893</v>
      </c>
    </row>
    <row r="710" spans="1:15" x14ac:dyDescent="0.2">
      <c r="A710" s="3">
        <v>59</v>
      </c>
      <c r="B710" s="3" t="s">
        <v>73</v>
      </c>
      <c r="C710" s="3" t="s">
        <v>74</v>
      </c>
      <c r="D710" s="3" t="s">
        <v>9</v>
      </c>
      <c r="E710" s="3" t="s">
        <v>125</v>
      </c>
      <c r="F710" s="7">
        <v>2.5499999999999998</v>
      </c>
      <c r="G710" s="6" t="s">
        <v>336</v>
      </c>
      <c r="H710" s="21">
        <f t="shared" si="77"/>
        <v>12</v>
      </c>
      <c r="I710" s="21" t="str">
        <f t="shared" si="83"/>
        <v>maio</v>
      </c>
      <c r="J710" s="20">
        <f t="shared" si="78"/>
        <v>5</v>
      </c>
      <c r="K710" s="20">
        <f t="shared" si="79"/>
        <v>2023</v>
      </c>
      <c r="L710" s="12">
        <f t="shared" si="80"/>
        <v>1.5826791592808302E-2</v>
      </c>
      <c r="M710">
        <f>(COUNTIF(mercado_acoes!D:D, "Compra") + COUNTIF(mercado_acoes!D:D, "Venda"))</f>
        <v>2000</v>
      </c>
      <c r="N710" s="19">
        <f t="shared" si="81"/>
        <v>254.99999999999997</v>
      </c>
      <c r="O710" s="19">
        <f t="shared" si="82"/>
        <v>2022.9841732084071</v>
      </c>
    </row>
    <row r="711" spans="1:15" x14ac:dyDescent="0.2">
      <c r="A711" s="3">
        <v>100</v>
      </c>
      <c r="B711" s="3" t="s">
        <v>28</v>
      </c>
      <c r="C711" s="3" t="s">
        <v>29</v>
      </c>
      <c r="D711" s="3" t="s">
        <v>14</v>
      </c>
      <c r="E711" s="3" t="s">
        <v>27</v>
      </c>
      <c r="F711" s="7">
        <v>14.65</v>
      </c>
      <c r="G711" s="6" t="s">
        <v>336</v>
      </c>
      <c r="H711" s="21">
        <f t="shared" si="77"/>
        <v>12</v>
      </c>
      <c r="I711" s="21" t="str">
        <f t="shared" si="83"/>
        <v>maio</v>
      </c>
      <c r="J711" s="20">
        <f t="shared" si="78"/>
        <v>5</v>
      </c>
      <c r="K711" s="20">
        <f t="shared" si="79"/>
        <v>2023</v>
      </c>
      <c r="L711" s="12">
        <f t="shared" si="80"/>
        <v>0.1690301342111927</v>
      </c>
      <c r="M711">
        <f>(COUNTIF(mercado_acoes!D:D, "Compra") + COUNTIF(mercado_acoes!D:D, "Venda"))</f>
        <v>2000</v>
      </c>
      <c r="N711" s="19">
        <f t="shared" si="81"/>
        <v>1465</v>
      </c>
      <c r="O711" s="19">
        <f t="shared" si="82"/>
        <v>2022.8309698657888</v>
      </c>
    </row>
    <row r="712" spans="1:15" x14ac:dyDescent="0.2">
      <c r="A712" s="3">
        <v>49</v>
      </c>
      <c r="B712" s="3" t="s">
        <v>166</v>
      </c>
      <c r="C712" s="3" t="s">
        <v>167</v>
      </c>
      <c r="D712" s="3" t="s">
        <v>9</v>
      </c>
      <c r="E712" s="3" t="s">
        <v>125</v>
      </c>
      <c r="F712" s="7">
        <v>3.9</v>
      </c>
      <c r="G712" s="6" t="s">
        <v>336</v>
      </c>
      <c r="H712" s="21">
        <f t="shared" si="77"/>
        <v>12</v>
      </c>
      <c r="I712" s="21" t="str">
        <f t="shared" si="83"/>
        <v>maio</v>
      </c>
      <c r="J712" s="20">
        <f t="shared" si="78"/>
        <v>5</v>
      </c>
      <c r="K712" s="20">
        <f t="shared" si="79"/>
        <v>2023</v>
      </c>
      <c r="L712" s="12">
        <f t="shared" si="80"/>
        <v>3.2919726513041273E-2</v>
      </c>
      <c r="M712">
        <f>(COUNTIF(mercado_acoes!D:D, "Compra") + COUNTIF(mercado_acoes!D:D, "Venda"))</f>
        <v>2000</v>
      </c>
      <c r="N712" s="19">
        <f t="shared" si="81"/>
        <v>390</v>
      </c>
      <c r="O712" s="19">
        <f t="shared" si="82"/>
        <v>2022.967080273487</v>
      </c>
    </row>
    <row r="713" spans="1:15" x14ac:dyDescent="0.2">
      <c r="A713" s="3">
        <v>7</v>
      </c>
      <c r="B713" s="3" t="s">
        <v>87</v>
      </c>
      <c r="C713" s="3" t="s">
        <v>88</v>
      </c>
      <c r="D713" s="3" t="s">
        <v>9</v>
      </c>
      <c r="E713" s="3" t="s">
        <v>83</v>
      </c>
      <c r="F713" s="7">
        <v>39.04</v>
      </c>
      <c r="G713" s="6" t="s">
        <v>336</v>
      </c>
      <c r="H713" s="21">
        <f t="shared" si="77"/>
        <v>12</v>
      </c>
      <c r="I713" s="21" t="str">
        <f t="shared" si="83"/>
        <v>maio</v>
      </c>
      <c r="J713" s="20">
        <f t="shared" si="78"/>
        <v>5</v>
      </c>
      <c r="K713" s="20">
        <f t="shared" si="79"/>
        <v>2023</v>
      </c>
      <c r="L713" s="12">
        <f t="shared" si="80"/>
        <v>0.47784249177006838</v>
      </c>
      <c r="M713">
        <f>(COUNTIF(mercado_acoes!D:D, "Compra") + COUNTIF(mercado_acoes!D:D, "Venda"))</f>
        <v>2000</v>
      </c>
      <c r="N713" s="19">
        <f t="shared" si="81"/>
        <v>3904</v>
      </c>
      <c r="O713" s="19">
        <f t="shared" si="82"/>
        <v>2022.5221575082298</v>
      </c>
    </row>
    <row r="714" spans="1:15" x14ac:dyDescent="0.2">
      <c r="A714" s="3">
        <v>75</v>
      </c>
      <c r="B714" s="3" t="s">
        <v>257</v>
      </c>
      <c r="C714" s="3" t="s">
        <v>258</v>
      </c>
      <c r="D714" s="3" t="s">
        <v>9</v>
      </c>
      <c r="E714" s="3" t="s">
        <v>83</v>
      </c>
      <c r="F714" s="7">
        <v>41.67</v>
      </c>
      <c r="G714" s="6" t="s">
        <v>336</v>
      </c>
      <c r="H714" s="21">
        <f t="shared" si="77"/>
        <v>12</v>
      </c>
      <c r="I714" s="21" t="str">
        <f t="shared" si="83"/>
        <v>maio</v>
      </c>
      <c r="J714" s="20">
        <f t="shared" si="78"/>
        <v>5</v>
      </c>
      <c r="K714" s="20">
        <f t="shared" si="79"/>
        <v>2023</v>
      </c>
      <c r="L714" s="12">
        <f t="shared" si="80"/>
        <v>0.5111420612813371</v>
      </c>
      <c r="M714">
        <f>(COUNTIF(mercado_acoes!D:D, "Compra") + COUNTIF(mercado_acoes!D:D, "Venda"))</f>
        <v>2000</v>
      </c>
      <c r="N714" s="19">
        <f t="shared" si="81"/>
        <v>4167</v>
      </c>
      <c r="O714" s="19">
        <f t="shared" si="82"/>
        <v>2022.4888579387186</v>
      </c>
    </row>
    <row r="715" spans="1:15" x14ac:dyDescent="0.2">
      <c r="A715" s="3">
        <v>19</v>
      </c>
      <c r="B715" s="3" t="s">
        <v>23</v>
      </c>
      <c r="C715" s="3" t="s">
        <v>184</v>
      </c>
      <c r="D715" s="3" t="s">
        <v>9</v>
      </c>
      <c r="E715" s="3" t="s">
        <v>83</v>
      </c>
      <c r="F715" s="7">
        <v>33.869999999999997</v>
      </c>
      <c r="G715" s="6" t="s">
        <v>336</v>
      </c>
      <c r="H715" s="21">
        <f t="shared" si="77"/>
        <v>12</v>
      </c>
      <c r="I715" s="21" t="str">
        <f t="shared" si="83"/>
        <v>maio</v>
      </c>
      <c r="J715" s="20">
        <f t="shared" si="78"/>
        <v>5</v>
      </c>
      <c r="K715" s="20">
        <f t="shared" si="79"/>
        <v>2023</v>
      </c>
      <c r="L715" s="12">
        <f t="shared" si="80"/>
        <v>0.41238288174221321</v>
      </c>
      <c r="M715">
        <f>(COUNTIF(mercado_acoes!D:D, "Compra") + COUNTIF(mercado_acoes!D:D, "Venda"))</f>
        <v>2000</v>
      </c>
      <c r="N715" s="19">
        <f t="shared" si="81"/>
        <v>3386.9999999999995</v>
      </c>
      <c r="O715" s="19">
        <f t="shared" si="82"/>
        <v>2022.5876171182579</v>
      </c>
    </row>
    <row r="716" spans="1:15" x14ac:dyDescent="0.2">
      <c r="A716" s="3">
        <v>68</v>
      </c>
      <c r="B716" s="3" t="s">
        <v>23</v>
      </c>
      <c r="C716" s="3" t="s">
        <v>24</v>
      </c>
      <c r="D716" s="3" t="s">
        <v>9</v>
      </c>
      <c r="E716" s="3" t="s">
        <v>83</v>
      </c>
      <c r="F716" s="7">
        <v>35.24</v>
      </c>
      <c r="G716" s="6" t="s">
        <v>336</v>
      </c>
      <c r="H716" s="21">
        <f t="shared" si="77"/>
        <v>12</v>
      </c>
      <c r="I716" s="21" t="str">
        <f t="shared" si="83"/>
        <v>maio</v>
      </c>
      <c r="J716" s="20">
        <f t="shared" si="78"/>
        <v>5</v>
      </c>
      <c r="K716" s="20">
        <f t="shared" si="79"/>
        <v>2023</v>
      </c>
      <c r="L716" s="12">
        <f t="shared" si="80"/>
        <v>0.42972904532793116</v>
      </c>
      <c r="M716">
        <f>(COUNTIF(mercado_acoes!D:D, "Compra") + COUNTIF(mercado_acoes!D:D, "Venda"))</f>
        <v>2000</v>
      </c>
      <c r="N716" s="19">
        <f t="shared" si="81"/>
        <v>3524</v>
      </c>
      <c r="O716" s="19">
        <f t="shared" si="82"/>
        <v>2022.570270954672</v>
      </c>
    </row>
    <row r="717" spans="1:15" x14ac:dyDescent="0.2">
      <c r="A717" s="3">
        <v>18</v>
      </c>
      <c r="B717" s="3" t="s">
        <v>147</v>
      </c>
      <c r="C717" s="3" t="s">
        <v>261</v>
      </c>
      <c r="D717" s="3" t="s">
        <v>14</v>
      </c>
      <c r="E717" s="3" t="s">
        <v>79</v>
      </c>
      <c r="F717" s="7">
        <v>12.9</v>
      </c>
      <c r="G717" s="6" t="s">
        <v>337</v>
      </c>
      <c r="H717" s="21">
        <f t="shared" si="77"/>
        <v>13</v>
      </c>
      <c r="I717" s="21" t="str">
        <f t="shared" si="83"/>
        <v>maio</v>
      </c>
      <c r="J717" s="20">
        <f t="shared" si="78"/>
        <v>5</v>
      </c>
      <c r="K717" s="20">
        <f t="shared" si="79"/>
        <v>2023</v>
      </c>
      <c r="L717" s="12">
        <f t="shared" si="80"/>
        <v>0.14687262598126108</v>
      </c>
      <c r="M717">
        <f>(COUNTIF(mercado_acoes!D:D, "Compra") + COUNTIF(mercado_acoes!D:D, "Venda"))</f>
        <v>2000</v>
      </c>
      <c r="N717" s="19">
        <f t="shared" si="81"/>
        <v>1290</v>
      </c>
      <c r="O717" s="19">
        <f t="shared" si="82"/>
        <v>2022.8531273740186</v>
      </c>
    </row>
    <row r="718" spans="1:15" x14ac:dyDescent="0.2">
      <c r="A718" s="3">
        <v>41</v>
      </c>
      <c r="B718" s="3" t="s">
        <v>222</v>
      </c>
      <c r="C718" s="3" t="s">
        <v>223</v>
      </c>
      <c r="D718" s="3" t="s">
        <v>14</v>
      </c>
      <c r="E718" s="3" t="s">
        <v>31</v>
      </c>
      <c r="F718" s="7">
        <v>64.88</v>
      </c>
      <c r="G718" s="6" t="s">
        <v>337</v>
      </c>
      <c r="H718" s="21">
        <f t="shared" si="77"/>
        <v>13</v>
      </c>
      <c r="I718" s="21" t="str">
        <f t="shared" si="83"/>
        <v>maio</v>
      </c>
      <c r="J718" s="20">
        <f t="shared" si="78"/>
        <v>5</v>
      </c>
      <c r="K718" s="20">
        <f t="shared" si="79"/>
        <v>2023</v>
      </c>
      <c r="L718" s="12">
        <f t="shared" si="80"/>
        <v>0.80501392757660162</v>
      </c>
      <c r="M718">
        <f>(COUNTIF(mercado_acoes!D:D, "Compra") + COUNTIF(mercado_acoes!D:D, "Venda"))</f>
        <v>2000</v>
      </c>
      <c r="N718" s="19">
        <f t="shared" si="81"/>
        <v>6488</v>
      </c>
      <c r="O718" s="19">
        <f t="shared" si="82"/>
        <v>2022.1949860724235</v>
      </c>
    </row>
    <row r="719" spans="1:15" x14ac:dyDescent="0.2">
      <c r="A719" s="3">
        <v>12</v>
      </c>
      <c r="B719" s="3" t="s">
        <v>178</v>
      </c>
      <c r="C719" s="3" t="s">
        <v>179</v>
      </c>
      <c r="D719" s="3" t="s">
        <v>9</v>
      </c>
      <c r="E719" s="3" t="s">
        <v>47</v>
      </c>
      <c r="F719" s="7">
        <v>12.03</v>
      </c>
      <c r="G719" s="6" t="s">
        <v>337</v>
      </c>
      <c r="H719" s="21">
        <f t="shared" si="77"/>
        <v>13</v>
      </c>
      <c r="I719" s="21" t="str">
        <f t="shared" si="83"/>
        <v>maio</v>
      </c>
      <c r="J719" s="20">
        <f t="shared" si="78"/>
        <v>5</v>
      </c>
      <c r="K719" s="20">
        <f t="shared" si="79"/>
        <v>2023</v>
      </c>
      <c r="L719" s="12">
        <f t="shared" si="80"/>
        <v>0.13585717903266648</v>
      </c>
      <c r="M719">
        <f>(COUNTIF(mercado_acoes!D:D, "Compra") + COUNTIF(mercado_acoes!D:D, "Venda"))</f>
        <v>2000</v>
      </c>
      <c r="N719" s="19">
        <f t="shared" si="81"/>
        <v>1203</v>
      </c>
      <c r="O719" s="19">
        <f t="shared" si="82"/>
        <v>2022.8641428209673</v>
      </c>
    </row>
    <row r="720" spans="1:15" x14ac:dyDescent="0.2">
      <c r="A720" s="3">
        <v>26</v>
      </c>
      <c r="B720" s="3" t="s">
        <v>210</v>
      </c>
      <c r="C720" s="3" t="s">
        <v>211</v>
      </c>
      <c r="D720" s="3" t="s">
        <v>9</v>
      </c>
      <c r="E720" s="3" t="s">
        <v>70</v>
      </c>
      <c r="F720" s="7">
        <v>14.96</v>
      </c>
      <c r="G720" s="6" t="s">
        <v>337</v>
      </c>
      <c r="H720" s="21">
        <f t="shared" si="77"/>
        <v>13</v>
      </c>
      <c r="I720" s="21" t="str">
        <f t="shared" si="83"/>
        <v>maio</v>
      </c>
      <c r="J720" s="20">
        <f t="shared" si="78"/>
        <v>5</v>
      </c>
      <c r="K720" s="20">
        <f t="shared" si="79"/>
        <v>2023</v>
      </c>
      <c r="L720" s="12">
        <f t="shared" si="80"/>
        <v>0.17295517852620915</v>
      </c>
      <c r="M720">
        <f>(COUNTIF(mercado_acoes!D:D, "Compra") + COUNTIF(mercado_acoes!D:D, "Venda"))</f>
        <v>2000</v>
      </c>
      <c r="N720" s="19">
        <f t="shared" si="81"/>
        <v>1496</v>
      </c>
      <c r="O720" s="19">
        <f t="shared" si="82"/>
        <v>2022.8270448214737</v>
      </c>
    </row>
    <row r="721" spans="1:15" x14ac:dyDescent="0.2">
      <c r="A721" s="3">
        <v>29</v>
      </c>
      <c r="B721" s="3" t="s">
        <v>97</v>
      </c>
      <c r="C721" s="3" t="s">
        <v>98</v>
      </c>
      <c r="D721" s="3" t="s">
        <v>14</v>
      </c>
      <c r="E721" s="3" t="s">
        <v>37</v>
      </c>
      <c r="F721" s="7">
        <v>46.4</v>
      </c>
      <c r="G721" s="6" t="s">
        <v>337</v>
      </c>
      <c r="H721" s="21">
        <f t="shared" si="77"/>
        <v>13</v>
      </c>
      <c r="I721" s="21" t="str">
        <f t="shared" si="83"/>
        <v>maio</v>
      </c>
      <c r="J721" s="20">
        <f t="shared" si="78"/>
        <v>5</v>
      </c>
      <c r="K721" s="20">
        <f t="shared" si="79"/>
        <v>2023</v>
      </c>
      <c r="L721" s="12">
        <f t="shared" si="80"/>
        <v>0.57103064066852371</v>
      </c>
      <c r="M721">
        <f>(COUNTIF(mercado_acoes!D:D, "Compra") + COUNTIF(mercado_acoes!D:D, "Venda"))</f>
        <v>2000</v>
      </c>
      <c r="N721" s="19">
        <f t="shared" si="81"/>
        <v>4640</v>
      </c>
      <c r="O721" s="19">
        <f t="shared" si="82"/>
        <v>2022.4289693593314</v>
      </c>
    </row>
    <row r="722" spans="1:15" x14ac:dyDescent="0.2">
      <c r="A722" s="3">
        <v>96</v>
      </c>
      <c r="B722" s="3" t="s">
        <v>147</v>
      </c>
      <c r="C722" s="3" t="s">
        <v>148</v>
      </c>
      <c r="D722" s="3" t="s">
        <v>14</v>
      </c>
      <c r="E722" s="3" t="s">
        <v>83</v>
      </c>
      <c r="F722" s="7">
        <v>31.99</v>
      </c>
      <c r="G722" s="6" t="s">
        <v>338</v>
      </c>
      <c r="H722" s="21">
        <f t="shared" si="77"/>
        <v>14</v>
      </c>
      <c r="I722" s="21" t="str">
        <f t="shared" si="83"/>
        <v>maio</v>
      </c>
      <c r="J722" s="20">
        <f t="shared" si="78"/>
        <v>5</v>
      </c>
      <c r="K722" s="20">
        <f t="shared" si="79"/>
        <v>2023</v>
      </c>
      <c r="L722" s="12">
        <f t="shared" si="80"/>
        <v>0.38857938718662949</v>
      </c>
      <c r="M722">
        <f>(COUNTIF(mercado_acoes!D:D, "Compra") + COUNTIF(mercado_acoes!D:D, "Venda"))</f>
        <v>2000</v>
      </c>
      <c r="N722" s="19">
        <f t="shared" si="81"/>
        <v>3199</v>
      </c>
      <c r="O722" s="19">
        <f t="shared" si="82"/>
        <v>2022.6114206128134</v>
      </c>
    </row>
    <row r="723" spans="1:15" x14ac:dyDescent="0.2">
      <c r="A723" s="3">
        <v>44</v>
      </c>
      <c r="B723" s="3" t="s">
        <v>217</v>
      </c>
      <c r="C723" s="3" t="s">
        <v>218</v>
      </c>
      <c r="D723" s="3" t="s">
        <v>14</v>
      </c>
      <c r="E723" s="3" t="s">
        <v>70</v>
      </c>
      <c r="F723" s="7">
        <v>12.61</v>
      </c>
      <c r="G723" s="6" t="s">
        <v>338</v>
      </c>
      <c r="H723" s="21">
        <f t="shared" si="77"/>
        <v>14</v>
      </c>
      <c r="I723" s="21" t="str">
        <f t="shared" si="83"/>
        <v>maio</v>
      </c>
      <c r="J723" s="20">
        <f t="shared" si="78"/>
        <v>5</v>
      </c>
      <c r="K723" s="20">
        <f t="shared" si="79"/>
        <v>2023</v>
      </c>
      <c r="L723" s="12">
        <f t="shared" si="80"/>
        <v>0.14320081033172952</v>
      </c>
      <c r="M723">
        <f>(COUNTIF(mercado_acoes!D:D, "Compra") + COUNTIF(mercado_acoes!D:D, "Venda"))</f>
        <v>2000</v>
      </c>
      <c r="N723" s="19">
        <f t="shared" si="81"/>
        <v>1261</v>
      </c>
      <c r="O723" s="19">
        <f t="shared" si="82"/>
        <v>2022.8567991896682</v>
      </c>
    </row>
    <row r="724" spans="1:15" x14ac:dyDescent="0.2">
      <c r="A724" s="3">
        <v>45</v>
      </c>
      <c r="B724" s="3" t="s">
        <v>227</v>
      </c>
      <c r="C724" s="3" t="s">
        <v>228</v>
      </c>
      <c r="D724" s="3" t="s">
        <v>14</v>
      </c>
      <c r="E724" s="3" t="s">
        <v>47</v>
      </c>
      <c r="F724" s="7">
        <v>9.93</v>
      </c>
      <c r="G724" s="6" t="s">
        <v>338</v>
      </c>
      <c r="H724" s="21">
        <f t="shared" si="77"/>
        <v>14</v>
      </c>
      <c r="I724" s="21" t="str">
        <f t="shared" si="83"/>
        <v>maio</v>
      </c>
      <c r="J724" s="20">
        <f t="shared" si="78"/>
        <v>5</v>
      </c>
      <c r="K724" s="20">
        <f t="shared" si="79"/>
        <v>2023</v>
      </c>
      <c r="L724" s="12">
        <f t="shared" si="80"/>
        <v>0.10926816915674853</v>
      </c>
      <c r="M724">
        <f>(COUNTIF(mercado_acoes!D:D, "Compra") + COUNTIF(mercado_acoes!D:D, "Venda"))</f>
        <v>2000</v>
      </c>
      <c r="N724" s="19">
        <f t="shared" si="81"/>
        <v>993</v>
      </c>
      <c r="O724" s="19">
        <f t="shared" si="82"/>
        <v>2022.8907318308432</v>
      </c>
    </row>
    <row r="725" spans="1:15" x14ac:dyDescent="0.2">
      <c r="A725" s="3">
        <v>35</v>
      </c>
      <c r="B725" s="3" t="s">
        <v>101</v>
      </c>
      <c r="C725" s="3" t="s">
        <v>102</v>
      </c>
      <c r="D725" s="3" t="s">
        <v>9</v>
      </c>
      <c r="E725" s="3" t="s">
        <v>125</v>
      </c>
      <c r="F725" s="7">
        <v>3.23</v>
      </c>
      <c r="G725" s="6" t="s">
        <v>338</v>
      </c>
      <c r="H725" s="21">
        <f t="shared" si="77"/>
        <v>14</v>
      </c>
      <c r="I725" s="21" t="str">
        <f t="shared" si="83"/>
        <v>maio</v>
      </c>
      <c r="J725" s="20">
        <f t="shared" si="78"/>
        <v>5</v>
      </c>
      <c r="K725" s="20">
        <f t="shared" si="79"/>
        <v>2023</v>
      </c>
      <c r="L725" s="12">
        <f t="shared" si="80"/>
        <v>2.4436566219296022E-2</v>
      </c>
      <c r="M725">
        <f>(COUNTIF(mercado_acoes!D:D, "Compra") + COUNTIF(mercado_acoes!D:D, "Venda"))</f>
        <v>2000</v>
      </c>
      <c r="N725" s="19">
        <f t="shared" si="81"/>
        <v>323</v>
      </c>
      <c r="O725" s="19">
        <f t="shared" si="82"/>
        <v>2022.9755634337807</v>
      </c>
    </row>
    <row r="726" spans="1:15" x14ac:dyDescent="0.2">
      <c r="A726" s="3">
        <v>13</v>
      </c>
      <c r="B726" s="3" t="s">
        <v>116</v>
      </c>
      <c r="C726" s="3" t="s">
        <v>117</v>
      </c>
      <c r="D726" s="3" t="s">
        <v>14</v>
      </c>
      <c r="E726" s="3" t="s">
        <v>31</v>
      </c>
      <c r="F726" s="7">
        <v>64.900000000000006</v>
      </c>
      <c r="G726" s="6" t="s">
        <v>338</v>
      </c>
      <c r="H726" s="21">
        <f t="shared" si="77"/>
        <v>14</v>
      </c>
      <c r="I726" s="21" t="str">
        <f t="shared" si="83"/>
        <v>maio</v>
      </c>
      <c r="J726" s="20">
        <f t="shared" si="78"/>
        <v>5</v>
      </c>
      <c r="K726" s="20">
        <f t="shared" si="79"/>
        <v>2023</v>
      </c>
      <c r="L726" s="12">
        <f t="shared" si="80"/>
        <v>0.80526715624208667</v>
      </c>
      <c r="M726">
        <f>(COUNTIF(mercado_acoes!D:D, "Compra") + COUNTIF(mercado_acoes!D:D, "Venda"))</f>
        <v>2000</v>
      </c>
      <c r="N726" s="19">
        <f t="shared" si="81"/>
        <v>6490.0000000000009</v>
      </c>
      <c r="O726" s="19">
        <f t="shared" si="82"/>
        <v>2022.1947328437579</v>
      </c>
    </row>
    <row r="727" spans="1:15" x14ac:dyDescent="0.2">
      <c r="A727" s="3">
        <v>77</v>
      </c>
      <c r="B727" s="3" t="s">
        <v>7</v>
      </c>
      <c r="C727" s="3" t="s">
        <v>154</v>
      </c>
      <c r="D727" s="3" t="s">
        <v>14</v>
      </c>
      <c r="E727" s="3" t="s">
        <v>21</v>
      </c>
      <c r="F727" s="7">
        <v>31.24</v>
      </c>
      <c r="G727" s="6" t="s">
        <v>338</v>
      </c>
      <c r="H727" s="21">
        <f t="shared" si="77"/>
        <v>14</v>
      </c>
      <c r="I727" s="21" t="str">
        <f t="shared" si="83"/>
        <v>maio</v>
      </c>
      <c r="J727" s="20">
        <f t="shared" si="78"/>
        <v>5</v>
      </c>
      <c r="K727" s="20">
        <f t="shared" si="79"/>
        <v>2023</v>
      </c>
      <c r="L727" s="12">
        <f t="shared" si="80"/>
        <v>0.37908331223094449</v>
      </c>
      <c r="M727">
        <f>(COUNTIF(mercado_acoes!D:D, "Compra") + COUNTIF(mercado_acoes!D:D, "Venda"))</f>
        <v>2000</v>
      </c>
      <c r="N727" s="19">
        <f t="shared" si="81"/>
        <v>3124</v>
      </c>
      <c r="O727" s="19">
        <f t="shared" si="82"/>
        <v>2022.6209166877691</v>
      </c>
    </row>
    <row r="728" spans="1:15" x14ac:dyDescent="0.2">
      <c r="A728" s="3">
        <v>51</v>
      </c>
      <c r="B728" s="3" t="s">
        <v>248</v>
      </c>
      <c r="C728" s="3" t="s">
        <v>249</v>
      </c>
      <c r="D728" s="3" t="s">
        <v>9</v>
      </c>
      <c r="E728" s="3" t="s">
        <v>31</v>
      </c>
      <c r="F728" s="7">
        <v>46.36</v>
      </c>
      <c r="G728" s="6" t="s">
        <v>338</v>
      </c>
      <c r="H728" s="21">
        <f t="shared" si="77"/>
        <v>14</v>
      </c>
      <c r="I728" s="21" t="str">
        <f t="shared" si="83"/>
        <v>maio</v>
      </c>
      <c r="J728" s="20">
        <f t="shared" si="78"/>
        <v>5</v>
      </c>
      <c r="K728" s="20">
        <f t="shared" si="79"/>
        <v>2023</v>
      </c>
      <c r="L728" s="12">
        <f t="shared" si="80"/>
        <v>0.57052418333755384</v>
      </c>
      <c r="M728">
        <f>(COUNTIF(mercado_acoes!D:D, "Compra") + COUNTIF(mercado_acoes!D:D, "Venda"))</f>
        <v>2000</v>
      </c>
      <c r="N728" s="19">
        <f t="shared" si="81"/>
        <v>4636</v>
      </c>
      <c r="O728" s="19">
        <f t="shared" si="82"/>
        <v>2022.4294758166625</v>
      </c>
    </row>
    <row r="729" spans="1:15" x14ac:dyDescent="0.2">
      <c r="A729" s="3">
        <v>32</v>
      </c>
      <c r="B729" s="3" t="s">
        <v>128</v>
      </c>
      <c r="C729" s="3" t="s">
        <v>129</v>
      </c>
      <c r="D729" s="3" t="s">
        <v>9</v>
      </c>
      <c r="E729" s="3" t="s">
        <v>57</v>
      </c>
      <c r="F729" s="7">
        <v>23.38</v>
      </c>
      <c r="G729" s="6" t="s">
        <v>338</v>
      </c>
      <c r="H729" s="21">
        <f t="shared" si="77"/>
        <v>14</v>
      </c>
      <c r="I729" s="21" t="str">
        <f t="shared" si="83"/>
        <v>maio</v>
      </c>
      <c r="J729" s="20">
        <f t="shared" si="78"/>
        <v>5</v>
      </c>
      <c r="K729" s="20">
        <f t="shared" si="79"/>
        <v>2023</v>
      </c>
      <c r="L729" s="12">
        <f t="shared" si="80"/>
        <v>0.2795644466953659</v>
      </c>
      <c r="M729">
        <f>(COUNTIF(mercado_acoes!D:D, "Compra") + COUNTIF(mercado_acoes!D:D, "Venda"))</f>
        <v>2000</v>
      </c>
      <c r="N729" s="19">
        <f t="shared" si="81"/>
        <v>2338</v>
      </c>
      <c r="O729" s="19">
        <f t="shared" si="82"/>
        <v>2022.7204355533047</v>
      </c>
    </row>
    <row r="730" spans="1:15" x14ac:dyDescent="0.2">
      <c r="A730" s="3">
        <v>64</v>
      </c>
      <c r="B730" s="3" t="s">
        <v>142</v>
      </c>
      <c r="C730" s="3" t="s">
        <v>143</v>
      </c>
      <c r="D730" s="3" t="s">
        <v>14</v>
      </c>
      <c r="E730" s="3" t="s">
        <v>79</v>
      </c>
      <c r="F730" s="7">
        <v>12.95</v>
      </c>
      <c r="G730" s="6" t="s">
        <v>339</v>
      </c>
      <c r="H730" s="21">
        <f t="shared" si="77"/>
        <v>15</v>
      </c>
      <c r="I730" s="21" t="str">
        <f t="shared" si="83"/>
        <v>maio</v>
      </c>
      <c r="J730" s="20">
        <f t="shared" si="78"/>
        <v>5</v>
      </c>
      <c r="K730" s="20">
        <f t="shared" si="79"/>
        <v>2023</v>
      </c>
      <c r="L730" s="12">
        <f t="shared" si="80"/>
        <v>0.1475056976449734</v>
      </c>
      <c r="M730">
        <f>(COUNTIF(mercado_acoes!D:D, "Compra") + COUNTIF(mercado_acoes!D:D, "Venda"))</f>
        <v>2000</v>
      </c>
      <c r="N730" s="19">
        <f t="shared" si="81"/>
        <v>1295</v>
      </c>
      <c r="O730" s="19">
        <f t="shared" si="82"/>
        <v>2022.8524943023551</v>
      </c>
    </row>
    <row r="731" spans="1:15" x14ac:dyDescent="0.2">
      <c r="A731" s="3">
        <v>69</v>
      </c>
      <c r="B731" s="3" t="s">
        <v>77</v>
      </c>
      <c r="C731" s="3" t="s">
        <v>126</v>
      </c>
      <c r="D731" s="3" t="s">
        <v>9</v>
      </c>
      <c r="E731" s="3" t="s">
        <v>10</v>
      </c>
      <c r="F731" s="7">
        <v>10.71</v>
      </c>
      <c r="G731" s="6" t="s">
        <v>339</v>
      </c>
      <c r="H731" s="21">
        <f t="shared" si="77"/>
        <v>15</v>
      </c>
      <c r="I731" s="21" t="str">
        <f t="shared" si="83"/>
        <v>maio</v>
      </c>
      <c r="J731" s="20">
        <f t="shared" si="78"/>
        <v>5</v>
      </c>
      <c r="K731" s="20">
        <f t="shared" si="79"/>
        <v>2023</v>
      </c>
      <c r="L731" s="12">
        <f t="shared" si="80"/>
        <v>0.11914408711066092</v>
      </c>
      <c r="M731">
        <f>(COUNTIF(mercado_acoes!D:D, "Compra") + COUNTIF(mercado_acoes!D:D, "Venda"))</f>
        <v>2000</v>
      </c>
      <c r="N731" s="19">
        <f t="shared" si="81"/>
        <v>1071</v>
      </c>
      <c r="O731" s="19">
        <f t="shared" si="82"/>
        <v>2022.8808559128893</v>
      </c>
    </row>
    <row r="732" spans="1:15" x14ac:dyDescent="0.2">
      <c r="A732" s="3">
        <v>74</v>
      </c>
      <c r="B732" s="3" t="s">
        <v>7</v>
      </c>
      <c r="C732" s="3" t="s">
        <v>100</v>
      </c>
      <c r="D732" s="3" t="s">
        <v>9</v>
      </c>
      <c r="E732" s="3" t="s">
        <v>34</v>
      </c>
      <c r="F732" s="7">
        <v>67.930000000000007</v>
      </c>
      <c r="G732" s="6" t="s">
        <v>339</v>
      </c>
      <c r="H732" s="21">
        <f t="shared" si="77"/>
        <v>15</v>
      </c>
      <c r="I732" s="21" t="str">
        <f t="shared" si="83"/>
        <v>maio</v>
      </c>
      <c r="J732" s="20">
        <f t="shared" si="78"/>
        <v>5</v>
      </c>
      <c r="K732" s="20">
        <f t="shared" si="79"/>
        <v>2023</v>
      </c>
      <c r="L732" s="12">
        <f t="shared" si="80"/>
        <v>0.84363129906305401</v>
      </c>
      <c r="M732">
        <f>(COUNTIF(mercado_acoes!D:D, "Compra") + COUNTIF(mercado_acoes!D:D, "Venda"))</f>
        <v>2000</v>
      </c>
      <c r="N732" s="19">
        <f t="shared" si="81"/>
        <v>6793.0000000000009</v>
      </c>
      <c r="O732" s="19">
        <f t="shared" si="82"/>
        <v>2022.156368700937</v>
      </c>
    </row>
    <row r="733" spans="1:15" x14ac:dyDescent="0.2">
      <c r="A733" s="3">
        <v>69</v>
      </c>
      <c r="B733" s="3" t="s">
        <v>77</v>
      </c>
      <c r="C733" s="3" t="s">
        <v>126</v>
      </c>
      <c r="D733" s="3" t="s">
        <v>14</v>
      </c>
      <c r="E733" s="3" t="s">
        <v>95</v>
      </c>
      <c r="F733" s="7">
        <v>1.39</v>
      </c>
      <c r="G733" s="6" t="s">
        <v>339</v>
      </c>
      <c r="H733" s="21">
        <f t="shared" si="77"/>
        <v>15</v>
      </c>
      <c r="I733" s="21" t="str">
        <f t="shared" si="83"/>
        <v>maio</v>
      </c>
      <c r="J733" s="20">
        <f t="shared" si="78"/>
        <v>5</v>
      </c>
      <c r="K733" s="20">
        <f t="shared" si="79"/>
        <v>2023</v>
      </c>
      <c r="L733" s="12">
        <f t="shared" si="80"/>
        <v>1.1395289946821961E-3</v>
      </c>
      <c r="M733">
        <f>(COUNTIF(mercado_acoes!D:D, "Compra") + COUNTIF(mercado_acoes!D:D, "Venda"))</f>
        <v>2000</v>
      </c>
      <c r="N733" s="19">
        <f t="shared" si="81"/>
        <v>139</v>
      </c>
      <c r="O733" s="19">
        <f t="shared" si="82"/>
        <v>2022.9988604710054</v>
      </c>
    </row>
    <row r="734" spans="1:15" x14ac:dyDescent="0.2">
      <c r="A734" s="3">
        <v>90</v>
      </c>
      <c r="B734" s="3" t="s">
        <v>225</v>
      </c>
      <c r="C734" s="3" t="s">
        <v>226</v>
      </c>
      <c r="D734" s="3" t="s">
        <v>14</v>
      </c>
      <c r="E734" s="3" t="s">
        <v>18</v>
      </c>
      <c r="F734" s="7">
        <v>21.18</v>
      </c>
      <c r="G734" s="6" t="s">
        <v>339</v>
      </c>
      <c r="H734" s="21">
        <f t="shared" si="77"/>
        <v>15</v>
      </c>
      <c r="I734" s="21" t="str">
        <f t="shared" si="83"/>
        <v>maio</v>
      </c>
      <c r="J734" s="20">
        <f t="shared" si="78"/>
        <v>5</v>
      </c>
      <c r="K734" s="20">
        <f t="shared" si="79"/>
        <v>2023</v>
      </c>
      <c r="L734" s="12">
        <f t="shared" si="80"/>
        <v>0.25170929349202326</v>
      </c>
      <c r="M734">
        <f>(COUNTIF(mercado_acoes!D:D, "Compra") + COUNTIF(mercado_acoes!D:D, "Venda"))</f>
        <v>2000</v>
      </c>
      <c r="N734" s="19">
        <f t="shared" si="81"/>
        <v>2118</v>
      </c>
      <c r="O734" s="19">
        <f t="shared" si="82"/>
        <v>2022.748290706508</v>
      </c>
    </row>
    <row r="735" spans="1:15" x14ac:dyDescent="0.2">
      <c r="A735" s="3">
        <v>27</v>
      </c>
      <c r="B735" s="3" t="s">
        <v>158</v>
      </c>
      <c r="C735" s="3" t="s">
        <v>159</v>
      </c>
      <c r="D735" s="3" t="s">
        <v>9</v>
      </c>
      <c r="E735" s="3" t="s">
        <v>15</v>
      </c>
      <c r="F735" s="7">
        <v>52.15</v>
      </c>
      <c r="G735" s="6" t="s">
        <v>339</v>
      </c>
      <c r="H735" s="21">
        <f t="shared" si="77"/>
        <v>15</v>
      </c>
      <c r="I735" s="21" t="str">
        <f t="shared" si="83"/>
        <v>maio</v>
      </c>
      <c r="J735" s="20">
        <f t="shared" si="78"/>
        <v>5</v>
      </c>
      <c r="K735" s="20">
        <f t="shared" si="79"/>
        <v>2023</v>
      </c>
      <c r="L735" s="12">
        <f t="shared" si="80"/>
        <v>0.64383388199544189</v>
      </c>
      <c r="M735">
        <f>(COUNTIF(mercado_acoes!D:D, "Compra") + COUNTIF(mercado_acoes!D:D, "Venda"))</f>
        <v>2000</v>
      </c>
      <c r="N735" s="19">
        <f t="shared" si="81"/>
        <v>5215</v>
      </c>
      <c r="O735" s="19">
        <f t="shared" si="82"/>
        <v>2022.3561661180045</v>
      </c>
    </row>
    <row r="736" spans="1:15" x14ac:dyDescent="0.2">
      <c r="A736" s="3">
        <v>62</v>
      </c>
      <c r="B736" s="3" t="s">
        <v>139</v>
      </c>
      <c r="C736" s="3" t="s">
        <v>140</v>
      </c>
      <c r="D736" s="3" t="s">
        <v>9</v>
      </c>
      <c r="E736" s="3" t="s">
        <v>125</v>
      </c>
      <c r="F736" s="7">
        <v>2.87</v>
      </c>
      <c r="G736" s="6" t="s">
        <v>340</v>
      </c>
      <c r="H736" s="21">
        <f t="shared" si="77"/>
        <v>16</v>
      </c>
      <c r="I736" s="21" t="str">
        <f t="shared" si="83"/>
        <v>maio</v>
      </c>
      <c r="J736" s="20">
        <f t="shared" si="78"/>
        <v>5</v>
      </c>
      <c r="K736" s="20">
        <f t="shared" si="79"/>
        <v>2023</v>
      </c>
      <c r="L736" s="12">
        <f t="shared" si="80"/>
        <v>1.9878450240567232E-2</v>
      </c>
      <c r="M736">
        <f>(COUNTIF(mercado_acoes!D:D, "Compra") + COUNTIF(mercado_acoes!D:D, "Venda"))</f>
        <v>2000</v>
      </c>
      <c r="N736" s="19">
        <f t="shared" si="81"/>
        <v>287</v>
      </c>
      <c r="O736" s="19">
        <f t="shared" si="82"/>
        <v>2022.9801215497594</v>
      </c>
    </row>
    <row r="737" spans="1:15" x14ac:dyDescent="0.2">
      <c r="A737" s="3">
        <v>30</v>
      </c>
      <c r="B737" s="3" t="s">
        <v>7</v>
      </c>
      <c r="C737" s="3" t="s">
        <v>8</v>
      </c>
      <c r="D737" s="3" t="s">
        <v>14</v>
      </c>
      <c r="E737" s="3" t="s">
        <v>21</v>
      </c>
      <c r="F737" s="7">
        <v>38.86</v>
      </c>
      <c r="G737" s="6" t="s">
        <v>340</v>
      </c>
      <c r="H737" s="21">
        <f t="shared" si="77"/>
        <v>16</v>
      </c>
      <c r="I737" s="21" t="str">
        <f t="shared" si="83"/>
        <v>maio</v>
      </c>
      <c r="J737" s="20">
        <f t="shared" si="78"/>
        <v>5</v>
      </c>
      <c r="K737" s="20">
        <f t="shared" si="79"/>
        <v>2023</v>
      </c>
      <c r="L737" s="12">
        <f t="shared" si="80"/>
        <v>0.47556343378070398</v>
      </c>
      <c r="M737">
        <f>(COUNTIF(mercado_acoes!D:D, "Compra") + COUNTIF(mercado_acoes!D:D, "Venda"))</f>
        <v>2000</v>
      </c>
      <c r="N737" s="19">
        <f t="shared" si="81"/>
        <v>3886</v>
      </c>
      <c r="O737" s="19">
        <f t="shared" si="82"/>
        <v>2022.5244365662193</v>
      </c>
    </row>
    <row r="738" spans="1:15" x14ac:dyDescent="0.2">
      <c r="A738" s="3">
        <v>13</v>
      </c>
      <c r="B738" s="3" t="s">
        <v>116</v>
      </c>
      <c r="C738" s="3" t="s">
        <v>117</v>
      </c>
      <c r="D738" s="3" t="s">
        <v>14</v>
      </c>
      <c r="E738" s="3" t="s">
        <v>83</v>
      </c>
      <c r="F738" s="7">
        <v>37.17</v>
      </c>
      <c r="G738" s="6" t="s">
        <v>340</v>
      </c>
      <c r="H738" s="21">
        <f t="shared" si="77"/>
        <v>16</v>
      </c>
      <c r="I738" s="21" t="str">
        <f t="shared" si="83"/>
        <v>maio</v>
      </c>
      <c r="J738" s="20">
        <f t="shared" si="78"/>
        <v>5</v>
      </c>
      <c r="K738" s="20">
        <f t="shared" si="79"/>
        <v>2023</v>
      </c>
      <c r="L738" s="12">
        <f t="shared" si="80"/>
        <v>0.45416561154722718</v>
      </c>
      <c r="M738">
        <f>(COUNTIF(mercado_acoes!D:D, "Compra") + COUNTIF(mercado_acoes!D:D, "Venda"))</f>
        <v>2000</v>
      </c>
      <c r="N738" s="19">
        <f t="shared" si="81"/>
        <v>3717</v>
      </c>
      <c r="O738" s="19">
        <f t="shared" si="82"/>
        <v>2022.5458343884527</v>
      </c>
    </row>
    <row r="739" spans="1:15" x14ac:dyDescent="0.2">
      <c r="A739" s="3">
        <v>37</v>
      </c>
      <c r="B739" s="3" t="s">
        <v>282</v>
      </c>
      <c r="C739" s="3" t="s">
        <v>283</v>
      </c>
      <c r="D739" s="3" t="s">
        <v>9</v>
      </c>
      <c r="E739" s="3" t="s">
        <v>18</v>
      </c>
      <c r="F739" s="7">
        <v>18.79</v>
      </c>
      <c r="G739" s="6" t="s">
        <v>340</v>
      </c>
      <c r="H739" s="21">
        <f t="shared" si="77"/>
        <v>16</v>
      </c>
      <c r="I739" s="21" t="str">
        <f t="shared" si="83"/>
        <v>maio</v>
      </c>
      <c r="J739" s="20">
        <f t="shared" si="78"/>
        <v>5</v>
      </c>
      <c r="K739" s="20">
        <f t="shared" si="79"/>
        <v>2023</v>
      </c>
      <c r="L739" s="12">
        <f t="shared" si="80"/>
        <v>0.22144846796657378</v>
      </c>
      <c r="M739">
        <f>(COUNTIF(mercado_acoes!D:D, "Compra") + COUNTIF(mercado_acoes!D:D, "Venda"))</f>
        <v>2000</v>
      </c>
      <c r="N739" s="19">
        <f t="shared" si="81"/>
        <v>1879</v>
      </c>
      <c r="O739" s="19">
        <f t="shared" si="82"/>
        <v>2022.7785515320334</v>
      </c>
    </row>
    <row r="740" spans="1:15" x14ac:dyDescent="0.2">
      <c r="A740" s="3">
        <v>35</v>
      </c>
      <c r="B740" s="3" t="s">
        <v>101</v>
      </c>
      <c r="C740" s="3" t="s">
        <v>102</v>
      </c>
      <c r="D740" s="3" t="s">
        <v>9</v>
      </c>
      <c r="E740" s="3" t="s">
        <v>95</v>
      </c>
      <c r="F740" s="7">
        <v>1.52</v>
      </c>
      <c r="G740" s="6" t="s">
        <v>340</v>
      </c>
      <c r="H740" s="21">
        <f t="shared" si="77"/>
        <v>16</v>
      </c>
      <c r="I740" s="21" t="str">
        <f t="shared" si="83"/>
        <v>maio</v>
      </c>
      <c r="J740" s="20">
        <f t="shared" si="78"/>
        <v>5</v>
      </c>
      <c r="K740" s="20">
        <f t="shared" si="79"/>
        <v>2023</v>
      </c>
      <c r="L740" s="12">
        <f t="shared" si="80"/>
        <v>2.7855153203342614E-3</v>
      </c>
      <c r="M740">
        <f>(COUNTIF(mercado_acoes!D:D, "Compra") + COUNTIF(mercado_acoes!D:D, "Venda"))</f>
        <v>2000</v>
      </c>
      <c r="N740" s="19">
        <f t="shared" si="81"/>
        <v>152</v>
      </c>
      <c r="O740" s="19">
        <f t="shared" si="82"/>
        <v>2022.9972144846797</v>
      </c>
    </row>
    <row r="741" spans="1:15" x14ac:dyDescent="0.2">
      <c r="A741" s="3">
        <v>44</v>
      </c>
      <c r="B741" s="3" t="s">
        <v>217</v>
      </c>
      <c r="C741" s="3" t="s">
        <v>218</v>
      </c>
      <c r="D741" s="3" t="s">
        <v>14</v>
      </c>
      <c r="E741" s="3" t="s">
        <v>18</v>
      </c>
      <c r="F741" s="7">
        <v>12.89</v>
      </c>
      <c r="G741" s="6" t="s">
        <v>340</v>
      </c>
      <c r="H741" s="21">
        <f t="shared" si="77"/>
        <v>16</v>
      </c>
      <c r="I741" s="21" t="str">
        <f t="shared" si="83"/>
        <v>maio</v>
      </c>
      <c r="J741" s="20">
        <f t="shared" si="78"/>
        <v>5</v>
      </c>
      <c r="K741" s="20">
        <f t="shared" si="79"/>
        <v>2023</v>
      </c>
      <c r="L741" s="12">
        <f t="shared" si="80"/>
        <v>0.14674601164851861</v>
      </c>
      <c r="M741">
        <f>(COUNTIF(mercado_acoes!D:D, "Compra") + COUNTIF(mercado_acoes!D:D, "Venda"))</f>
        <v>2000</v>
      </c>
      <c r="N741" s="19">
        <f t="shared" si="81"/>
        <v>1289</v>
      </c>
      <c r="O741" s="19">
        <f t="shared" si="82"/>
        <v>2022.8532539883515</v>
      </c>
    </row>
    <row r="742" spans="1:15" x14ac:dyDescent="0.2">
      <c r="A742" s="3">
        <v>4</v>
      </c>
      <c r="B742" s="3" t="s">
        <v>91</v>
      </c>
      <c r="C742" s="3" t="s">
        <v>92</v>
      </c>
      <c r="D742" s="3" t="s">
        <v>14</v>
      </c>
      <c r="E742" s="3" t="s">
        <v>95</v>
      </c>
      <c r="F742" s="7">
        <v>2.17</v>
      </c>
      <c r="G742" s="6" t="s">
        <v>340</v>
      </c>
      <c r="H742" s="21">
        <f t="shared" si="77"/>
        <v>16</v>
      </c>
      <c r="I742" s="21" t="str">
        <f t="shared" si="83"/>
        <v>maio</v>
      </c>
      <c r="J742" s="20">
        <f t="shared" si="78"/>
        <v>5</v>
      </c>
      <c r="K742" s="20">
        <f t="shared" si="79"/>
        <v>2023</v>
      </c>
      <c r="L742" s="12">
        <f t="shared" si="80"/>
        <v>1.101544694859458E-2</v>
      </c>
      <c r="M742">
        <f>(COUNTIF(mercado_acoes!D:D, "Compra") + COUNTIF(mercado_acoes!D:D, "Venda"))</f>
        <v>2000</v>
      </c>
      <c r="N742" s="19">
        <f t="shared" si="81"/>
        <v>217</v>
      </c>
      <c r="O742" s="19">
        <f t="shared" si="82"/>
        <v>2022.9889845530513</v>
      </c>
    </row>
    <row r="743" spans="1:15" x14ac:dyDescent="0.2">
      <c r="A743" s="3">
        <v>39</v>
      </c>
      <c r="B743" s="3" t="s">
        <v>58</v>
      </c>
      <c r="C743" s="3" t="s">
        <v>59</v>
      </c>
      <c r="D743" s="3" t="s">
        <v>14</v>
      </c>
      <c r="E743" s="3" t="s">
        <v>66</v>
      </c>
      <c r="F743" s="7">
        <v>30.25</v>
      </c>
      <c r="G743" s="6" t="s">
        <v>340</v>
      </c>
      <c r="H743" s="21">
        <f t="shared" si="77"/>
        <v>16</v>
      </c>
      <c r="I743" s="21" t="str">
        <f t="shared" si="83"/>
        <v>maio</v>
      </c>
      <c r="J743" s="20">
        <f t="shared" si="78"/>
        <v>5</v>
      </c>
      <c r="K743" s="20">
        <f t="shared" si="79"/>
        <v>2023</v>
      </c>
      <c r="L743" s="12">
        <f t="shared" si="80"/>
        <v>0.36654849328944034</v>
      </c>
      <c r="M743">
        <f>(COUNTIF(mercado_acoes!D:D, "Compra") + COUNTIF(mercado_acoes!D:D, "Venda"))</f>
        <v>2000</v>
      </c>
      <c r="N743" s="19">
        <f t="shared" si="81"/>
        <v>3025</v>
      </c>
      <c r="O743" s="19">
        <f t="shared" si="82"/>
        <v>2022.6334515067106</v>
      </c>
    </row>
    <row r="744" spans="1:15" x14ac:dyDescent="0.2">
      <c r="A744" s="3">
        <v>94</v>
      </c>
      <c r="B744" s="3" t="s">
        <v>205</v>
      </c>
      <c r="C744" s="3" t="s">
        <v>256</v>
      </c>
      <c r="D744" s="3" t="s">
        <v>9</v>
      </c>
      <c r="E744" s="3" t="s">
        <v>15</v>
      </c>
      <c r="F744" s="7">
        <v>42.18</v>
      </c>
      <c r="G744" s="6" t="s">
        <v>340</v>
      </c>
      <c r="H744" s="21">
        <f t="shared" si="77"/>
        <v>16</v>
      </c>
      <c r="I744" s="21" t="str">
        <f t="shared" si="83"/>
        <v>maio</v>
      </c>
      <c r="J744" s="20">
        <f t="shared" si="78"/>
        <v>5</v>
      </c>
      <c r="K744" s="20">
        <f t="shared" si="79"/>
        <v>2023</v>
      </c>
      <c r="L744" s="12">
        <f t="shared" si="80"/>
        <v>0.51759939225120288</v>
      </c>
      <c r="M744">
        <f>(COUNTIF(mercado_acoes!D:D, "Compra") + COUNTIF(mercado_acoes!D:D, "Venda"))</f>
        <v>2000</v>
      </c>
      <c r="N744" s="19">
        <f t="shared" si="81"/>
        <v>4218</v>
      </c>
      <c r="O744" s="19">
        <f t="shared" si="82"/>
        <v>2022.4824006077488</v>
      </c>
    </row>
    <row r="745" spans="1:15" x14ac:dyDescent="0.2">
      <c r="A745" s="3">
        <v>73</v>
      </c>
      <c r="B745" s="3" t="s">
        <v>231</v>
      </c>
      <c r="C745" s="3" t="s">
        <v>232</v>
      </c>
      <c r="D745" s="3" t="s">
        <v>9</v>
      </c>
      <c r="E745" s="3" t="s">
        <v>47</v>
      </c>
      <c r="F745" s="7">
        <v>16.32</v>
      </c>
      <c r="G745" s="6" t="s">
        <v>340</v>
      </c>
      <c r="H745" s="21">
        <f t="shared" si="77"/>
        <v>16</v>
      </c>
      <c r="I745" s="21" t="str">
        <f t="shared" si="83"/>
        <v>maio</v>
      </c>
      <c r="J745" s="20">
        <f t="shared" si="78"/>
        <v>5</v>
      </c>
      <c r="K745" s="20">
        <f t="shared" si="79"/>
        <v>2023</v>
      </c>
      <c r="L745" s="12">
        <f t="shared" si="80"/>
        <v>0.19017472777918459</v>
      </c>
      <c r="M745">
        <f>(COUNTIF(mercado_acoes!D:D, "Compra") + COUNTIF(mercado_acoes!D:D, "Venda"))</f>
        <v>2000</v>
      </c>
      <c r="N745" s="19">
        <f t="shared" si="81"/>
        <v>1632</v>
      </c>
      <c r="O745" s="19">
        <f t="shared" si="82"/>
        <v>2022.8098252722209</v>
      </c>
    </row>
    <row r="746" spans="1:15" x14ac:dyDescent="0.2">
      <c r="A746" s="3">
        <v>15</v>
      </c>
      <c r="B746" s="3" t="s">
        <v>35</v>
      </c>
      <c r="C746" s="3" t="s">
        <v>36</v>
      </c>
      <c r="D746" s="3" t="s">
        <v>9</v>
      </c>
      <c r="E746" s="3" t="s">
        <v>25</v>
      </c>
      <c r="F746" s="7">
        <v>17.37</v>
      </c>
      <c r="G746" s="6" t="s">
        <v>341</v>
      </c>
      <c r="H746" s="21">
        <f t="shared" si="77"/>
        <v>17</v>
      </c>
      <c r="I746" s="21" t="str">
        <f t="shared" si="83"/>
        <v>maio</v>
      </c>
      <c r="J746" s="20">
        <f t="shared" si="78"/>
        <v>5</v>
      </c>
      <c r="K746" s="20">
        <f t="shared" si="79"/>
        <v>2023</v>
      </c>
      <c r="L746" s="12">
        <f t="shared" si="80"/>
        <v>0.20346923271714357</v>
      </c>
      <c r="M746">
        <f>(COUNTIF(mercado_acoes!D:D, "Compra") + COUNTIF(mercado_acoes!D:D, "Venda"))</f>
        <v>2000</v>
      </c>
      <c r="N746" s="19">
        <f t="shared" si="81"/>
        <v>1737</v>
      </c>
      <c r="O746" s="19">
        <f t="shared" si="82"/>
        <v>2022.7965307672828</v>
      </c>
    </row>
    <row r="747" spans="1:15" x14ac:dyDescent="0.2">
      <c r="A747" s="3">
        <v>35</v>
      </c>
      <c r="B747" s="3" t="s">
        <v>101</v>
      </c>
      <c r="C747" s="3" t="s">
        <v>102</v>
      </c>
      <c r="D747" s="3" t="s">
        <v>9</v>
      </c>
      <c r="E747" s="3" t="s">
        <v>21</v>
      </c>
      <c r="F747" s="7">
        <v>24.35</v>
      </c>
      <c r="G747" s="6" t="s">
        <v>341</v>
      </c>
      <c r="H747" s="21">
        <f t="shared" si="77"/>
        <v>17</v>
      </c>
      <c r="I747" s="21" t="str">
        <f t="shared" si="83"/>
        <v>maio</v>
      </c>
      <c r="J747" s="20">
        <f t="shared" si="78"/>
        <v>5</v>
      </c>
      <c r="K747" s="20">
        <f t="shared" si="79"/>
        <v>2023</v>
      </c>
      <c r="L747" s="12">
        <f t="shared" si="80"/>
        <v>0.29184603697138517</v>
      </c>
      <c r="M747">
        <f>(COUNTIF(mercado_acoes!D:D, "Compra") + COUNTIF(mercado_acoes!D:D, "Venda"))</f>
        <v>2000</v>
      </c>
      <c r="N747" s="19">
        <f t="shared" si="81"/>
        <v>2435</v>
      </c>
      <c r="O747" s="19">
        <f t="shared" si="82"/>
        <v>2022.7081539630285</v>
      </c>
    </row>
    <row r="748" spans="1:15" x14ac:dyDescent="0.2">
      <c r="A748" s="3">
        <v>25</v>
      </c>
      <c r="B748" s="3" t="s">
        <v>136</v>
      </c>
      <c r="C748" s="3" t="s">
        <v>137</v>
      </c>
      <c r="D748" s="3" t="s">
        <v>14</v>
      </c>
      <c r="E748" s="3" t="s">
        <v>115</v>
      </c>
      <c r="F748" s="7">
        <v>26.57</v>
      </c>
      <c r="G748" s="6" t="s">
        <v>341</v>
      </c>
      <c r="H748" s="21">
        <f t="shared" si="77"/>
        <v>17</v>
      </c>
      <c r="I748" s="21" t="str">
        <f t="shared" si="83"/>
        <v>maio</v>
      </c>
      <c r="J748" s="20">
        <f t="shared" si="78"/>
        <v>5</v>
      </c>
      <c r="K748" s="20">
        <f t="shared" si="79"/>
        <v>2023</v>
      </c>
      <c r="L748" s="12">
        <f t="shared" si="80"/>
        <v>0.3199544188402127</v>
      </c>
      <c r="M748">
        <f>(COUNTIF(mercado_acoes!D:D, "Compra") + COUNTIF(mercado_acoes!D:D, "Venda"))</f>
        <v>2000</v>
      </c>
      <c r="N748" s="19">
        <f t="shared" si="81"/>
        <v>2657</v>
      </c>
      <c r="O748" s="19">
        <f t="shared" si="82"/>
        <v>2022.6800455811597</v>
      </c>
    </row>
    <row r="749" spans="1:15" x14ac:dyDescent="0.2">
      <c r="A749" s="3">
        <v>90</v>
      </c>
      <c r="B749" s="3" t="s">
        <v>225</v>
      </c>
      <c r="C749" s="3" t="s">
        <v>226</v>
      </c>
      <c r="D749" s="3" t="s">
        <v>14</v>
      </c>
      <c r="E749" s="3" t="s">
        <v>47</v>
      </c>
      <c r="F749" s="7">
        <v>13.27</v>
      </c>
      <c r="G749" s="6" t="s">
        <v>341</v>
      </c>
      <c r="H749" s="21">
        <f t="shared" si="77"/>
        <v>17</v>
      </c>
      <c r="I749" s="21" t="str">
        <f t="shared" si="83"/>
        <v>maio</v>
      </c>
      <c r="J749" s="20">
        <f t="shared" si="78"/>
        <v>5</v>
      </c>
      <c r="K749" s="20">
        <f t="shared" si="79"/>
        <v>2023</v>
      </c>
      <c r="L749" s="12">
        <f t="shared" si="80"/>
        <v>0.15155735629273231</v>
      </c>
      <c r="M749">
        <f>(COUNTIF(mercado_acoes!D:D, "Compra") + COUNTIF(mercado_acoes!D:D, "Venda"))</f>
        <v>2000</v>
      </c>
      <c r="N749" s="19">
        <f t="shared" si="81"/>
        <v>1327</v>
      </c>
      <c r="O749" s="19">
        <f t="shared" si="82"/>
        <v>2022.8484426437074</v>
      </c>
    </row>
    <row r="750" spans="1:15" x14ac:dyDescent="0.2">
      <c r="A750" s="3">
        <v>85</v>
      </c>
      <c r="B750" s="3" t="s">
        <v>191</v>
      </c>
      <c r="C750" s="3" t="s">
        <v>192</v>
      </c>
      <c r="D750" s="3" t="s">
        <v>9</v>
      </c>
      <c r="E750" s="3" t="s">
        <v>30</v>
      </c>
      <c r="F750" s="7">
        <v>26.02</v>
      </c>
      <c r="G750" s="6" t="s">
        <v>342</v>
      </c>
      <c r="H750" s="21">
        <f t="shared" si="77"/>
        <v>18</v>
      </c>
      <c r="I750" s="21" t="str">
        <f t="shared" si="83"/>
        <v>maio</v>
      </c>
      <c r="J750" s="20">
        <f t="shared" si="78"/>
        <v>5</v>
      </c>
      <c r="K750" s="20">
        <f t="shared" si="79"/>
        <v>2023</v>
      </c>
      <c r="L750" s="12">
        <f t="shared" si="80"/>
        <v>0.31299063053937703</v>
      </c>
      <c r="M750">
        <f>(COUNTIF(mercado_acoes!D:D, "Compra") + COUNTIF(mercado_acoes!D:D, "Venda"))</f>
        <v>2000</v>
      </c>
      <c r="N750" s="19">
        <f t="shared" si="81"/>
        <v>2602</v>
      </c>
      <c r="O750" s="19">
        <f t="shared" si="82"/>
        <v>2022.6870093694606</v>
      </c>
    </row>
    <row r="751" spans="1:15" x14ac:dyDescent="0.2">
      <c r="A751" s="3">
        <v>4</v>
      </c>
      <c r="B751" s="3" t="s">
        <v>91</v>
      </c>
      <c r="C751" s="3" t="s">
        <v>92</v>
      </c>
      <c r="D751" s="3" t="s">
        <v>9</v>
      </c>
      <c r="E751" s="3" t="s">
        <v>21</v>
      </c>
      <c r="F751" s="7">
        <v>39.409999999999997</v>
      </c>
      <c r="G751" s="6" t="s">
        <v>342</v>
      </c>
      <c r="H751" s="21">
        <f t="shared" si="77"/>
        <v>18</v>
      </c>
      <c r="I751" s="21" t="str">
        <f t="shared" si="83"/>
        <v>maio</v>
      </c>
      <c r="J751" s="20">
        <f t="shared" si="78"/>
        <v>5</v>
      </c>
      <c r="K751" s="20">
        <f t="shared" si="79"/>
        <v>2023</v>
      </c>
      <c r="L751" s="12">
        <f t="shared" si="80"/>
        <v>0.48252722208153959</v>
      </c>
      <c r="M751">
        <f>(COUNTIF(mercado_acoes!D:D, "Compra") + COUNTIF(mercado_acoes!D:D, "Venda"))</f>
        <v>2000</v>
      </c>
      <c r="N751" s="19">
        <f t="shared" si="81"/>
        <v>3940.9999999999995</v>
      </c>
      <c r="O751" s="19">
        <f t="shared" si="82"/>
        <v>2022.5174727779186</v>
      </c>
    </row>
    <row r="752" spans="1:15" x14ac:dyDescent="0.2">
      <c r="A752" s="3">
        <v>39</v>
      </c>
      <c r="B752" s="3" t="s">
        <v>58</v>
      </c>
      <c r="C752" s="3" t="s">
        <v>59</v>
      </c>
      <c r="D752" s="3" t="s">
        <v>14</v>
      </c>
      <c r="E752" s="3" t="s">
        <v>21</v>
      </c>
      <c r="F752" s="7">
        <v>23.68</v>
      </c>
      <c r="G752" s="6" t="s">
        <v>342</v>
      </c>
      <c r="H752" s="21">
        <f t="shared" si="77"/>
        <v>18</v>
      </c>
      <c r="I752" s="21" t="str">
        <f t="shared" si="83"/>
        <v>maio</v>
      </c>
      <c r="J752" s="20">
        <f t="shared" si="78"/>
        <v>5</v>
      </c>
      <c r="K752" s="20">
        <f t="shared" si="79"/>
        <v>2023</v>
      </c>
      <c r="L752" s="12">
        <f t="shared" si="80"/>
        <v>0.28336287667763987</v>
      </c>
      <c r="M752">
        <f>(COUNTIF(mercado_acoes!D:D, "Compra") + COUNTIF(mercado_acoes!D:D, "Venda"))</f>
        <v>2000</v>
      </c>
      <c r="N752" s="19">
        <f t="shared" si="81"/>
        <v>2368</v>
      </c>
      <c r="O752" s="19">
        <f t="shared" si="82"/>
        <v>2022.7166371233225</v>
      </c>
    </row>
    <row r="753" spans="1:15" x14ac:dyDescent="0.2">
      <c r="A753" s="3">
        <v>21</v>
      </c>
      <c r="B753" s="3" t="s">
        <v>176</v>
      </c>
      <c r="C753" s="3" t="s">
        <v>177</v>
      </c>
      <c r="D753" s="3" t="s">
        <v>14</v>
      </c>
      <c r="E753" s="3" t="s">
        <v>31</v>
      </c>
      <c r="F753" s="7">
        <v>46.58</v>
      </c>
      <c r="G753" s="6" t="s">
        <v>342</v>
      </c>
      <c r="H753" s="21">
        <f t="shared" si="77"/>
        <v>18</v>
      </c>
      <c r="I753" s="21" t="str">
        <f t="shared" si="83"/>
        <v>maio</v>
      </c>
      <c r="J753" s="20">
        <f t="shared" si="78"/>
        <v>5</v>
      </c>
      <c r="K753" s="20">
        <f t="shared" si="79"/>
        <v>2023</v>
      </c>
      <c r="L753" s="12">
        <f t="shared" si="80"/>
        <v>0.57330969865788806</v>
      </c>
      <c r="M753">
        <f>(COUNTIF(mercado_acoes!D:D, "Compra") + COUNTIF(mercado_acoes!D:D, "Venda"))</f>
        <v>2000</v>
      </c>
      <c r="N753" s="19">
        <f t="shared" si="81"/>
        <v>4658</v>
      </c>
      <c r="O753" s="19">
        <f t="shared" si="82"/>
        <v>2022.4266903013422</v>
      </c>
    </row>
    <row r="754" spans="1:15" x14ac:dyDescent="0.2">
      <c r="A754" s="3">
        <v>88</v>
      </c>
      <c r="B754" s="3" t="s">
        <v>195</v>
      </c>
      <c r="C754" s="3" t="s">
        <v>202</v>
      </c>
      <c r="D754" s="3" t="s">
        <v>14</v>
      </c>
      <c r="E754" s="3" t="s">
        <v>21</v>
      </c>
      <c r="F754" s="7">
        <v>28.2</v>
      </c>
      <c r="G754" s="6" t="s">
        <v>343</v>
      </c>
      <c r="H754" s="21">
        <f t="shared" si="77"/>
        <v>19</v>
      </c>
      <c r="I754" s="21" t="str">
        <f t="shared" si="83"/>
        <v>maio</v>
      </c>
      <c r="J754" s="20">
        <f t="shared" si="78"/>
        <v>5</v>
      </c>
      <c r="K754" s="20">
        <f t="shared" si="79"/>
        <v>2023</v>
      </c>
      <c r="L754" s="12">
        <f t="shared" si="80"/>
        <v>0.34059255507723468</v>
      </c>
      <c r="M754">
        <f>(COUNTIF(mercado_acoes!D:D, "Compra") + COUNTIF(mercado_acoes!D:D, "Venda"))</f>
        <v>2000</v>
      </c>
      <c r="N754" s="19">
        <f t="shared" si="81"/>
        <v>2820</v>
      </c>
      <c r="O754" s="19">
        <f t="shared" si="82"/>
        <v>2022.6594074449229</v>
      </c>
    </row>
    <row r="755" spans="1:15" x14ac:dyDescent="0.2">
      <c r="A755" s="3">
        <v>68</v>
      </c>
      <c r="B755" s="3" t="s">
        <v>23</v>
      </c>
      <c r="C755" s="3" t="s">
        <v>24</v>
      </c>
      <c r="D755" s="3" t="s">
        <v>9</v>
      </c>
      <c r="E755" s="3" t="s">
        <v>21</v>
      </c>
      <c r="F755" s="7">
        <v>32.54</v>
      </c>
      <c r="G755" s="6" t="s">
        <v>343</v>
      </c>
      <c r="H755" s="21">
        <f t="shared" si="77"/>
        <v>19</v>
      </c>
      <c r="I755" s="21" t="str">
        <f t="shared" si="83"/>
        <v>maio</v>
      </c>
      <c r="J755" s="20">
        <f t="shared" si="78"/>
        <v>5</v>
      </c>
      <c r="K755" s="20">
        <f t="shared" si="79"/>
        <v>2023</v>
      </c>
      <c r="L755" s="12">
        <f t="shared" si="80"/>
        <v>0.39554317548746515</v>
      </c>
      <c r="M755">
        <f>(COUNTIF(mercado_acoes!D:D, "Compra") + COUNTIF(mercado_acoes!D:D, "Venda"))</f>
        <v>2000</v>
      </c>
      <c r="N755" s="19">
        <f t="shared" si="81"/>
        <v>3254</v>
      </c>
      <c r="O755" s="19">
        <f t="shared" si="82"/>
        <v>2022.6044568245125</v>
      </c>
    </row>
    <row r="756" spans="1:15" x14ac:dyDescent="0.2">
      <c r="A756" s="3">
        <v>17</v>
      </c>
      <c r="B756" s="3" t="s">
        <v>195</v>
      </c>
      <c r="C756" s="3" t="s">
        <v>196</v>
      </c>
      <c r="D756" s="3" t="s">
        <v>9</v>
      </c>
      <c r="E756" s="3" t="s">
        <v>15</v>
      </c>
      <c r="F756" s="7">
        <v>50.95</v>
      </c>
      <c r="G756" s="6" t="s">
        <v>343</v>
      </c>
      <c r="H756" s="21">
        <f t="shared" si="77"/>
        <v>19</v>
      </c>
      <c r="I756" s="21" t="str">
        <f t="shared" si="83"/>
        <v>maio</v>
      </c>
      <c r="J756" s="20">
        <f t="shared" si="78"/>
        <v>5</v>
      </c>
      <c r="K756" s="20">
        <f t="shared" si="79"/>
        <v>2023</v>
      </c>
      <c r="L756" s="12">
        <f t="shared" si="80"/>
        <v>0.62864016206634599</v>
      </c>
      <c r="M756">
        <f>(COUNTIF(mercado_acoes!D:D, "Compra") + COUNTIF(mercado_acoes!D:D, "Venda"))</f>
        <v>2000</v>
      </c>
      <c r="N756" s="19">
        <f t="shared" si="81"/>
        <v>5095</v>
      </c>
      <c r="O756" s="19">
        <f t="shared" si="82"/>
        <v>2022.3713598379336</v>
      </c>
    </row>
    <row r="757" spans="1:15" x14ac:dyDescent="0.2">
      <c r="A757" s="3">
        <v>62</v>
      </c>
      <c r="B757" s="3" t="s">
        <v>139</v>
      </c>
      <c r="C757" s="3" t="s">
        <v>140</v>
      </c>
      <c r="D757" s="3" t="s">
        <v>14</v>
      </c>
      <c r="E757" s="3" t="s">
        <v>115</v>
      </c>
      <c r="F757" s="7">
        <v>30.65</v>
      </c>
      <c r="G757" s="6" t="s">
        <v>343</v>
      </c>
      <c r="H757" s="21">
        <f t="shared" ref="H757:H820" si="84">DAY(G757)</f>
        <v>19</v>
      </c>
      <c r="I757" s="21" t="str">
        <f t="shared" si="83"/>
        <v>maio</v>
      </c>
      <c r="J757" s="20">
        <f t="shared" si="78"/>
        <v>5</v>
      </c>
      <c r="K757" s="20">
        <f t="shared" si="79"/>
        <v>2023</v>
      </c>
      <c r="L757" s="12">
        <f t="shared" si="80"/>
        <v>0.37161306659913895</v>
      </c>
      <c r="M757">
        <f>(COUNTIF(mercado_acoes!D:D, "Compra") + COUNTIF(mercado_acoes!D:D, "Venda"))</f>
        <v>2000</v>
      </c>
      <c r="N757" s="19">
        <f t="shared" si="81"/>
        <v>3065</v>
      </c>
      <c r="O757" s="19">
        <f t="shared" si="82"/>
        <v>2022.6283869334009</v>
      </c>
    </row>
    <row r="758" spans="1:15" x14ac:dyDescent="0.2">
      <c r="A758" s="3">
        <v>4</v>
      </c>
      <c r="B758" s="3" t="s">
        <v>91</v>
      </c>
      <c r="C758" s="3" t="s">
        <v>92</v>
      </c>
      <c r="D758" s="3" t="s">
        <v>14</v>
      </c>
      <c r="E758" s="3" t="s">
        <v>83</v>
      </c>
      <c r="F758" s="7">
        <v>32.32</v>
      </c>
      <c r="G758" s="6" t="s">
        <v>343</v>
      </c>
      <c r="H758" s="21">
        <f t="shared" si="84"/>
        <v>19</v>
      </c>
      <c r="I758" s="21" t="str">
        <f t="shared" si="83"/>
        <v>maio</v>
      </c>
      <c r="J758" s="20">
        <f t="shared" si="78"/>
        <v>5</v>
      </c>
      <c r="K758" s="20">
        <f t="shared" si="79"/>
        <v>2023</v>
      </c>
      <c r="L758" s="12">
        <f t="shared" si="80"/>
        <v>0.39275766016713087</v>
      </c>
      <c r="M758">
        <f>(COUNTIF(mercado_acoes!D:D, "Compra") + COUNTIF(mercado_acoes!D:D, "Venda"))</f>
        <v>2000</v>
      </c>
      <c r="N758" s="19">
        <f t="shared" si="81"/>
        <v>3232</v>
      </c>
      <c r="O758" s="19">
        <f t="shared" si="82"/>
        <v>2022.607242339833</v>
      </c>
    </row>
    <row r="759" spans="1:15" x14ac:dyDescent="0.2">
      <c r="A759" s="3">
        <v>53</v>
      </c>
      <c r="B759" s="3" t="s">
        <v>263</v>
      </c>
      <c r="C759" s="3" t="s">
        <v>264</v>
      </c>
      <c r="D759" s="3" t="s">
        <v>14</v>
      </c>
      <c r="E759" s="3" t="s">
        <v>31</v>
      </c>
      <c r="F759" s="7">
        <v>65.27</v>
      </c>
      <c r="G759" s="6" t="s">
        <v>343</v>
      </c>
      <c r="H759" s="21">
        <f t="shared" si="84"/>
        <v>19</v>
      </c>
      <c r="I759" s="21" t="str">
        <f t="shared" si="83"/>
        <v>maio</v>
      </c>
      <c r="J759" s="20">
        <f t="shared" si="78"/>
        <v>5</v>
      </c>
      <c r="K759" s="20">
        <f t="shared" si="79"/>
        <v>2023</v>
      </c>
      <c r="L759" s="12">
        <f t="shared" si="80"/>
        <v>0.80995188655355776</v>
      </c>
      <c r="M759">
        <f>(COUNTIF(mercado_acoes!D:D, "Compra") + COUNTIF(mercado_acoes!D:D, "Venda"))</f>
        <v>2000</v>
      </c>
      <c r="N759" s="19">
        <f t="shared" si="81"/>
        <v>6527</v>
      </c>
      <c r="O759" s="19">
        <f t="shared" si="82"/>
        <v>2022.1900481134464</v>
      </c>
    </row>
    <row r="760" spans="1:15" x14ac:dyDescent="0.2">
      <c r="A760" s="3">
        <v>68</v>
      </c>
      <c r="B760" s="3" t="s">
        <v>23</v>
      </c>
      <c r="C760" s="3" t="s">
        <v>24</v>
      </c>
      <c r="D760" s="3" t="s">
        <v>9</v>
      </c>
      <c r="E760" s="3" t="s">
        <v>34</v>
      </c>
      <c r="F760" s="7">
        <v>63.81</v>
      </c>
      <c r="G760" s="6" t="s">
        <v>343</v>
      </c>
      <c r="H760" s="21">
        <f t="shared" si="84"/>
        <v>19</v>
      </c>
      <c r="I760" s="21" t="str">
        <f t="shared" si="83"/>
        <v>maio</v>
      </c>
      <c r="J760" s="20">
        <f t="shared" si="78"/>
        <v>5</v>
      </c>
      <c r="K760" s="20">
        <f t="shared" si="79"/>
        <v>2023</v>
      </c>
      <c r="L760" s="12">
        <f t="shared" si="80"/>
        <v>0.79146619397315776</v>
      </c>
      <c r="M760">
        <f>(COUNTIF(mercado_acoes!D:D, "Compra") + COUNTIF(mercado_acoes!D:D, "Venda"))</f>
        <v>2000</v>
      </c>
      <c r="N760" s="19">
        <f t="shared" si="81"/>
        <v>6381</v>
      </c>
      <c r="O760" s="19">
        <f t="shared" si="82"/>
        <v>2022.2085338060269</v>
      </c>
    </row>
    <row r="761" spans="1:15" x14ac:dyDescent="0.2">
      <c r="A761" s="3">
        <v>19</v>
      </c>
      <c r="B761" s="3" t="s">
        <v>23</v>
      </c>
      <c r="C761" s="3" t="s">
        <v>184</v>
      </c>
      <c r="D761" s="3" t="s">
        <v>14</v>
      </c>
      <c r="E761" s="3" t="s">
        <v>125</v>
      </c>
      <c r="F761" s="7">
        <v>4.12</v>
      </c>
      <c r="G761" s="6" t="s">
        <v>343</v>
      </c>
      <c r="H761" s="21">
        <f t="shared" si="84"/>
        <v>19</v>
      </c>
      <c r="I761" s="21" t="str">
        <f t="shared" si="83"/>
        <v>maio</v>
      </c>
      <c r="J761" s="20">
        <f t="shared" si="78"/>
        <v>5</v>
      </c>
      <c r="K761" s="20">
        <f t="shared" si="79"/>
        <v>2023</v>
      </c>
      <c r="L761" s="12">
        <f t="shared" si="80"/>
        <v>3.5705241833375541E-2</v>
      </c>
      <c r="M761">
        <f>(COUNTIF(mercado_acoes!D:D, "Compra") + COUNTIF(mercado_acoes!D:D, "Venda"))</f>
        <v>2000</v>
      </c>
      <c r="N761" s="19">
        <f t="shared" si="81"/>
        <v>412</v>
      </c>
      <c r="O761" s="19">
        <f t="shared" si="82"/>
        <v>2022.9642947581667</v>
      </c>
    </row>
    <row r="762" spans="1:15" x14ac:dyDescent="0.2">
      <c r="A762" s="3">
        <v>10</v>
      </c>
      <c r="B762" s="3" t="s">
        <v>130</v>
      </c>
      <c r="C762" s="3" t="s">
        <v>131</v>
      </c>
      <c r="D762" s="3" t="s">
        <v>9</v>
      </c>
      <c r="E762" s="3" t="s">
        <v>37</v>
      </c>
      <c r="F762" s="7">
        <v>44.34</v>
      </c>
      <c r="G762" s="6" t="s">
        <v>344</v>
      </c>
      <c r="H762" s="21">
        <f t="shared" si="84"/>
        <v>20</v>
      </c>
      <c r="I762" s="21" t="str">
        <f t="shared" si="83"/>
        <v>maio</v>
      </c>
      <c r="J762" s="20">
        <f t="shared" si="78"/>
        <v>5</v>
      </c>
      <c r="K762" s="20">
        <f t="shared" si="79"/>
        <v>2023</v>
      </c>
      <c r="L762" s="12">
        <f t="shared" si="80"/>
        <v>0.54494808812357565</v>
      </c>
      <c r="M762">
        <f>(COUNTIF(mercado_acoes!D:D, "Compra") + COUNTIF(mercado_acoes!D:D, "Venda"))</f>
        <v>2000</v>
      </c>
      <c r="N762" s="19">
        <f t="shared" si="81"/>
        <v>4434</v>
      </c>
      <c r="O762" s="19">
        <f t="shared" si="82"/>
        <v>2022.4550519118764</v>
      </c>
    </row>
    <row r="763" spans="1:15" x14ac:dyDescent="0.2">
      <c r="A763" s="3">
        <v>18</v>
      </c>
      <c r="B763" s="3" t="s">
        <v>147</v>
      </c>
      <c r="C763" s="3" t="s">
        <v>261</v>
      </c>
      <c r="D763" s="3" t="s">
        <v>9</v>
      </c>
      <c r="E763" s="3" t="s">
        <v>37</v>
      </c>
      <c r="F763" s="7">
        <v>50.22</v>
      </c>
      <c r="G763" s="6" t="s">
        <v>344</v>
      </c>
      <c r="H763" s="21">
        <f t="shared" si="84"/>
        <v>20</v>
      </c>
      <c r="I763" s="21" t="str">
        <f t="shared" si="83"/>
        <v>maio</v>
      </c>
      <c r="J763" s="20">
        <f t="shared" si="78"/>
        <v>5</v>
      </c>
      <c r="K763" s="20">
        <f t="shared" si="79"/>
        <v>2023</v>
      </c>
      <c r="L763" s="12">
        <f t="shared" si="80"/>
        <v>0.61939731577614587</v>
      </c>
      <c r="M763">
        <f>(COUNTIF(mercado_acoes!D:D, "Compra") + COUNTIF(mercado_acoes!D:D, "Venda"))</f>
        <v>2000</v>
      </c>
      <c r="N763" s="19">
        <f t="shared" si="81"/>
        <v>5022</v>
      </c>
      <c r="O763" s="19">
        <f t="shared" si="82"/>
        <v>2022.380602684224</v>
      </c>
    </row>
    <row r="764" spans="1:15" x14ac:dyDescent="0.2">
      <c r="A764" s="3">
        <v>23</v>
      </c>
      <c r="B764" s="3" t="s">
        <v>253</v>
      </c>
      <c r="C764" s="3" t="s">
        <v>254</v>
      </c>
      <c r="D764" s="3" t="s">
        <v>9</v>
      </c>
      <c r="E764" s="3" t="s">
        <v>57</v>
      </c>
      <c r="F764" s="7">
        <v>15.8</v>
      </c>
      <c r="G764" s="6" t="s">
        <v>344</v>
      </c>
      <c r="H764" s="21">
        <f t="shared" si="84"/>
        <v>20</v>
      </c>
      <c r="I764" s="21" t="str">
        <f t="shared" si="83"/>
        <v>maio</v>
      </c>
      <c r="J764" s="20">
        <f t="shared" si="78"/>
        <v>5</v>
      </c>
      <c r="K764" s="20">
        <f t="shared" si="79"/>
        <v>2023</v>
      </c>
      <c r="L764" s="12">
        <f t="shared" si="80"/>
        <v>0.18359078247657634</v>
      </c>
      <c r="M764">
        <f>(COUNTIF(mercado_acoes!D:D, "Compra") + COUNTIF(mercado_acoes!D:D, "Venda"))</f>
        <v>2000</v>
      </c>
      <c r="N764" s="19">
        <f t="shared" si="81"/>
        <v>1580</v>
      </c>
      <c r="O764" s="19">
        <f t="shared" si="82"/>
        <v>2022.8164092175234</v>
      </c>
    </row>
    <row r="765" spans="1:15" x14ac:dyDescent="0.2">
      <c r="A765" s="3">
        <v>47</v>
      </c>
      <c r="B765" s="3" t="s">
        <v>93</v>
      </c>
      <c r="C765" s="3" t="s">
        <v>94</v>
      </c>
      <c r="D765" s="3" t="s">
        <v>9</v>
      </c>
      <c r="E765" s="3" t="s">
        <v>30</v>
      </c>
      <c r="F765" s="7">
        <v>29.52</v>
      </c>
      <c r="G765" s="6" t="s">
        <v>344</v>
      </c>
      <c r="H765" s="21">
        <f t="shared" si="84"/>
        <v>20</v>
      </c>
      <c r="I765" s="21" t="str">
        <f t="shared" si="83"/>
        <v>maio</v>
      </c>
      <c r="J765" s="20">
        <f t="shared" si="78"/>
        <v>5</v>
      </c>
      <c r="K765" s="20">
        <f t="shared" si="79"/>
        <v>2023</v>
      </c>
      <c r="L765" s="12">
        <f t="shared" si="80"/>
        <v>0.35730564699924028</v>
      </c>
      <c r="M765">
        <f>(COUNTIF(mercado_acoes!D:D, "Compra") + COUNTIF(mercado_acoes!D:D, "Venda"))</f>
        <v>2000</v>
      </c>
      <c r="N765" s="19">
        <f t="shared" si="81"/>
        <v>2952</v>
      </c>
      <c r="O765" s="19">
        <f t="shared" si="82"/>
        <v>2022.6426943530007</v>
      </c>
    </row>
    <row r="766" spans="1:15" x14ac:dyDescent="0.2">
      <c r="A766" s="3">
        <v>71</v>
      </c>
      <c r="B766" s="3" t="s">
        <v>132</v>
      </c>
      <c r="C766" s="3" t="s">
        <v>133</v>
      </c>
      <c r="D766" s="3" t="s">
        <v>14</v>
      </c>
      <c r="E766" s="3" t="s">
        <v>18</v>
      </c>
      <c r="F766" s="7">
        <v>12.62</v>
      </c>
      <c r="G766" s="6" t="s">
        <v>344</v>
      </c>
      <c r="H766" s="21">
        <f t="shared" si="84"/>
        <v>20</v>
      </c>
      <c r="I766" s="21" t="str">
        <f t="shared" si="83"/>
        <v>maio</v>
      </c>
      <c r="J766" s="20">
        <f t="shared" si="78"/>
        <v>5</v>
      </c>
      <c r="K766" s="20">
        <f t="shared" si="79"/>
        <v>2023</v>
      </c>
      <c r="L766" s="12">
        <f t="shared" si="80"/>
        <v>0.14332742466447199</v>
      </c>
      <c r="M766">
        <f>(COUNTIF(mercado_acoes!D:D, "Compra") + COUNTIF(mercado_acoes!D:D, "Venda"))</f>
        <v>2000</v>
      </c>
      <c r="N766" s="19">
        <f t="shared" si="81"/>
        <v>1262</v>
      </c>
      <c r="O766" s="19">
        <f t="shared" si="82"/>
        <v>2022.8566725753356</v>
      </c>
    </row>
    <row r="767" spans="1:15" x14ac:dyDescent="0.2">
      <c r="A767" s="3">
        <v>73</v>
      </c>
      <c r="B767" s="3" t="s">
        <v>231</v>
      </c>
      <c r="C767" s="3" t="s">
        <v>232</v>
      </c>
      <c r="D767" s="3" t="s">
        <v>9</v>
      </c>
      <c r="E767" s="3" t="s">
        <v>115</v>
      </c>
      <c r="F767" s="7">
        <v>30.42</v>
      </c>
      <c r="G767" s="6" t="s">
        <v>344</v>
      </c>
      <c r="H767" s="21">
        <f t="shared" si="84"/>
        <v>20</v>
      </c>
      <c r="I767" s="21" t="str">
        <f t="shared" si="83"/>
        <v>maio</v>
      </c>
      <c r="J767" s="20">
        <f t="shared" si="78"/>
        <v>5</v>
      </c>
      <c r="K767" s="20">
        <f t="shared" si="79"/>
        <v>2023</v>
      </c>
      <c r="L767" s="12">
        <f t="shared" si="80"/>
        <v>0.36870093694606226</v>
      </c>
      <c r="M767">
        <f>(COUNTIF(mercado_acoes!D:D, "Compra") + COUNTIF(mercado_acoes!D:D, "Venda"))</f>
        <v>2000</v>
      </c>
      <c r="N767" s="19">
        <f t="shared" si="81"/>
        <v>3042</v>
      </c>
      <c r="O767" s="19">
        <f t="shared" si="82"/>
        <v>2022.631299063054</v>
      </c>
    </row>
    <row r="768" spans="1:15" x14ac:dyDescent="0.2">
      <c r="A768" s="3">
        <v>42</v>
      </c>
      <c r="B768" s="3" t="s">
        <v>61</v>
      </c>
      <c r="C768" s="3" t="s">
        <v>155</v>
      </c>
      <c r="D768" s="3" t="s">
        <v>9</v>
      </c>
      <c r="E768" s="3" t="s">
        <v>95</v>
      </c>
      <c r="F768" s="7">
        <v>2.44</v>
      </c>
      <c r="G768" s="6" t="s">
        <v>345</v>
      </c>
      <c r="H768" s="21">
        <f t="shared" si="84"/>
        <v>21</v>
      </c>
      <c r="I768" s="21" t="str">
        <f t="shared" si="83"/>
        <v>maio</v>
      </c>
      <c r="J768" s="20">
        <f t="shared" si="78"/>
        <v>5</v>
      </c>
      <c r="K768" s="20">
        <f t="shared" si="79"/>
        <v>2023</v>
      </c>
      <c r="L768" s="12">
        <f t="shared" si="80"/>
        <v>1.4434033932641173E-2</v>
      </c>
      <c r="M768">
        <f>(COUNTIF(mercado_acoes!D:D, "Compra") + COUNTIF(mercado_acoes!D:D, "Venda"))</f>
        <v>2000</v>
      </c>
      <c r="N768" s="19">
        <f t="shared" si="81"/>
        <v>244</v>
      </c>
      <c r="O768" s="19">
        <f t="shared" si="82"/>
        <v>2022.9855659660673</v>
      </c>
    </row>
    <row r="769" spans="1:15" x14ac:dyDescent="0.2">
      <c r="A769" s="3">
        <v>23</v>
      </c>
      <c r="B769" s="3" t="s">
        <v>253</v>
      </c>
      <c r="C769" s="3" t="s">
        <v>254</v>
      </c>
      <c r="D769" s="3" t="s">
        <v>14</v>
      </c>
      <c r="E769" s="3" t="s">
        <v>37</v>
      </c>
      <c r="F769" s="7">
        <v>38.57</v>
      </c>
      <c r="G769" s="6" t="s">
        <v>345</v>
      </c>
      <c r="H769" s="21">
        <f t="shared" si="84"/>
        <v>21</v>
      </c>
      <c r="I769" s="21" t="str">
        <f t="shared" si="83"/>
        <v>maio</v>
      </c>
      <c r="J769" s="20">
        <f t="shared" si="78"/>
        <v>5</v>
      </c>
      <c r="K769" s="20">
        <f t="shared" si="79"/>
        <v>2023</v>
      </c>
      <c r="L769" s="12">
        <f t="shared" si="80"/>
        <v>0.47189161813117247</v>
      </c>
      <c r="M769">
        <f>(COUNTIF(mercado_acoes!D:D, "Compra") + COUNTIF(mercado_acoes!D:D, "Venda"))</f>
        <v>2000</v>
      </c>
      <c r="N769" s="19">
        <f t="shared" si="81"/>
        <v>3857</v>
      </c>
      <c r="O769" s="19">
        <f t="shared" si="82"/>
        <v>2022.5281083818688</v>
      </c>
    </row>
    <row r="770" spans="1:15" x14ac:dyDescent="0.2">
      <c r="A770" s="3">
        <v>4</v>
      </c>
      <c r="B770" s="3" t="s">
        <v>91</v>
      </c>
      <c r="C770" s="3" t="s">
        <v>92</v>
      </c>
      <c r="D770" s="3" t="s">
        <v>9</v>
      </c>
      <c r="E770" s="3" t="s">
        <v>115</v>
      </c>
      <c r="F770" s="7">
        <v>30.81</v>
      </c>
      <c r="G770" s="6" t="s">
        <v>346</v>
      </c>
      <c r="H770" s="21">
        <f t="shared" si="84"/>
        <v>22</v>
      </c>
      <c r="I770" s="21" t="str">
        <f t="shared" si="83"/>
        <v>maio</v>
      </c>
      <c r="J770" s="20">
        <f t="shared" si="78"/>
        <v>5</v>
      </c>
      <c r="K770" s="20">
        <f t="shared" si="79"/>
        <v>2023</v>
      </c>
      <c r="L770" s="12">
        <f t="shared" si="80"/>
        <v>0.37363889592301847</v>
      </c>
      <c r="M770">
        <f>(COUNTIF(mercado_acoes!D:D, "Compra") + COUNTIF(mercado_acoes!D:D, "Venda"))</f>
        <v>2000</v>
      </c>
      <c r="N770" s="19">
        <f t="shared" si="81"/>
        <v>3081</v>
      </c>
      <c r="O770" s="19">
        <f t="shared" si="82"/>
        <v>2022.626361104077</v>
      </c>
    </row>
    <row r="771" spans="1:15" x14ac:dyDescent="0.2">
      <c r="A771" s="3">
        <v>36</v>
      </c>
      <c r="B771" s="3" t="s">
        <v>61</v>
      </c>
      <c r="C771" s="3" t="s">
        <v>62</v>
      </c>
      <c r="D771" s="3" t="s">
        <v>9</v>
      </c>
      <c r="E771" s="3" t="s">
        <v>115</v>
      </c>
      <c r="F771" s="7">
        <v>27.34</v>
      </c>
      <c r="G771" s="6" t="s">
        <v>346</v>
      </c>
      <c r="H771" s="21">
        <f t="shared" si="84"/>
        <v>22</v>
      </c>
      <c r="I771" s="21" t="str">
        <f t="shared" si="83"/>
        <v>maio</v>
      </c>
      <c r="J771" s="20">
        <f t="shared" ref="J771:J834" si="85">MONTH(G771)</f>
        <v>5</v>
      </c>
      <c r="K771" s="20">
        <f t="shared" ref="K771:K834" si="86">YEAR(G771)</f>
        <v>2023</v>
      </c>
      <c r="L771" s="12">
        <f t="shared" ref="L771:L834" si="87">(F771 - MIN(F:F)) / (MAX(F:F) - MIN(F:F))</f>
        <v>0.32970372246138258</v>
      </c>
      <c r="M771">
        <f>(COUNTIF(mercado_acoes!D:D, "Compra") + COUNTIF(mercado_acoes!D:D, "Venda"))</f>
        <v>2000</v>
      </c>
      <c r="N771" s="19">
        <f t="shared" ref="N771:N834" si="88">F771*100</f>
        <v>2734</v>
      </c>
      <c r="O771" s="19">
        <f t="shared" ref="O771:O834" si="89">K771 - L771</f>
        <v>2022.6702962775387</v>
      </c>
    </row>
    <row r="772" spans="1:15" x14ac:dyDescent="0.2">
      <c r="A772" s="3">
        <v>75</v>
      </c>
      <c r="B772" s="3" t="s">
        <v>257</v>
      </c>
      <c r="C772" s="3" t="s">
        <v>258</v>
      </c>
      <c r="D772" s="3" t="s">
        <v>9</v>
      </c>
      <c r="E772" s="3" t="s">
        <v>115</v>
      </c>
      <c r="F772" s="7">
        <v>27.86</v>
      </c>
      <c r="G772" s="6" t="s">
        <v>346</v>
      </c>
      <c r="H772" s="21">
        <f t="shared" si="84"/>
        <v>22</v>
      </c>
      <c r="I772" s="21" t="str">
        <f t="shared" si="83"/>
        <v>maio</v>
      </c>
      <c r="J772" s="20">
        <f t="shared" si="85"/>
        <v>5</v>
      </c>
      <c r="K772" s="20">
        <f t="shared" si="86"/>
        <v>2023</v>
      </c>
      <c r="L772" s="12">
        <f t="shared" si="87"/>
        <v>0.33628766776399083</v>
      </c>
      <c r="M772">
        <f>(COUNTIF(mercado_acoes!D:D, "Compra") + COUNTIF(mercado_acoes!D:D, "Venda"))</f>
        <v>2000</v>
      </c>
      <c r="N772" s="19">
        <f t="shared" si="88"/>
        <v>2786</v>
      </c>
      <c r="O772" s="19">
        <f t="shared" si="89"/>
        <v>2022.6637123322359</v>
      </c>
    </row>
    <row r="773" spans="1:15" x14ac:dyDescent="0.2">
      <c r="A773" s="3">
        <v>30</v>
      </c>
      <c r="B773" s="3" t="s">
        <v>7</v>
      </c>
      <c r="C773" s="3" t="s">
        <v>8</v>
      </c>
      <c r="D773" s="3" t="s">
        <v>9</v>
      </c>
      <c r="E773" s="3" t="s">
        <v>47</v>
      </c>
      <c r="F773" s="7">
        <v>11.45</v>
      </c>
      <c r="G773" s="6" t="s">
        <v>346</v>
      </c>
      <c r="H773" s="21">
        <f t="shared" si="84"/>
        <v>22</v>
      </c>
      <c r="I773" s="21" t="str">
        <f t="shared" ref="I773:I836" si="90">TEXT(G773,"mmmm")</f>
        <v>maio</v>
      </c>
      <c r="J773" s="20">
        <f t="shared" si="85"/>
        <v>5</v>
      </c>
      <c r="K773" s="20">
        <f t="shared" si="86"/>
        <v>2023</v>
      </c>
      <c r="L773" s="12">
        <f t="shared" si="87"/>
        <v>0.12851354773360341</v>
      </c>
      <c r="M773">
        <f>(COUNTIF(mercado_acoes!D:D, "Compra") + COUNTIF(mercado_acoes!D:D, "Venda"))</f>
        <v>2000</v>
      </c>
      <c r="N773" s="19">
        <f t="shared" si="88"/>
        <v>1145</v>
      </c>
      <c r="O773" s="19">
        <f t="shared" si="89"/>
        <v>2022.8714864522665</v>
      </c>
    </row>
    <row r="774" spans="1:15" x14ac:dyDescent="0.2">
      <c r="A774" s="3">
        <v>59</v>
      </c>
      <c r="B774" s="3" t="s">
        <v>73</v>
      </c>
      <c r="C774" s="3" t="s">
        <v>74</v>
      </c>
      <c r="D774" s="3" t="s">
        <v>9</v>
      </c>
      <c r="E774" s="3" t="s">
        <v>47</v>
      </c>
      <c r="F774" s="7">
        <v>13.72</v>
      </c>
      <c r="G774" s="6" t="s">
        <v>347</v>
      </c>
      <c r="H774" s="21">
        <f t="shared" si="84"/>
        <v>23</v>
      </c>
      <c r="I774" s="21" t="str">
        <f t="shared" si="90"/>
        <v>maio</v>
      </c>
      <c r="J774" s="20">
        <f t="shared" si="85"/>
        <v>5</v>
      </c>
      <c r="K774" s="20">
        <f t="shared" si="86"/>
        <v>2023</v>
      </c>
      <c r="L774" s="12">
        <f t="shared" si="87"/>
        <v>0.15725500126614331</v>
      </c>
      <c r="M774">
        <f>(COUNTIF(mercado_acoes!D:D, "Compra") + COUNTIF(mercado_acoes!D:D, "Venda"))</f>
        <v>2000</v>
      </c>
      <c r="N774" s="19">
        <f t="shared" si="88"/>
        <v>1372</v>
      </c>
      <c r="O774" s="19">
        <f t="shared" si="89"/>
        <v>2022.8427449987339</v>
      </c>
    </row>
    <row r="775" spans="1:15" x14ac:dyDescent="0.2">
      <c r="A775" s="3">
        <v>87</v>
      </c>
      <c r="B775" s="3" t="s">
        <v>267</v>
      </c>
      <c r="C775" s="3" t="s">
        <v>268</v>
      </c>
      <c r="D775" s="3" t="s">
        <v>9</v>
      </c>
      <c r="E775" s="3" t="s">
        <v>115</v>
      </c>
      <c r="F775" s="7">
        <v>30.18</v>
      </c>
      <c r="G775" s="6" t="s">
        <v>347</v>
      </c>
      <c r="H775" s="21">
        <f t="shared" si="84"/>
        <v>23</v>
      </c>
      <c r="I775" s="21" t="str">
        <f t="shared" si="90"/>
        <v>maio</v>
      </c>
      <c r="J775" s="20">
        <f t="shared" si="85"/>
        <v>5</v>
      </c>
      <c r="K775" s="20">
        <f t="shared" si="86"/>
        <v>2023</v>
      </c>
      <c r="L775" s="12">
        <f t="shared" si="87"/>
        <v>0.36566219296024305</v>
      </c>
      <c r="M775">
        <f>(COUNTIF(mercado_acoes!D:D, "Compra") + COUNTIF(mercado_acoes!D:D, "Venda"))</f>
        <v>2000</v>
      </c>
      <c r="N775" s="19">
        <f t="shared" si="88"/>
        <v>3018</v>
      </c>
      <c r="O775" s="19">
        <f t="shared" si="89"/>
        <v>2022.6343378070399</v>
      </c>
    </row>
    <row r="776" spans="1:15" x14ac:dyDescent="0.2">
      <c r="A776" s="3">
        <v>46</v>
      </c>
      <c r="B776" s="3" t="s">
        <v>123</v>
      </c>
      <c r="C776" s="3" t="s">
        <v>124</v>
      </c>
      <c r="D776" s="3" t="s">
        <v>9</v>
      </c>
      <c r="E776" s="3" t="s">
        <v>79</v>
      </c>
      <c r="F776" s="7">
        <v>16.47</v>
      </c>
      <c r="G776" s="6" t="s">
        <v>347</v>
      </c>
      <c r="H776" s="21">
        <f t="shared" si="84"/>
        <v>23</v>
      </c>
      <c r="I776" s="21" t="str">
        <f t="shared" si="90"/>
        <v>maio</v>
      </c>
      <c r="J776" s="20">
        <f t="shared" si="85"/>
        <v>5</v>
      </c>
      <c r="K776" s="20">
        <f t="shared" si="86"/>
        <v>2023</v>
      </c>
      <c r="L776" s="12">
        <f t="shared" si="87"/>
        <v>0.19207394277032155</v>
      </c>
      <c r="M776">
        <f>(COUNTIF(mercado_acoes!D:D, "Compra") + COUNTIF(mercado_acoes!D:D, "Venda"))</f>
        <v>2000</v>
      </c>
      <c r="N776" s="19">
        <f t="shared" si="88"/>
        <v>1647</v>
      </c>
      <c r="O776" s="19">
        <f t="shared" si="89"/>
        <v>2022.8079260572297</v>
      </c>
    </row>
    <row r="777" spans="1:15" x14ac:dyDescent="0.2">
      <c r="A777" s="3">
        <v>37</v>
      </c>
      <c r="B777" s="3" t="s">
        <v>282</v>
      </c>
      <c r="C777" s="3" t="s">
        <v>283</v>
      </c>
      <c r="D777" s="3" t="s">
        <v>14</v>
      </c>
      <c r="E777" s="3" t="s">
        <v>30</v>
      </c>
      <c r="F777" s="7">
        <v>33.65</v>
      </c>
      <c r="G777" s="6" t="s">
        <v>347</v>
      </c>
      <c r="H777" s="21">
        <f t="shared" si="84"/>
        <v>23</v>
      </c>
      <c r="I777" s="21" t="str">
        <f t="shared" si="90"/>
        <v>maio</v>
      </c>
      <c r="J777" s="20">
        <f t="shared" si="85"/>
        <v>5</v>
      </c>
      <c r="K777" s="20">
        <f t="shared" si="86"/>
        <v>2023</v>
      </c>
      <c r="L777" s="12">
        <f t="shared" si="87"/>
        <v>0.40959736642187894</v>
      </c>
      <c r="M777">
        <f>(COUNTIF(mercado_acoes!D:D, "Compra") + COUNTIF(mercado_acoes!D:D, "Venda"))</f>
        <v>2000</v>
      </c>
      <c r="N777" s="19">
        <f t="shared" si="88"/>
        <v>3365</v>
      </c>
      <c r="O777" s="19">
        <f t="shared" si="89"/>
        <v>2022.5904026335782</v>
      </c>
    </row>
    <row r="778" spans="1:15" x14ac:dyDescent="0.2">
      <c r="A778" s="3">
        <v>9</v>
      </c>
      <c r="B778" s="3" t="s">
        <v>205</v>
      </c>
      <c r="C778" s="3" t="s">
        <v>206</v>
      </c>
      <c r="D778" s="3" t="s">
        <v>9</v>
      </c>
      <c r="E778" s="3" t="s">
        <v>21</v>
      </c>
      <c r="F778" s="7">
        <v>29.78</v>
      </c>
      <c r="G778" s="6" t="s">
        <v>347</v>
      </c>
      <c r="H778" s="21">
        <f t="shared" si="84"/>
        <v>23</v>
      </c>
      <c r="I778" s="21" t="str">
        <f t="shared" si="90"/>
        <v>maio</v>
      </c>
      <c r="J778" s="20">
        <f t="shared" si="85"/>
        <v>5</v>
      </c>
      <c r="K778" s="20">
        <f t="shared" si="86"/>
        <v>2023</v>
      </c>
      <c r="L778" s="12">
        <f t="shared" si="87"/>
        <v>0.36059761965054443</v>
      </c>
      <c r="M778">
        <f>(COUNTIF(mercado_acoes!D:D, "Compra") + COUNTIF(mercado_acoes!D:D, "Venda"))</f>
        <v>2000</v>
      </c>
      <c r="N778" s="19">
        <f t="shared" si="88"/>
        <v>2978</v>
      </c>
      <c r="O778" s="19">
        <f t="shared" si="89"/>
        <v>2022.6394023803496</v>
      </c>
    </row>
    <row r="779" spans="1:15" x14ac:dyDescent="0.2">
      <c r="A779" s="3">
        <v>34</v>
      </c>
      <c r="B779" s="3" t="s">
        <v>164</v>
      </c>
      <c r="C779" s="3" t="s">
        <v>165</v>
      </c>
      <c r="D779" s="3" t="s">
        <v>14</v>
      </c>
      <c r="E779" s="3" t="s">
        <v>30</v>
      </c>
      <c r="F779" s="7">
        <v>32.69</v>
      </c>
      <c r="G779" s="6" t="s">
        <v>347</v>
      </c>
      <c r="H779" s="21">
        <f t="shared" si="84"/>
        <v>23</v>
      </c>
      <c r="I779" s="21" t="str">
        <f t="shared" si="90"/>
        <v>maio</v>
      </c>
      <c r="J779" s="20">
        <f t="shared" si="85"/>
        <v>5</v>
      </c>
      <c r="K779" s="20">
        <f t="shared" si="86"/>
        <v>2023</v>
      </c>
      <c r="L779" s="12">
        <f t="shared" si="87"/>
        <v>0.39744239047860214</v>
      </c>
      <c r="M779">
        <f>(COUNTIF(mercado_acoes!D:D, "Compra") + COUNTIF(mercado_acoes!D:D, "Venda"))</f>
        <v>2000</v>
      </c>
      <c r="N779" s="19">
        <f t="shared" si="88"/>
        <v>3269</v>
      </c>
      <c r="O779" s="19">
        <f t="shared" si="89"/>
        <v>2022.6025576095215</v>
      </c>
    </row>
    <row r="780" spans="1:15" x14ac:dyDescent="0.2">
      <c r="A780" s="3">
        <v>66</v>
      </c>
      <c r="B780" s="3" t="s">
        <v>132</v>
      </c>
      <c r="C780" s="3" t="s">
        <v>141</v>
      </c>
      <c r="D780" s="3" t="s">
        <v>9</v>
      </c>
      <c r="E780" s="3" t="s">
        <v>34</v>
      </c>
      <c r="F780" s="7">
        <v>69.52</v>
      </c>
      <c r="G780" s="6" t="s">
        <v>347</v>
      </c>
      <c r="H780" s="21">
        <f t="shared" si="84"/>
        <v>23</v>
      </c>
      <c r="I780" s="21" t="str">
        <f t="shared" si="90"/>
        <v>maio</v>
      </c>
      <c r="J780" s="20">
        <f t="shared" si="85"/>
        <v>5</v>
      </c>
      <c r="K780" s="20">
        <f t="shared" si="86"/>
        <v>2023</v>
      </c>
      <c r="L780" s="12">
        <f t="shared" si="87"/>
        <v>0.86376297796910606</v>
      </c>
      <c r="M780">
        <f>(COUNTIF(mercado_acoes!D:D, "Compra") + COUNTIF(mercado_acoes!D:D, "Venda"))</f>
        <v>2000</v>
      </c>
      <c r="N780" s="19">
        <f t="shared" si="88"/>
        <v>6952</v>
      </c>
      <c r="O780" s="19">
        <f t="shared" si="89"/>
        <v>2022.1362370220309</v>
      </c>
    </row>
    <row r="781" spans="1:15" x14ac:dyDescent="0.2">
      <c r="A781" s="3">
        <v>98</v>
      </c>
      <c r="B781" s="3" t="s">
        <v>142</v>
      </c>
      <c r="C781" s="3" t="s">
        <v>187</v>
      </c>
      <c r="D781" s="3" t="s">
        <v>9</v>
      </c>
      <c r="E781" s="3" t="s">
        <v>18</v>
      </c>
      <c r="F781" s="7">
        <v>18.62</v>
      </c>
      <c r="G781" s="6" t="s">
        <v>348</v>
      </c>
      <c r="H781" s="21">
        <f t="shared" si="84"/>
        <v>24</v>
      </c>
      <c r="I781" s="21" t="str">
        <f t="shared" si="90"/>
        <v>maio</v>
      </c>
      <c r="J781" s="20">
        <f t="shared" si="85"/>
        <v>5</v>
      </c>
      <c r="K781" s="20">
        <f t="shared" si="86"/>
        <v>2023</v>
      </c>
      <c r="L781" s="12">
        <f t="shared" si="87"/>
        <v>0.21929602430995188</v>
      </c>
      <c r="M781">
        <f>(COUNTIF(mercado_acoes!D:D, "Compra") + COUNTIF(mercado_acoes!D:D, "Venda"))</f>
        <v>2000</v>
      </c>
      <c r="N781" s="19">
        <f t="shared" si="88"/>
        <v>1862</v>
      </c>
      <c r="O781" s="19">
        <f t="shared" si="89"/>
        <v>2022.7807039756901</v>
      </c>
    </row>
    <row r="782" spans="1:15" x14ac:dyDescent="0.2">
      <c r="A782" s="3">
        <v>12</v>
      </c>
      <c r="B782" s="3" t="s">
        <v>178</v>
      </c>
      <c r="C782" s="3" t="s">
        <v>179</v>
      </c>
      <c r="D782" s="3" t="s">
        <v>9</v>
      </c>
      <c r="E782" s="3" t="s">
        <v>15</v>
      </c>
      <c r="F782" s="7">
        <v>46.55</v>
      </c>
      <c r="G782" s="6" t="s">
        <v>348</v>
      </c>
      <c r="H782" s="21">
        <f t="shared" si="84"/>
        <v>24</v>
      </c>
      <c r="I782" s="21" t="str">
        <f t="shared" si="90"/>
        <v>maio</v>
      </c>
      <c r="J782" s="20">
        <f t="shared" si="85"/>
        <v>5</v>
      </c>
      <c r="K782" s="20">
        <f t="shared" si="86"/>
        <v>2023</v>
      </c>
      <c r="L782" s="12">
        <f t="shared" si="87"/>
        <v>0.57292985565966059</v>
      </c>
      <c r="M782">
        <f>(COUNTIF(mercado_acoes!D:D, "Compra") + COUNTIF(mercado_acoes!D:D, "Venda"))</f>
        <v>2000</v>
      </c>
      <c r="N782" s="19">
        <f t="shared" si="88"/>
        <v>4655</v>
      </c>
      <c r="O782" s="19">
        <f t="shared" si="89"/>
        <v>2022.4270701443404</v>
      </c>
    </row>
    <row r="783" spans="1:15" x14ac:dyDescent="0.2">
      <c r="A783" s="3">
        <v>49</v>
      </c>
      <c r="B783" s="3" t="s">
        <v>166</v>
      </c>
      <c r="C783" s="3" t="s">
        <v>167</v>
      </c>
      <c r="D783" s="3" t="s">
        <v>14</v>
      </c>
      <c r="E783" s="3" t="s">
        <v>95</v>
      </c>
      <c r="F783" s="7">
        <v>2.4700000000000002</v>
      </c>
      <c r="G783" s="6" t="s">
        <v>348</v>
      </c>
      <c r="H783" s="21">
        <f t="shared" si="84"/>
        <v>24</v>
      </c>
      <c r="I783" s="21" t="str">
        <f t="shared" si="90"/>
        <v>maio</v>
      </c>
      <c r="J783" s="20">
        <f t="shared" si="85"/>
        <v>5</v>
      </c>
      <c r="K783" s="20">
        <f t="shared" si="86"/>
        <v>2023</v>
      </c>
      <c r="L783" s="12">
        <f t="shared" si="87"/>
        <v>1.4813876930868575E-2</v>
      </c>
      <c r="M783">
        <f>(COUNTIF(mercado_acoes!D:D, "Compra") + COUNTIF(mercado_acoes!D:D, "Venda"))</f>
        <v>2000</v>
      </c>
      <c r="N783" s="19">
        <f t="shared" si="88"/>
        <v>247.00000000000003</v>
      </c>
      <c r="O783" s="19">
        <f t="shared" si="89"/>
        <v>2022.9851861230691</v>
      </c>
    </row>
    <row r="784" spans="1:15" x14ac:dyDescent="0.2">
      <c r="A784" s="3">
        <v>88</v>
      </c>
      <c r="B784" s="3" t="s">
        <v>195</v>
      </c>
      <c r="C784" s="3" t="s">
        <v>202</v>
      </c>
      <c r="D784" s="3" t="s">
        <v>14</v>
      </c>
      <c r="E784" s="3" t="s">
        <v>79</v>
      </c>
      <c r="F784" s="7">
        <v>12.47</v>
      </c>
      <c r="G784" s="6" t="s">
        <v>348</v>
      </c>
      <c r="H784" s="21">
        <f t="shared" si="84"/>
        <v>24</v>
      </c>
      <c r="I784" s="21" t="str">
        <f t="shared" si="90"/>
        <v>maio</v>
      </c>
      <c r="J784" s="20">
        <f t="shared" si="85"/>
        <v>5</v>
      </c>
      <c r="K784" s="20">
        <f t="shared" si="86"/>
        <v>2023</v>
      </c>
      <c r="L784" s="12">
        <f t="shared" si="87"/>
        <v>0.14142820967333503</v>
      </c>
      <c r="M784">
        <f>(COUNTIF(mercado_acoes!D:D, "Compra") + COUNTIF(mercado_acoes!D:D, "Venda"))</f>
        <v>2000</v>
      </c>
      <c r="N784" s="19">
        <f t="shared" si="88"/>
        <v>1247</v>
      </c>
      <c r="O784" s="19">
        <f t="shared" si="89"/>
        <v>2022.8585717903268</v>
      </c>
    </row>
    <row r="785" spans="1:15" x14ac:dyDescent="0.2">
      <c r="A785" s="3">
        <v>20</v>
      </c>
      <c r="B785" s="3" t="s">
        <v>145</v>
      </c>
      <c r="C785" s="3" t="s">
        <v>146</v>
      </c>
      <c r="D785" s="3" t="s">
        <v>14</v>
      </c>
      <c r="E785" s="3" t="s">
        <v>34</v>
      </c>
      <c r="F785" s="7">
        <v>77.05</v>
      </c>
      <c r="G785" s="6" t="s">
        <v>348</v>
      </c>
      <c r="H785" s="21">
        <f t="shared" si="84"/>
        <v>24</v>
      </c>
      <c r="I785" s="21" t="str">
        <f t="shared" si="90"/>
        <v>maio</v>
      </c>
      <c r="J785" s="20">
        <f t="shared" si="85"/>
        <v>5</v>
      </c>
      <c r="K785" s="20">
        <f t="shared" si="86"/>
        <v>2023</v>
      </c>
      <c r="L785" s="12">
        <f t="shared" si="87"/>
        <v>0.95910357052418327</v>
      </c>
      <c r="M785">
        <f>(COUNTIF(mercado_acoes!D:D, "Compra") + COUNTIF(mercado_acoes!D:D, "Venda"))</f>
        <v>2000</v>
      </c>
      <c r="N785" s="19">
        <f t="shared" si="88"/>
        <v>7705</v>
      </c>
      <c r="O785" s="19">
        <f t="shared" si="89"/>
        <v>2022.0408964294759</v>
      </c>
    </row>
    <row r="786" spans="1:15" x14ac:dyDescent="0.2">
      <c r="A786" s="3">
        <v>54</v>
      </c>
      <c r="B786" s="3" t="s">
        <v>55</v>
      </c>
      <c r="C786" s="3" t="s">
        <v>56</v>
      </c>
      <c r="D786" s="3" t="s">
        <v>14</v>
      </c>
      <c r="E786" s="3" t="s">
        <v>18</v>
      </c>
      <c r="F786" s="7">
        <v>12.57</v>
      </c>
      <c r="G786" s="6" t="s">
        <v>349</v>
      </c>
      <c r="H786" s="21">
        <f t="shared" si="84"/>
        <v>25</v>
      </c>
      <c r="I786" s="21" t="str">
        <f t="shared" si="90"/>
        <v>maio</v>
      </c>
      <c r="J786" s="20">
        <f t="shared" si="85"/>
        <v>5</v>
      </c>
      <c r="K786" s="20">
        <f t="shared" si="86"/>
        <v>2023</v>
      </c>
      <c r="L786" s="12">
        <f t="shared" si="87"/>
        <v>0.14269435300075967</v>
      </c>
      <c r="M786">
        <f>(COUNTIF(mercado_acoes!D:D, "Compra") + COUNTIF(mercado_acoes!D:D, "Venda"))</f>
        <v>2000</v>
      </c>
      <c r="N786" s="19">
        <f t="shared" si="88"/>
        <v>1257</v>
      </c>
      <c r="O786" s="19">
        <f t="shared" si="89"/>
        <v>2022.8573056469993</v>
      </c>
    </row>
    <row r="787" spans="1:15" x14ac:dyDescent="0.2">
      <c r="A787" s="3">
        <v>70</v>
      </c>
      <c r="B787" s="3" t="s">
        <v>134</v>
      </c>
      <c r="C787" s="3" t="s">
        <v>135</v>
      </c>
      <c r="D787" s="3" t="s">
        <v>9</v>
      </c>
      <c r="E787" s="3" t="s">
        <v>79</v>
      </c>
      <c r="F787" s="7">
        <v>12.55</v>
      </c>
      <c r="G787" s="6" t="s">
        <v>349</v>
      </c>
      <c r="H787" s="21">
        <f t="shared" si="84"/>
        <v>25</v>
      </c>
      <c r="I787" s="21" t="str">
        <f t="shared" si="90"/>
        <v>maio</v>
      </c>
      <c r="J787" s="20">
        <f t="shared" si="85"/>
        <v>5</v>
      </c>
      <c r="K787" s="20">
        <f t="shared" si="86"/>
        <v>2023</v>
      </c>
      <c r="L787" s="12">
        <f t="shared" si="87"/>
        <v>0.14244112433527475</v>
      </c>
      <c r="M787">
        <f>(COUNTIF(mercado_acoes!D:D, "Compra") + COUNTIF(mercado_acoes!D:D, "Venda"))</f>
        <v>2000</v>
      </c>
      <c r="N787" s="19">
        <f t="shared" si="88"/>
        <v>1255</v>
      </c>
      <c r="O787" s="19">
        <f t="shared" si="89"/>
        <v>2022.8575588756648</v>
      </c>
    </row>
    <row r="788" spans="1:15" x14ac:dyDescent="0.2">
      <c r="A788" s="3">
        <v>96</v>
      </c>
      <c r="B788" s="3" t="s">
        <v>147</v>
      </c>
      <c r="C788" s="3" t="s">
        <v>148</v>
      </c>
      <c r="D788" s="3" t="s">
        <v>14</v>
      </c>
      <c r="E788" s="3" t="s">
        <v>21</v>
      </c>
      <c r="F788" s="7">
        <v>39.58</v>
      </c>
      <c r="G788" s="6" t="s">
        <v>349</v>
      </c>
      <c r="H788" s="21">
        <f t="shared" si="84"/>
        <v>25</v>
      </c>
      <c r="I788" s="21" t="str">
        <f t="shared" si="90"/>
        <v>maio</v>
      </c>
      <c r="J788" s="20">
        <f t="shared" si="85"/>
        <v>5</v>
      </c>
      <c r="K788" s="20">
        <f t="shared" si="86"/>
        <v>2023</v>
      </c>
      <c r="L788" s="12">
        <f t="shared" si="87"/>
        <v>0.48467966573816157</v>
      </c>
      <c r="M788">
        <f>(COUNTIF(mercado_acoes!D:D, "Compra") + COUNTIF(mercado_acoes!D:D, "Venda"))</f>
        <v>2000</v>
      </c>
      <c r="N788" s="19">
        <f t="shared" si="88"/>
        <v>3958</v>
      </c>
      <c r="O788" s="19">
        <f t="shared" si="89"/>
        <v>2022.5153203342618</v>
      </c>
    </row>
    <row r="789" spans="1:15" x14ac:dyDescent="0.2">
      <c r="A789" s="3">
        <v>51</v>
      </c>
      <c r="B789" s="3" t="s">
        <v>248</v>
      </c>
      <c r="C789" s="3" t="s">
        <v>249</v>
      </c>
      <c r="D789" s="3" t="s">
        <v>9</v>
      </c>
      <c r="E789" s="3" t="s">
        <v>10</v>
      </c>
      <c r="F789" s="7">
        <v>10.42</v>
      </c>
      <c r="G789" s="6" t="s">
        <v>349</v>
      </c>
      <c r="H789" s="21">
        <f t="shared" si="84"/>
        <v>25</v>
      </c>
      <c r="I789" s="21" t="str">
        <f t="shared" si="90"/>
        <v>maio</v>
      </c>
      <c r="J789" s="20">
        <f t="shared" si="85"/>
        <v>5</v>
      </c>
      <c r="K789" s="20">
        <f t="shared" si="86"/>
        <v>2023</v>
      </c>
      <c r="L789" s="12">
        <f t="shared" si="87"/>
        <v>0.11547227146112939</v>
      </c>
      <c r="M789">
        <f>(COUNTIF(mercado_acoes!D:D, "Compra") + COUNTIF(mercado_acoes!D:D, "Venda"))</f>
        <v>2000</v>
      </c>
      <c r="N789" s="19">
        <f t="shared" si="88"/>
        <v>1042</v>
      </c>
      <c r="O789" s="19">
        <f t="shared" si="89"/>
        <v>2022.8845277285388</v>
      </c>
    </row>
    <row r="790" spans="1:15" x14ac:dyDescent="0.2">
      <c r="A790" s="3">
        <v>46</v>
      </c>
      <c r="B790" s="3" t="s">
        <v>123</v>
      </c>
      <c r="C790" s="3" t="s">
        <v>124</v>
      </c>
      <c r="D790" s="3" t="s">
        <v>9</v>
      </c>
      <c r="E790" s="3" t="s">
        <v>95</v>
      </c>
      <c r="F790" s="7">
        <v>2.5</v>
      </c>
      <c r="G790" s="6" t="s">
        <v>349</v>
      </c>
      <c r="H790" s="21">
        <f t="shared" si="84"/>
        <v>25</v>
      </c>
      <c r="I790" s="21" t="str">
        <f t="shared" si="90"/>
        <v>maio</v>
      </c>
      <c r="J790" s="20">
        <f t="shared" si="85"/>
        <v>5</v>
      </c>
      <c r="K790" s="20">
        <f t="shared" si="86"/>
        <v>2023</v>
      </c>
      <c r="L790" s="12">
        <f t="shared" si="87"/>
        <v>1.5193719929095972E-2</v>
      </c>
      <c r="M790">
        <f>(COUNTIF(mercado_acoes!D:D, "Compra") + COUNTIF(mercado_acoes!D:D, "Venda"))</f>
        <v>2000</v>
      </c>
      <c r="N790" s="19">
        <f t="shared" si="88"/>
        <v>250</v>
      </c>
      <c r="O790" s="19">
        <f t="shared" si="89"/>
        <v>2022.9848062800709</v>
      </c>
    </row>
    <row r="791" spans="1:15" x14ac:dyDescent="0.2">
      <c r="A791" s="3">
        <v>79</v>
      </c>
      <c r="B791" s="3" t="s">
        <v>71</v>
      </c>
      <c r="C791" s="3" t="s">
        <v>72</v>
      </c>
      <c r="D791" s="3" t="s">
        <v>9</v>
      </c>
      <c r="E791" s="3" t="s">
        <v>95</v>
      </c>
      <c r="F791" s="7">
        <v>2.12</v>
      </c>
      <c r="G791" s="6" t="s">
        <v>349</v>
      </c>
      <c r="H791" s="21">
        <f t="shared" si="84"/>
        <v>25</v>
      </c>
      <c r="I791" s="21" t="str">
        <f t="shared" si="90"/>
        <v>maio</v>
      </c>
      <c r="J791" s="20">
        <f t="shared" si="85"/>
        <v>5</v>
      </c>
      <c r="K791" s="20">
        <f t="shared" si="86"/>
        <v>2023</v>
      </c>
      <c r="L791" s="12">
        <f t="shared" si="87"/>
        <v>1.0382375284882249E-2</v>
      </c>
      <c r="M791">
        <f>(COUNTIF(mercado_acoes!D:D, "Compra") + COUNTIF(mercado_acoes!D:D, "Venda"))</f>
        <v>2000</v>
      </c>
      <c r="N791" s="19">
        <f t="shared" si="88"/>
        <v>212</v>
      </c>
      <c r="O791" s="19">
        <f t="shared" si="89"/>
        <v>2022.989617624715</v>
      </c>
    </row>
    <row r="792" spans="1:15" x14ac:dyDescent="0.2">
      <c r="A792" s="3">
        <v>58</v>
      </c>
      <c r="B792" s="3" t="s">
        <v>149</v>
      </c>
      <c r="C792" s="3" t="s">
        <v>150</v>
      </c>
      <c r="D792" s="3" t="s">
        <v>14</v>
      </c>
      <c r="E792" s="3" t="s">
        <v>95</v>
      </c>
      <c r="F792" s="7">
        <v>3.38</v>
      </c>
      <c r="G792" s="6" t="s">
        <v>350</v>
      </c>
      <c r="H792" s="21">
        <f t="shared" si="84"/>
        <v>26</v>
      </c>
      <c r="I792" s="21" t="str">
        <f t="shared" si="90"/>
        <v>maio</v>
      </c>
      <c r="J792" s="20">
        <f t="shared" si="85"/>
        <v>5</v>
      </c>
      <c r="K792" s="20">
        <f t="shared" si="86"/>
        <v>2023</v>
      </c>
      <c r="L792" s="12">
        <f t="shared" si="87"/>
        <v>2.6335781210433021E-2</v>
      </c>
      <c r="M792">
        <f>(COUNTIF(mercado_acoes!D:D, "Compra") + COUNTIF(mercado_acoes!D:D, "Venda"))</f>
        <v>2000</v>
      </c>
      <c r="N792" s="19">
        <f t="shared" si="88"/>
        <v>338</v>
      </c>
      <c r="O792" s="19">
        <f t="shared" si="89"/>
        <v>2022.9736642187895</v>
      </c>
    </row>
    <row r="793" spans="1:15" x14ac:dyDescent="0.2">
      <c r="A793" s="3">
        <v>80</v>
      </c>
      <c r="B793" s="3" t="s">
        <v>19</v>
      </c>
      <c r="C793" s="3" t="s">
        <v>20</v>
      </c>
      <c r="D793" s="3" t="s">
        <v>14</v>
      </c>
      <c r="E793" s="3" t="s">
        <v>66</v>
      </c>
      <c r="F793" s="7">
        <v>27.27</v>
      </c>
      <c r="G793" s="6" t="s">
        <v>350</v>
      </c>
      <c r="H793" s="21">
        <f t="shared" si="84"/>
        <v>26</v>
      </c>
      <c r="I793" s="21" t="str">
        <f t="shared" si="90"/>
        <v>maio</v>
      </c>
      <c r="J793" s="20">
        <f t="shared" si="85"/>
        <v>5</v>
      </c>
      <c r="K793" s="20">
        <f t="shared" si="86"/>
        <v>2023</v>
      </c>
      <c r="L793" s="12">
        <f t="shared" si="87"/>
        <v>0.32881742213218534</v>
      </c>
      <c r="M793">
        <f>(COUNTIF(mercado_acoes!D:D, "Compra") + COUNTIF(mercado_acoes!D:D, "Venda"))</f>
        <v>2000</v>
      </c>
      <c r="N793" s="19">
        <f t="shared" si="88"/>
        <v>2727</v>
      </c>
      <c r="O793" s="19">
        <f t="shared" si="89"/>
        <v>2022.6711825778677</v>
      </c>
    </row>
    <row r="794" spans="1:15" x14ac:dyDescent="0.2">
      <c r="A794" s="3">
        <v>20</v>
      </c>
      <c r="B794" s="3" t="s">
        <v>145</v>
      </c>
      <c r="C794" s="3" t="s">
        <v>146</v>
      </c>
      <c r="D794" s="3" t="s">
        <v>9</v>
      </c>
      <c r="E794" s="3" t="s">
        <v>115</v>
      </c>
      <c r="F794" s="7">
        <v>26.21</v>
      </c>
      <c r="G794" s="6" t="s">
        <v>350</v>
      </c>
      <c r="H794" s="21">
        <f t="shared" si="84"/>
        <v>26</v>
      </c>
      <c r="I794" s="21" t="str">
        <f t="shared" si="90"/>
        <v>maio</v>
      </c>
      <c r="J794" s="20">
        <f t="shared" si="85"/>
        <v>5</v>
      </c>
      <c r="K794" s="20">
        <f t="shared" si="86"/>
        <v>2023</v>
      </c>
      <c r="L794" s="12">
        <f t="shared" si="87"/>
        <v>0.3153963028614839</v>
      </c>
      <c r="M794">
        <f>(COUNTIF(mercado_acoes!D:D, "Compra") + COUNTIF(mercado_acoes!D:D, "Venda"))</f>
        <v>2000</v>
      </c>
      <c r="N794" s="19">
        <f t="shared" si="88"/>
        <v>2621</v>
      </c>
      <c r="O794" s="19">
        <f t="shared" si="89"/>
        <v>2022.6846036971385</v>
      </c>
    </row>
    <row r="795" spans="1:15" x14ac:dyDescent="0.2">
      <c r="A795" s="3">
        <v>27</v>
      </c>
      <c r="B795" s="3" t="s">
        <v>158</v>
      </c>
      <c r="C795" s="3" t="s">
        <v>159</v>
      </c>
      <c r="D795" s="3" t="s">
        <v>14</v>
      </c>
      <c r="E795" s="3" t="s">
        <v>70</v>
      </c>
      <c r="F795" s="7">
        <v>11.9</v>
      </c>
      <c r="G795" s="6" t="s">
        <v>350</v>
      </c>
      <c r="H795" s="21">
        <f t="shared" si="84"/>
        <v>26</v>
      </c>
      <c r="I795" s="21" t="str">
        <f t="shared" si="90"/>
        <v>maio</v>
      </c>
      <c r="J795" s="20">
        <f t="shared" si="85"/>
        <v>5</v>
      </c>
      <c r="K795" s="20">
        <f t="shared" si="86"/>
        <v>2023</v>
      </c>
      <c r="L795" s="12">
        <f t="shared" si="87"/>
        <v>0.13421119270701443</v>
      </c>
      <c r="M795">
        <f>(COUNTIF(mercado_acoes!D:D, "Compra") + COUNTIF(mercado_acoes!D:D, "Venda"))</f>
        <v>2000</v>
      </c>
      <c r="N795" s="19">
        <f t="shared" si="88"/>
        <v>1190</v>
      </c>
      <c r="O795" s="19">
        <f t="shared" si="89"/>
        <v>2022.865788807293</v>
      </c>
    </row>
    <row r="796" spans="1:15" x14ac:dyDescent="0.2">
      <c r="A796" s="3">
        <v>81</v>
      </c>
      <c r="B796" s="3" t="s">
        <v>32</v>
      </c>
      <c r="C796" s="3" t="s">
        <v>33</v>
      </c>
      <c r="D796" s="3" t="s">
        <v>14</v>
      </c>
      <c r="E796" s="3" t="s">
        <v>66</v>
      </c>
      <c r="F796" s="7">
        <v>34.799999999999997</v>
      </c>
      <c r="G796" s="6" t="s">
        <v>350</v>
      </c>
      <c r="H796" s="21">
        <f t="shared" si="84"/>
        <v>26</v>
      </c>
      <c r="I796" s="21" t="str">
        <f t="shared" si="90"/>
        <v>maio</v>
      </c>
      <c r="J796" s="20">
        <f t="shared" si="85"/>
        <v>5</v>
      </c>
      <c r="K796" s="20">
        <f t="shared" si="86"/>
        <v>2023</v>
      </c>
      <c r="L796" s="12">
        <f t="shared" si="87"/>
        <v>0.42415801468726255</v>
      </c>
      <c r="M796">
        <f>(COUNTIF(mercado_acoes!D:D, "Compra") + COUNTIF(mercado_acoes!D:D, "Venda"))</f>
        <v>2000</v>
      </c>
      <c r="N796" s="19">
        <f t="shared" si="88"/>
        <v>3479.9999999999995</v>
      </c>
      <c r="O796" s="19">
        <f t="shared" si="89"/>
        <v>2022.5758419853128</v>
      </c>
    </row>
    <row r="797" spans="1:15" x14ac:dyDescent="0.2">
      <c r="A797" s="3">
        <v>63</v>
      </c>
      <c r="B797" s="3" t="s">
        <v>234</v>
      </c>
      <c r="C797" s="3" t="s">
        <v>235</v>
      </c>
      <c r="D797" s="3" t="s">
        <v>14</v>
      </c>
      <c r="E797" s="3" t="s">
        <v>21</v>
      </c>
      <c r="F797" s="7">
        <v>38.14</v>
      </c>
      <c r="G797" s="6" t="s">
        <v>350</v>
      </c>
      <c r="H797" s="21">
        <f t="shared" si="84"/>
        <v>26</v>
      </c>
      <c r="I797" s="21" t="str">
        <f t="shared" si="90"/>
        <v>maio</v>
      </c>
      <c r="J797" s="20">
        <f t="shared" si="85"/>
        <v>5</v>
      </c>
      <c r="K797" s="20">
        <f t="shared" si="86"/>
        <v>2023</v>
      </c>
      <c r="L797" s="12">
        <f t="shared" si="87"/>
        <v>0.46644720182324639</v>
      </c>
      <c r="M797">
        <f>(COUNTIF(mercado_acoes!D:D, "Compra") + COUNTIF(mercado_acoes!D:D, "Venda"))</f>
        <v>2000</v>
      </c>
      <c r="N797" s="19">
        <f t="shared" si="88"/>
        <v>3814</v>
      </c>
      <c r="O797" s="19">
        <f t="shared" si="89"/>
        <v>2022.5335527981767</v>
      </c>
    </row>
    <row r="798" spans="1:15" x14ac:dyDescent="0.2">
      <c r="A798" s="3">
        <v>56</v>
      </c>
      <c r="B798" s="3" t="s">
        <v>104</v>
      </c>
      <c r="C798" s="3" t="s">
        <v>105</v>
      </c>
      <c r="D798" s="3" t="s">
        <v>9</v>
      </c>
      <c r="E798" s="3" t="s">
        <v>66</v>
      </c>
      <c r="F798" s="7">
        <v>37.03</v>
      </c>
      <c r="G798" s="6" t="s">
        <v>351</v>
      </c>
      <c r="H798" s="21">
        <f t="shared" si="84"/>
        <v>27</v>
      </c>
      <c r="I798" s="21" t="str">
        <f t="shared" si="90"/>
        <v>maio</v>
      </c>
      <c r="J798" s="20">
        <f t="shared" si="85"/>
        <v>5</v>
      </c>
      <c r="K798" s="20">
        <f t="shared" si="86"/>
        <v>2023</v>
      </c>
      <c r="L798" s="12">
        <f t="shared" si="87"/>
        <v>0.45239301088883266</v>
      </c>
      <c r="M798">
        <f>(COUNTIF(mercado_acoes!D:D, "Compra") + COUNTIF(mercado_acoes!D:D, "Venda"))</f>
        <v>2000</v>
      </c>
      <c r="N798" s="19">
        <f t="shared" si="88"/>
        <v>3703</v>
      </c>
      <c r="O798" s="19">
        <f t="shared" si="89"/>
        <v>2022.5476069891113</v>
      </c>
    </row>
    <row r="799" spans="1:15" x14ac:dyDescent="0.2">
      <c r="A799" s="3">
        <v>89</v>
      </c>
      <c r="B799" s="3" t="s">
        <v>113</v>
      </c>
      <c r="C799" s="3" t="s">
        <v>114</v>
      </c>
      <c r="D799" s="3" t="s">
        <v>14</v>
      </c>
      <c r="E799" s="3" t="s">
        <v>21</v>
      </c>
      <c r="F799" s="7">
        <v>37.24</v>
      </c>
      <c r="G799" s="6" t="s">
        <v>351</v>
      </c>
      <c r="H799" s="21">
        <f t="shared" si="84"/>
        <v>27</v>
      </c>
      <c r="I799" s="21" t="str">
        <f t="shared" si="90"/>
        <v>maio</v>
      </c>
      <c r="J799" s="20">
        <f t="shared" si="85"/>
        <v>5</v>
      </c>
      <c r="K799" s="20">
        <f t="shared" si="86"/>
        <v>2023</v>
      </c>
      <c r="L799" s="12">
        <f t="shared" si="87"/>
        <v>0.45505191187642446</v>
      </c>
      <c r="M799">
        <f>(COUNTIF(mercado_acoes!D:D, "Compra") + COUNTIF(mercado_acoes!D:D, "Venda"))</f>
        <v>2000</v>
      </c>
      <c r="N799" s="19">
        <f t="shared" si="88"/>
        <v>3724</v>
      </c>
      <c r="O799" s="19">
        <f t="shared" si="89"/>
        <v>2022.5449480881236</v>
      </c>
    </row>
    <row r="800" spans="1:15" x14ac:dyDescent="0.2">
      <c r="A800" s="3">
        <v>71</v>
      </c>
      <c r="B800" s="3" t="s">
        <v>132</v>
      </c>
      <c r="C800" s="3" t="s">
        <v>133</v>
      </c>
      <c r="D800" s="3" t="s">
        <v>14</v>
      </c>
      <c r="E800" s="3" t="s">
        <v>30</v>
      </c>
      <c r="F800" s="7">
        <v>29.2</v>
      </c>
      <c r="G800" s="6" t="s">
        <v>351</v>
      </c>
      <c r="H800" s="21">
        <f t="shared" si="84"/>
        <v>27</v>
      </c>
      <c r="I800" s="21" t="str">
        <f t="shared" si="90"/>
        <v>maio</v>
      </c>
      <c r="J800" s="20">
        <f t="shared" si="85"/>
        <v>5</v>
      </c>
      <c r="K800" s="20">
        <f t="shared" si="86"/>
        <v>2023</v>
      </c>
      <c r="L800" s="12">
        <f t="shared" si="87"/>
        <v>0.35325398835148136</v>
      </c>
      <c r="M800">
        <f>(COUNTIF(mercado_acoes!D:D, "Compra") + COUNTIF(mercado_acoes!D:D, "Venda"))</f>
        <v>2000</v>
      </c>
      <c r="N800" s="19">
        <f t="shared" si="88"/>
        <v>2920</v>
      </c>
      <c r="O800" s="19">
        <f t="shared" si="89"/>
        <v>2022.6467460116485</v>
      </c>
    </row>
    <row r="801" spans="1:15" x14ac:dyDescent="0.2">
      <c r="A801" s="3">
        <v>66</v>
      </c>
      <c r="B801" s="3" t="s">
        <v>132</v>
      </c>
      <c r="C801" s="3" t="s">
        <v>141</v>
      </c>
      <c r="D801" s="3" t="s">
        <v>14</v>
      </c>
      <c r="E801" s="3" t="s">
        <v>83</v>
      </c>
      <c r="F801" s="7">
        <v>42.2</v>
      </c>
      <c r="G801" s="6" t="s">
        <v>351</v>
      </c>
      <c r="H801" s="21">
        <f t="shared" si="84"/>
        <v>27</v>
      </c>
      <c r="I801" s="21" t="str">
        <f t="shared" si="90"/>
        <v>maio</v>
      </c>
      <c r="J801" s="20">
        <f t="shared" si="85"/>
        <v>5</v>
      </c>
      <c r="K801" s="20">
        <f t="shared" si="86"/>
        <v>2023</v>
      </c>
      <c r="L801" s="12">
        <f t="shared" si="87"/>
        <v>0.51785262091668782</v>
      </c>
      <c r="M801">
        <f>(COUNTIF(mercado_acoes!D:D, "Compra") + COUNTIF(mercado_acoes!D:D, "Venda"))</f>
        <v>2000</v>
      </c>
      <c r="N801" s="19">
        <f t="shared" si="88"/>
        <v>4220</v>
      </c>
      <c r="O801" s="19">
        <f t="shared" si="89"/>
        <v>2022.4821473790832</v>
      </c>
    </row>
    <row r="802" spans="1:15" x14ac:dyDescent="0.2">
      <c r="A802" s="3">
        <v>1</v>
      </c>
      <c r="B802" s="3" t="s">
        <v>185</v>
      </c>
      <c r="C802" s="3" t="s">
        <v>186</v>
      </c>
      <c r="D802" s="3" t="s">
        <v>9</v>
      </c>
      <c r="E802" s="3" t="s">
        <v>47</v>
      </c>
      <c r="F802" s="7">
        <v>8.98</v>
      </c>
      <c r="G802" s="6" t="s">
        <v>351</v>
      </c>
      <c r="H802" s="21">
        <f t="shared" si="84"/>
        <v>27</v>
      </c>
      <c r="I802" s="21" t="str">
        <f t="shared" si="90"/>
        <v>maio</v>
      </c>
      <c r="J802" s="20">
        <f t="shared" si="85"/>
        <v>5</v>
      </c>
      <c r="K802" s="20">
        <f t="shared" si="86"/>
        <v>2023</v>
      </c>
      <c r="L802" s="12">
        <f t="shared" si="87"/>
        <v>9.7239807546214238E-2</v>
      </c>
      <c r="M802">
        <f>(COUNTIF(mercado_acoes!D:D, "Compra") + COUNTIF(mercado_acoes!D:D, "Venda"))</f>
        <v>2000</v>
      </c>
      <c r="N802" s="19">
        <f t="shared" si="88"/>
        <v>898</v>
      </c>
      <c r="O802" s="19">
        <f t="shared" si="89"/>
        <v>2022.9027601924538</v>
      </c>
    </row>
    <row r="803" spans="1:15" x14ac:dyDescent="0.2">
      <c r="A803" s="3">
        <v>97</v>
      </c>
      <c r="B803" s="3" t="s">
        <v>43</v>
      </c>
      <c r="C803" s="3" t="s">
        <v>44</v>
      </c>
      <c r="D803" s="3" t="s">
        <v>9</v>
      </c>
      <c r="E803" s="3" t="s">
        <v>66</v>
      </c>
      <c r="F803" s="7">
        <v>38.479999999999997</v>
      </c>
      <c r="G803" s="6" t="s">
        <v>351</v>
      </c>
      <c r="H803" s="21">
        <f t="shared" si="84"/>
        <v>27</v>
      </c>
      <c r="I803" s="21" t="str">
        <f t="shared" si="90"/>
        <v>maio</v>
      </c>
      <c r="J803" s="20">
        <f t="shared" si="85"/>
        <v>5</v>
      </c>
      <c r="K803" s="20">
        <f t="shared" si="86"/>
        <v>2023</v>
      </c>
      <c r="L803" s="12">
        <f t="shared" si="87"/>
        <v>0.47075208913649025</v>
      </c>
      <c r="M803">
        <f>(COUNTIF(mercado_acoes!D:D, "Compra") + COUNTIF(mercado_acoes!D:D, "Venda"))</f>
        <v>2000</v>
      </c>
      <c r="N803" s="19">
        <f t="shared" si="88"/>
        <v>3847.9999999999995</v>
      </c>
      <c r="O803" s="19">
        <f t="shared" si="89"/>
        <v>2022.5292479108634</v>
      </c>
    </row>
    <row r="804" spans="1:15" x14ac:dyDescent="0.2">
      <c r="A804" s="3">
        <v>1</v>
      </c>
      <c r="B804" s="3" t="s">
        <v>185</v>
      </c>
      <c r="C804" s="3" t="s">
        <v>186</v>
      </c>
      <c r="D804" s="3" t="s">
        <v>14</v>
      </c>
      <c r="E804" s="3" t="s">
        <v>79</v>
      </c>
      <c r="F804" s="7">
        <v>16.3</v>
      </c>
      <c r="G804" s="6" t="s">
        <v>352</v>
      </c>
      <c r="H804" s="21">
        <f t="shared" si="84"/>
        <v>28</v>
      </c>
      <c r="I804" s="21" t="str">
        <f t="shared" si="90"/>
        <v>maio</v>
      </c>
      <c r="J804" s="20">
        <f t="shared" si="85"/>
        <v>5</v>
      </c>
      <c r="K804" s="20">
        <f t="shared" si="86"/>
        <v>2023</v>
      </c>
      <c r="L804" s="12">
        <f t="shared" si="87"/>
        <v>0.18992149911369965</v>
      </c>
      <c r="M804">
        <f>(COUNTIF(mercado_acoes!D:D, "Compra") + COUNTIF(mercado_acoes!D:D, "Venda"))</f>
        <v>2000</v>
      </c>
      <c r="N804" s="19">
        <f t="shared" si="88"/>
        <v>1630</v>
      </c>
      <c r="O804" s="19">
        <f t="shared" si="89"/>
        <v>2022.8100785008862</v>
      </c>
    </row>
    <row r="805" spans="1:15" x14ac:dyDescent="0.2">
      <c r="A805" s="3">
        <v>5</v>
      </c>
      <c r="B805" s="3" t="s">
        <v>151</v>
      </c>
      <c r="C805" s="3" t="s">
        <v>152</v>
      </c>
      <c r="D805" s="3" t="s">
        <v>9</v>
      </c>
      <c r="E805" s="3" t="s">
        <v>34</v>
      </c>
      <c r="F805" s="7">
        <v>65.19</v>
      </c>
      <c r="G805" s="6" t="s">
        <v>352</v>
      </c>
      <c r="H805" s="21">
        <f t="shared" si="84"/>
        <v>28</v>
      </c>
      <c r="I805" s="21" t="str">
        <f t="shared" si="90"/>
        <v>maio</v>
      </c>
      <c r="J805" s="20">
        <f t="shared" si="85"/>
        <v>5</v>
      </c>
      <c r="K805" s="20">
        <f t="shared" si="86"/>
        <v>2023</v>
      </c>
      <c r="L805" s="12">
        <f t="shared" si="87"/>
        <v>0.80893897189161812</v>
      </c>
      <c r="M805">
        <f>(COUNTIF(mercado_acoes!D:D, "Compra") + COUNTIF(mercado_acoes!D:D, "Venda"))</f>
        <v>2000</v>
      </c>
      <c r="N805" s="19">
        <f t="shared" si="88"/>
        <v>6519</v>
      </c>
      <c r="O805" s="19">
        <f t="shared" si="89"/>
        <v>2022.1910610281084</v>
      </c>
    </row>
    <row r="806" spans="1:15" x14ac:dyDescent="0.2">
      <c r="A806" s="3">
        <v>4</v>
      </c>
      <c r="B806" s="3" t="s">
        <v>91</v>
      </c>
      <c r="C806" s="3" t="s">
        <v>92</v>
      </c>
      <c r="D806" s="3" t="s">
        <v>14</v>
      </c>
      <c r="E806" s="3" t="s">
        <v>21</v>
      </c>
      <c r="F806" s="7">
        <v>27.62</v>
      </c>
      <c r="G806" s="6" t="s">
        <v>352</v>
      </c>
      <c r="H806" s="21">
        <f t="shared" si="84"/>
        <v>28</v>
      </c>
      <c r="I806" s="21" t="str">
        <f t="shared" si="90"/>
        <v>maio</v>
      </c>
      <c r="J806" s="20">
        <f t="shared" si="85"/>
        <v>5</v>
      </c>
      <c r="K806" s="20">
        <f t="shared" si="86"/>
        <v>2023</v>
      </c>
      <c r="L806" s="12">
        <f t="shared" si="87"/>
        <v>0.33324892377817167</v>
      </c>
      <c r="M806">
        <f>(COUNTIF(mercado_acoes!D:D, "Compra") + COUNTIF(mercado_acoes!D:D, "Venda"))</f>
        <v>2000</v>
      </c>
      <c r="N806" s="19">
        <f t="shared" si="88"/>
        <v>2762</v>
      </c>
      <c r="O806" s="19">
        <f t="shared" si="89"/>
        <v>2022.6667510762218</v>
      </c>
    </row>
    <row r="807" spans="1:15" x14ac:dyDescent="0.2">
      <c r="A807" s="3">
        <v>7</v>
      </c>
      <c r="B807" s="3" t="s">
        <v>87</v>
      </c>
      <c r="C807" s="3" t="s">
        <v>88</v>
      </c>
      <c r="D807" s="3" t="s">
        <v>9</v>
      </c>
      <c r="E807" s="3" t="s">
        <v>57</v>
      </c>
      <c r="F807" s="7">
        <v>24.78</v>
      </c>
      <c r="G807" s="6" t="s">
        <v>352</v>
      </c>
      <c r="H807" s="21">
        <f t="shared" si="84"/>
        <v>28</v>
      </c>
      <c r="I807" s="21" t="str">
        <f t="shared" si="90"/>
        <v>maio</v>
      </c>
      <c r="J807" s="20">
        <f t="shared" si="85"/>
        <v>5</v>
      </c>
      <c r="K807" s="20">
        <f t="shared" si="86"/>
        <v>2023</v>
      </c>
      <c r="L807" s="12">
        <f t="shared" si="87"/>
        <v>0.2972904532793112</v>
      </c>
      <c r="M807">
        <f>(COUNTIF(mercado_acoes!D:D, "Compra") + COUNTIF(mercado_acoes!D:D, "Venda"))</f>
        <v>2000</v>
      </c>
      <c r="N807" s="19">
        <f t="shared" si="88"/>
        <v>2478</v>
      </c>
      <c r="O807" s="19">
        <f t="shared" si="89"/>
        <v>2022.7027095467206</v>
      </c>
    </row>
    <row r="808" spans="1:15" x14ac:dyDescent="0.2">
      <c r="A808" s="3">
        <v>70</v>
      </c>
      <c r="B808" s="3" t="s">
        <v>134</v>
      </c>
      <c r="C808" s="3" t="s">
        <v>135</v>
      </c>
      <c r="D808" s="3" t="s">
        <v>9</v>
      </c>
      <c r="E808" s="3" t="s">
        <v>25</v>
      </c>
      <c r="F808" s="7">
        <v>17.14</v>
      </c>
      <c r="G808" s="6" t="s">
        <v>352</v>
      </c>
      <c r="H808" s="21">
        <f t="shared" si="84"/>
        <v>28</v>
      </c>
      <c r="I808" s="21" t="str">
        <f t="shared" si="90"/>
        <v>maio</v>
      </c>
      <c r="J808" s="20">
        <f t="shared" si="85"/>
        <v>5</v>
      </c>
      <c r="K808" s="20">
        <f t="shared" si="86"/>
        <v>2023</v>
      </c>
      <c r="L808" s="12">
        <f t="shared" si="87"/>
        <v>0.20055710306406685</v>
      </c>
      <c r="M808">
        <f>(COUNTIF(mercado_acoes!D:D, "Compra") + COUNTIF(mercado_acoes!D:D, "Venda"))</f>
        <v>2000</v>
      </c>
      <c r="N808" s="19">
        <f t="shared" si="88"/>
        <v>1714</v>
      </c>
      <c r="O808" s="19">
        <f t="shared" si="89"/>
        <v>2022.7994428969359</v>
      </c>
    </row>
    <row r="809" spans="1:15" x14ac:dyDescent="0.2">
      <c r="A809" s="3">
        <v>31</v>
      </c>
      <c r="B809" s="3" t="s">
        <v>240</v>
      </c>
      <c r="C809" s="3" t="s">
        <v>241</v>
      </c>
      <c r="D809" s="3" t="s">
        <v>9</v>
      </c>
      <c r="E809" s="3" t="s">
        <v>30</v>
      </c>
      <c r="F809" s="7">
        <v>32.1</v>
      </c>
      <c r="G809" s="6" t="s">
        <v>352</v>
      </c>
      <c r="H809" s="21">
        <f t="shared" si="84"/>
        <v>28</v>
      </c>
      <c r="I809" s="21" t="str">
        <f t="shared" si="90"/>
        <v>maio</v>
      </c>
      <c r="J809" s="20">
        <f t="shared" si="85"/>
        <v>5</v>
      </c>
      <c r="K809" s="20">
        <f t="shared" si="86"/>
        <v>2023</v>
      </c>
      <c r="L809" s="12">
        <f t="shared" si="87"/>
        <v>0.38997214484679665</v>
      </c>
      <c r="M809">
        <f>(COUNTIF(mercado_acoes!D:D, "Compra") + COUNTIF(mercado_acoes!D:D, "Venda"))</f>
        <v>2000</v>
      </c>
      <c r="N809" s="19">
        <f t="shared" si="88"/>
        <v>3210</v>
      </c>
      <c r="O809" s="19">
        <f t="shared" si="89"/>
        <v>2022.6100278551532</v>
      </c>
    </row>
    <row r="810" spans="1:15" x14ac:dyDescent="0.2">
      <c r="A810" s="3">
        <v>76</v>
      </c>
      <c r="B810" s="3" t="s">
        <v>213</v>
      </c>
      <c r="C810" s="3" t="s">
        <v>214</v>
      </c>
      <c r="D810" s="3" t="s">
        <v>14</v>
      </c>
      <c r="E810" s="3" t="s">
        <v>15</v>
      </c>
      <c r="F810" s="7">
        <v>55.97</v>
      </c>
      <c r="G810" s="6" t="s">
        <v>353</v>
      </c>
      <c r="H810" s="21">
        <f t="shared" si="84"/>
        <v>1</v>
      </c>
      <c r="I810" s="21" t="str">
        <f t="shared" si="90"/>
        <v>junho</v>
      </c>
      <c r="J810" s="20">
        <f t="shared" si="85"/>
        <v>6</v>
      </c>
      <c r="K810" s="20">
        <f t="shared" si="86"/>
        <v>2023</v>
      </c>
      <c r="L810" s="12">
        <f t="shared" si="87"/>
        <v>0.69220055710306405</v>
      </c>
      <c r="M810">
        <f>(COUNTIF(mercado_acoes!D:D, "Compra") + COUNTIF(mercado_acoes!D:D, "Venda"))</f>
        <v>2000</v>
      </c>
      <c r="N810" s="19">
        <f t="shared" si="88"/>
        <v>5597</v>
      </c>
      <c r="O810" s="19">
        <f t="shared" si="89"/>
        <v>2022.307799442897</v>
      </c>
    </row>
    <row r="811" spans="1:15" x14ac:dyDescent="0.2">
      <c r="A811" s="3">
        <v>48</v>
      </c>
      <c r="B811" s="3" t="s">
        <v>23</v>
      </c>
      <c r="C811" s="3" t="s">
        <v>26</v>
      </c>
      <c r="D811" s="3" t="s">
        <v>14</v>
      </c>
      <c r="E811" s="3" t="s">
        <v>63</v>
      </c>
      <c r="F811" s="7">
        <v>11.65</v>
      </c>
      <c r="G811" s="6" t="s">
        <v>353</v>
      </c>
      <c r="H811" s="21">
        <f t="shared" si="84"/>
        <v>1</v>
      </c>
      <c r="I811" s="21" t="str">
        <f t="shared" si="90"/>
        <v>junho</v>
      </c>
      <c r="J811" s="20">
        <f t="shared" si="85"/>
        <v>6</v>
      </c>
      <c r="K811" s="20">
        <f t="shared" si="86"/>
        <v>2023</v>
      </c>
      <c r="L811" s="12">
        <f t="shared" si="87"/>
        <v>0.13104583438845277</v>
      </c>
      <c r="M811">
        <f>(COUNTIF(mercado_acoes!D:D, "Compra") + COUNTIF(mercado_acoes!D:D, "Venda"))</f>
        <v>2000</v>
      </c>
      <c r="N811" s="19">
        <f t="shared" si="88"/>
        <v>1165</v>
      </c>
      <c r="O811" s="19">
        <f t="shared" si="89"/>
        <v>2022.8689541656115</v>
      </c>
    </row>
    <row r="812" spans="1:15" x14ac:dyDescent="0.2">
      <c r="A812" s="3">
        <v>23</v>
      </c>
      <c r="B812" s="3" t="s">
        <v>253</v>
      </c>
      <c r="C812" s="3" t="s">
        <v>254</v>
      </c>
      <c r="D812" s="3" t="s">
        <v>14</v>
      </c>
      <c r="E812" s="3" t="s">
        <v>83</v>
      </c>
      <c r="F812" s="7">
        <v>39.47</v>
      </c>
      <c r="G812" s="6" t="s">
        <v>353</v>
      </c>
      <c r="H812" s="21">
        <f t="shared" si="84"/>
        <v>1</v>
      </c>
      <c r="I812" s="21" t="str">
        <f t="shared" si="90"/>
        <v>junho</v>
      </c>
      <c r="J812" s="20">
        <f t="shared" si="85"/>
        <v>6</v>
      </c>
      <c r="K812" s="20">
        <f t="shared" si="86"/>
        <v>2023</v>
      </c>
      <c r="L812" s="12">
        <f t="shared" si="87"/>
        <v>0.4832869080779944</v>
      </c>
      <c r="M812">
        <f>(COUNTIF(mercado_acoes!D:D, "Compra") + COUNTIF(mercado_acoes!D:D, "Venda"))</f>
        <v>2000</v>
      </c>
      <c r="N812" s="19">
        <f t="shared" si="88"/>
        <v>3947</v>
      </c>
      <c r="O812" s="19">
        <f t="shared" si="89"/>
        <v>2022.5167130919219</v>
      </c>
    </row>
    <row r="813" spans="1:15" x14ac:dyDescent="0.2">
      <c r="A813" s="3">
        <v>72</v>
      </c>
      <c r="B813" s="3" t="s">
        <v>110</v>
      </c>
      <c r="C813" s="3" t="s">
        <v>111</v>
      </c>
      <c r="D813" s="3" t="s">
        <v>9</v>
      </c>
      <c r="E813" s="3" t="s">
        <v>47</v>
      </c>
      <c r="F813" s="7">
        <v>16.510000000000002</v>
      </c>
      <c r="G813" s="6" t="s">
        <v>353</v>
      </c>
      <c r="H813" s="21">
        <f t="shared" si="84"/>
        <v>1</v>
      </c>
      <c r="I813" s="21" t="str">
        <f t="shared" si="90"/>
        <v>junho</v>
      </c>
      <c r="J813" s="20">
        <f t="shared" si="85"/>
        <v>6</v>
      </c>
      <c r="K813" s="20">
        <f t="shared" si="86"/>
        <v>2023</v>
      </c>
      <c r="L813" s="12">
        <f t="shared" si="87"/>
        <v>0.19258040010129146</v>
      </c>
      <c r="M813">
        <f>(COUNTIF(mercado_acoes!D:D, "Compra") + COUNTIF(mercado_acoes!D:D, "Venda"))</f>
        <v>2000</v>
      </c>
      <c r="N813" s="19">
        <f t="shared" si="88"/>
        <v>1651.0000000000002</v>
      </c>
      <c r="O813" s="19">
        <f t="shared" si="89"/>
        <v>2022.8074195998988</v>
      </c>
    </row>
    <row r="814" spans="1:15" x14ac:dyDescent="0.2">
      <c r="A814" s="3">
        <v>65</v>
      </c>
      <c r="B814" s="3" t="s">
        <v>208</v>
      </c>
      <c r="C814" s="3" t="s">
        <v>209</v>
      </c>
      <c r="D814" s="3" t="s">
        <v>9</v>
      </c>
      <c r="E814" s="3" t="s">
        <v>30</v>
      </c>
      <c r="F814" s="7">
        <v>24.73</v>
      </c>
      <c r="G814" s="6" t="s">
        <v>354</v>
      </c>
      <c r="H814" s="21">
        <f t="shared" si="84"/>
        <v>2</v>
      </c>
      <c r="I814" s="21" t="str">
        <f t="shared" si="90"/>
        <v>junho</v>
      </c>
      <c r="J814" s="20">
        <f t="shared" si="85"/>
        <v>6</v>
      </c>
      <c r="K814" s="20">
        <f t="shared" si="86"/>
        <v>2023</v>
      </c>
      <c r="L814" s="12">
        <f t="shared" si="87"/>
        <v>0.29665738161559885</v>
      </c>
      <c r="M814">
        <f>(COUNTIF(mercado_acoes!D:D, "Compra") + COUNTIF(mercado_acoes!D:D, "Venda"))</f>
        <v>2000</v>
      </c>
      <c r="N814" s="19">
        <f t="shared" si="88"/>
        <v>2473</v>
      </c>
      <c r="O814" s="19">
        <f t="shared" si="89"/>
        <v>2022.7033426183843</v>
      </c>
    </row>
    <row r="815" spans="1:15" x14ac:dyDescent="0.2">
      <c r="A815" s="3">
        <v>69</v>
      </c>
      <c r="B815" s="3" t="s">
        <v>77</v>
      </c>
      <c r="C815" s="3" t="s">
        <v>126</v>
      </c>
      <c r="D815" s="3" t="s">
        <v>9</v>
      </c>
      <c r="E815" s="3" t="s">
        <v>79</v>
      </c>
      <c r="F815" s="7">
        <v>15.87</v>
      </c>
      <c r="G815" s="6" t="s">
        <v>354</v>
      </c>
      <c r="H815" s="21">
        <f t="shared" si="84"/>
        <v>2</v>
      </c>
      <c r="I815" s="21" t="str">
        <f t="shared" si="90"/>
        <v>junho</v>
      </c>
      <c r="J815" s="20">
        <f t="shared" si="85"/>
        <v>6</v>
      </c>
      <c r="K815" s="20">
        <f t="shared" si="86"/>
        <v>2023</v>
      </c>
      <c r="L815" s="12">
        <f t="shared" si="87"/>
        <v>0.18447708280577357</v>
      </c>
      <c r="M815">
        <f>(COUNTIF(mercado_acoes!D:D, "Compra") + COUNTIF(mercado_acoes!D:D, "Venda"))</f>
        <v>2000</v>
      </c>
      <c r="N815" s="19">
        <f t="shared" si="88"/>
        <v>1587</v>
      </c>
      <c r="O815" s="19">
        <f t="shared" si="89"/>
        <v>2022.8155229171941</v>
      </c>
    </row>
    <row r="816" spans="1:15" x14ac:dyDescent="0.2">
      <c r="A816" s="3">
        <v>19</v>
      </c>
      <c r="B816" s="3" t="s">
        <v>23</v>
      </c>
      <c r="C816" s="3" t="s">
        <v>184</v>
      </c>
      <c r="D816" s="3" t="s">
        <v>9</v>
      </c>
      <c r="E816" s="3" t="s">
        <v>25</v>
      </c>
      <c r="F816" s="7">
        <v>16.329999999999998</v>
      </c>
      <c r="G816" s="6" t="s">
        <v>354</v>
      </c>
      <c r="H816" s="21">
        <f t="shared" si="84"/>
        <v>2</v>
      </c>
      <c r="I816" s="21" t="str">
        <f t="shared" si="90"/>
        <v>junho</v>
      </c>
      <c r="J816" s="20">
        <f t="shared" si="85"/>
        <v>6</v>
      </c>
      <c r="K816" s="20">
        <f t="shared" si="86"/>
        <v>2023</v>
      </c>
      <c r="L816" s="12">
        <f t="shared" si="87"/>
        <v>0.19030134211192704</v>
      </c>
      <c r="M816">
        <f>(COUNTIF(mercado_acoes!D:D, "Compra") + COUNTIF(mercado_acoes!D:D, "Venda"))</f>
        <v>2000</v>
      </c>
      <c r="N816" s="19">
        <f t="shared" si="88"/>
        <v>1632.9999999999998</v>
      </c>
      <c r="O816" s="19">
        <f t="shared" si="89"/>
        <v>2022.809698657888</v>
      </c>
    </row>
    <row r="817" spans="1:15" x14ac:dyDescent="0.2">
      <c r="A817" s="3">
        <v>20</v>
      </c>
      <c r="B817" s="3" t="s">
        <v>145</v>
      </c>
      <c r="C817" s="3" t="s">
        <v>146</v>
      </c>
      <c r="D817" s="3" t="s">
        <v>14</v>
      </c>
      <c r="E817" s="3" t="s">
        <v>10</v>
      </c>
      <c r="F817" s="7">
        <v>10.83</v>
      </c>
      <c r="G817" s="6" t="s">
        <v>354</v>
      </c>
      <c r="H817" s="21">
        <f t="shared" si="84"/>
        <v>2</v>
      </c>
      <c r="I817" s="21" t="str">
        <f t="shared" si="90"/>
        <v>junho</v>
      </c>
      <c r="J817" s="20">
        <f t="shared" si="85"/>
        <v>6</v>
      </c>
      <c r="K817" s="20">
        <f t="shared" si="86"/>
        <v>2023</v>
      </c>
      <c r="L817" s="12">
        <f t="shared" si="87"/>
        <v>0.12066345910357051</v>
      </c>
      <c r="M817">
        <f>(COUNTIF(mercado_acoes!D:D, "Compra") + COUNTIF(mercado_acoes!D:D, "Venda"))</f>
        <v>2000</v>
      </c>
      <c r="N817" s="19">
        <f t="shared" si="88"/>
        <v>1083</v>
      </c>
      <c r="O817" s="19">
        <f t="shared" si="89"/>
        <v>2022.8793365408965</v>
      </c>
    </row>
    <row r="818" spans="1:15" x14ac:dyDescent="0.2">
      <c r="A818" s="3">
        <v>5</v>
      </c>
      <c r="B818" s="3" t="s">
        <v>151</v>
      </c>
      <c r="C818" s="3" t="s">
        <v>152</v>
      </c>
      <c r="D818" s="3" t="s">
        <v>14</v>
      </c>
      <c r="E818" s="3" t="s">
        <v>37</v>
      </c>
      <c r="F818" s="7">
        <v>38.909999999999997</v>
      </c>
      <c r="G818" s="6" t="s">
        <v>354</v>
      </c>
      <c r="H818" s="21">
        <f t="shared" si="84"/>
        <v>2</v>
      </c>
      <c r="I818" s="21" t="str">
        <f t="shared" si="90"/>
        <v>junho</v>
      </c>
      <c r="J818" s="20">
        <f t="shared" si="85"/>
        <v>6</v>
      </c>
      <c r="K818" s="20">
        <f t="shared" si="86"/>
        <v>2023</v>
      </c>
      <c r="L818" s="12">
        <f t="shared" si="87"/>
        <v>0.47619650544441627</v>
      </c>
      <c r="M818">
        <f>(COUNTIF(mercado_acoes!D:D, "Compra") + COUNTIF(mercado_acoes!D:D, "Venda"))</f>
        <v>2000</v>
      </c>
      <c r="N818" s="19">
        <f t="shared" si="88"/>
        <v>3890.9999999999995</v>
      </c>
      <c r="O818" s="19">
        <f t="shared" si="89"/>
        <v>2022.5238034945555</v>
      </c>
    </row>
    <row r="819" spans="1:15" x14ac:dyDescent="0.2">
      <c r="A819" s="3">
        <v>15</v>
      </c>
      <c r="B819" s="3" t="s">
        <v>35</v>
      </c>
      <c r="C819" s="3" t="s">
        <v>36</v>
      </c>
      <c r="D819" s="3" t="s">
        <v>9</v>
      </c>
      <c r="E819" s="3" t="s">
        <v>66</v>
      </c>
      <c r="F819" s="7">
        <v>27.89</v>
      </c>
      <c r="G819" s="6" t="s">
        <v>354</v>
      </c>
      <c r="H819" s="21">
        <f t="shared" si="84"/>
        <v>2</v>
      </c>
      <c r="I819" s="21" t="str">
        <f t="shared" si="90"/>
        <v>junho</v>
      </c>
      <c r="J819" s="20">
        <f t="shared" si="85"/>
        <v>6</v>
      </c>
      <c r="K819" s="20">
        <f t="shared" si="86"/>
        <v>2023</v>
      </c>
      <c r="L819" s="12">
        <f t="shared" si="87"/>
        <v>0.33666751076221829</v>
      </c>
      <c r="M819">
        <f>(COUNTIF(mercado_acoes!D:D, "Compra") + COUNTIF(mercado_acoes!D:D, "Venda"))</f>
        <v>2000</v>
      </c>
      <c r="N819" s="19">
        <f t="shared" si="88"/>
        <v>2789</v>
      </c>
      <c r="O819" s="19">
        <f t="shared" si="89"/>
        <v>2022.6633324892377</v>
      </c>
    </row>
    <row r="820" spans="1:15" x14ac:dyDescent="0.2">
      <c r="A820" s="3">
        <v>97</v>
      </c>
      <c r="B820" s="3" t="s">
        <v>43</v>
      </c>
      <c r="C820" s="3" t="s">
        <v>44</v>
      </c>
      <c r="D820" s="3" t="s">
        <v>9</v>
      </c>
      <c r="E820" s="3" t="s">
        <v>125</v>
      </c>
      <c r="F820" s="7">
        <v>3.17</v>
      </c>
      <c r="G820" s="6" t="s">
        <v>354</v>
      </c>
      <c r="H820" s="21">
        <f t="shared" si="84"/>
        <v>2</v>
      </c>
      <c r="I820" s="21" t="str">
        <f t="shared" si="90"/>
        <v>junho</v>
      </c>
      <c r="J820" s="20">
        <f t="shared" si="85"/>
        <v>6</v>
      </c>
      <c r="K820" s="20">
        <f t="shared" si="86"/>
        <v>2023</v>
      </c>
      <c r="L820" s="12">
        <f t="shared" si="87"/>
        <v>2.3676880222841222E-2</v>
      </c>
      <c r="M820">
        <f>(COUNTIF(mercado_acoes!D:D, "Compra") + COUNTIF(mercado_acoes!D:D, "Venda"))</f>
        <v>2000</v>
      </c>
      <c r="N820" s="19">
        <f t="shared" si="88"/>
        <v>317</v>
      </c>
      <c r="O820" s="19">
        <f t="shared" si="89"/>
        <v>2022.9763231197771</v>
      </c>
    </row>
    <row r="821" spans="1:15" x14ac:dyDescent="0.2">
      <c r="A821" s="3">
        <v>63</v>
      </c>
      <c r="B821" s="3" t="s">
        <v>234</v>
      </c>
      <c r="C821" s="3" t="s">
        <v>235</v>
      </c>
      <c r="D821" s="3" t="s">
        <v>9</v>
      </c>
      <c r="E821" s="3" t="s">
        <v>63</v>
      </c>
      <c r="F821" s="7">
        <v>11</v>
      </c>
      <c r="G821" s="6" t="s">
        <v>354</v>
      </c>
      <c r="H821" s="21">
        <f t="shared" ref="H821:H884" si="91">DAY(G821)</f>
        <v>2</v>
      </c>
      <c r="I821" s="21" t="str">
        <f t="shared" si="90"/>
        <v>junho</v>
      </c>
      <c r="J821" s="20">
        <f t="shared" si="85"/>
        <v>6</v>
      </c>
      <c r="K821" s="20">
        <f t="shared" si="86"/>
        <v>2023</v>
      </c>
      <c r="L821" s="12">
        <f t="shared" si="87"/>
        <v>0.12281590276019244</v>
      </c>
      <c r="M821">
        <f>(COUNTIF(mercado_acoes!D:D, "Compra") + COUNTIF(mercado_acoes!D:D, "Venda"))</f>
        <v>2000</v>
      </c>
      <c r="N821" s="19">
        <f t="shared" si="88"/>
        <v>1100</v>
      </c>
      <c r="O821" s="19">
        <f t="shared" si="89"/>
        <v>2022.8771840972397</v>
      </c>
    </row>
    <row r="822" spans="1:15" x14ac:dyDescent="0.2">
      <c r="A822" s="3">
        <v>92</v>
      </c>
      <c r="B822" s="3" t="s">
        <v>85</v>
      </c>
      <c r="C822" s="3" t="s">
        <v>188</v>
      </c>
      <c r="D822" s="3" t="s">
        <v>14</v>
      </c>
      <c r="E822" s="3" t="s">
        <v>31</v>
      </c>
      <c r="F822" s="7">
        <v>56.59</v>
      </c>
      <c r="G822" s="6" t="s">
        <v>355</v>
      </c>
      <c r="H822" s="21">
        <f t="shared" si="91"/>
        <v>3</v>
      </c>
      <c r="I822" s="21" t="str">
        <f t="shared" si="90"/>
        <v>junho</v>
      </c>
      <c r="J822" s="20">
        <f t="shared" si="85"/>
        <v>6</v>
      </c>
      <c r="K822" s="20">
        <f t="shared" si="86"/>
        <v>2023</v>
      </c>
      <c r="L822" s="12">
        <f t="shared" si="87"/>
        <v>0.70005064573309705</v>
      </c>
      <c r="M822">
        <f>(COUNTIF(mercado_acoes!D:D, "Compra") + COUNTIF(mercado_acoes!D:D, "Venda"))</f>
        <v>2000</v>
      </c>
      <c r="N822" s="19">
        <f t="shared" si="88"/>
        <v>5659</v>
      </c>
      <c r="O822" s="19">
        <f t="shared" si="89"/>
        <v>2022.2999493542668</v>
      </c>
    </row>
    <row r="823" spans="1:15" x14ac:dyDescent="0.2">
      <c r="A823" s="3">
        <v>51</v>
      </c>
      <c r="B823" s="3" t="s">
        <v>248</v>
      </c>
      <c r="C823" s="3" t="s">
        <v>249</v>
      </c>
      <c r="D823" s="3" t="s">
        <v>14</v>
      </c>
      <c r="E823" s="3" t="s">
        <v>70</v>
      </c>
      <c r="F823" s="7">
        <v>10.07</v>
      </c>
      <c r="G823" s="6" t="s">
        <v>355</v>
      </c>
      <c r="H823" s="21">
        <f t="shared" si="91"/>
        <v>3</v>
      </c>
      <c r="I823" s="21" t="str">
        <f t="shared" si="90"/>
        <v>junho</v>
      </c>
      <c r="J823" s="20">
        <f t="shared" si="85"/>
        <v>6</v>
      </c>
      <c r="K823" s="20">
        <f t="shared" si="86"/>
        <v>2023</v>
      </c>
      <c r="L823" s="12">
        <f t="shared" si="87"/>
        <v>0.11104076981514306</v>
      </c>
      <c r="M823">
        <f>(COUNTIF(mercado_acoes!D:D, "Compra") + COUNTIF(mercado_acoes!D:D, "Venda"))</f>
        <v>2000</v>
      </c>
      <c r="N823" s="19">
        <f t="shared" si="88"/>
        <v>1007</v>
      </c>
      <c r="O823" s="19">
        <f t="shared" si="89"/>
        <v>2022.8889592301848</v>
      </c>
    </row>
    <row r="824" spans="1:15" x14ac:dyDescent="0.2">
      <c r="A824" s="3">
        <v>45</v>
      </c>
      <c r="B824" s="3" t="s">
        <v>227</v>
      </c>
      <c r="C824" s="3" t="s">
        <v>228</v>
      </c>
      <c r="D824" s="3" t="s">
        <v>9</v>
      </c>
      <c r="E824" s="3" t="s">
        <v>27</v>
      </c>
      <c r="F824" s="7">
        <v>14.01</v>
      </c>
      <c r="G824" s="6" t="s">
        <v>355</v>
      </c>
      <c r="H824" s="21">
        <f t="shared" si="91"/>
        <v>3</v>
      </c>
      <c r="I824" s="21" t="str">
        <f t="shared" si="90"/>
        <v>junho</v>
      </c>
      <c r="J824" s="20">
        <f t="shared" si="85"/>
        <v>6</v>
      </c>
      <c r="K824" s="20">
        <f t="shared" si="86"/>
        <v>2023</v>
      </c>
      <c r="L824" s="12">
        <f t="shared" si="87"/>
        <v>0.16092681691567484</v>
      </c>
      <c r="M824">
        <f>(COUNTIF(mercado_acoes!D:D, "Compra") + COUNTIF(mercado_acoes!D:D, "Venda"))</f>
        <v>2000</v>
      </c>
      <c r="N824" s="19">
        <f t="shared" si="88"/>
        <v>1401</v>
      </c>
      <c r="O824" s="19">
        <f t="shared" si="89"/>
        <v>2022.8390731830843</v>
      </c>
    </row>
    <row r="825" spans="1:15" x14ac:dyDescent="0.2">
      <c r="A825" s="3">
        <v>74</v>
      </c>
      <c r="B825" s="3" t="s">
        <v>7</v>
      </c>
      <c r="C825" s="3" t="s">
        <v>100</v>
      </c>
      <c r="D825" s="3" t="s">
        <v>14</v>
      </c>
      <c r="E825" s="3" t="s">
        <v>95</v>
      </c>
      <c r="F825" s="7">
        <v>2.54</v>
      </c>
      <c r="G825" s="6" t="s">
        <v>355</v>
      </c>
      <c r="H825" s="21">
        <f t="shared" si="91"/>
        <v>3</v>
      </c>
      <c r="I825" s="21" t="str">
        <f t="shared" si="90"/>
        <v>junho</v>
      </c>
      <c r="J825" s="20">
        <f t="shared" si="85"/>
        <v>6</v>
      </c>
      <c r="K825" s="20">
        <f t="shared" si="86"/>
        <v>2023</v>
      </c>
      <c r="L825" s="12">
        <f t="shared" si="87"/>
        <v>1.570017726006584E-2</v>
      </c>
      <c r="M825">
        <f>(COUNTIF(mercado_acoes!D:D, "Compra") + COUNTIF(mercado_acoes!D:D, "Venda"))</f>
        <v>2000</v>
      </c>
      <c r="N825" s="19">
        <f t="shared" si="88"/>
        <v>254</v>
      </c>
      <c r="O825" s="19">
        <f t="shared" si="89"/>
        <v>2022.98429982274</v>
      </c>
    </row>
    <row r="826" spans="1:15" x14ac:dyDescent="0.2">
      <c r="A826" s="3">
        <v>42</v>
      </c>
      <c r="B826" s="3" t="s">
        <v>61</v>
      </c>
      <c r="C826" s="3" t="s">
        <v>155</v>
      </c>
      <c r="D826" s="3" t="s">
        <v>14</v>
      </c>
      <c r="E826" s="3" t="s">
        <v>66</v>
      </c>
      <c r="F826" s="7">
        <v>36.619999999999997</v>
      </c>
      <c r="G826" s="6" t="s">
        <v>355</v>
      </c>
      <c r="H826" s="21">
        <f t="shared" si="91"/>
        <v>3</v>
      </c>
      <c r="I826" s="21" t="str">
        <f t="shared" si="90"/>
        <v>junho</v>
      </c>
      <c r="J826" s="20">
        <f t="shared" si="85"/>
        <v>6</v>
      </c>
      <c r="K826" s="20">
        <f t="shared" si="86"/>
        <v>2023</v>
      </c>
      <c r="L826" s="12">
        <f t="shared" si="87"/>
        <v>0.44720182324639146</v>
      </c>
      <c r="M826">
        <f>(COUNTIF(mercado_acoes!D:D, "Compra") + COUNTIF(mercado_acoes!D:D, "Venda"))</f>
        <v>2000</v>
      </c>
      <c r="N826" s="19">
        <f t="shared" si="88"/>
        <v>3661.9999999999995</v>
      </c>
      <c r="O826" s="19">
        <f t="shared" si="89"/>
        <v>2022.5527981767536</v>
      </c>
    </row>
    <row r="827" spans="1:15" x14ac:dyDescent="0.2">
      <c r="A827" s="3">
        <v>82</v>
      </c>
      <c r="B827" s="3" t="s">
        <v>244</v>
      </c>
      <c r="C827" s="3" t="s">
        <v>245</v>
      </c>
      <c r="D827" s="3" t="s">
        <v>9</v>
      </c>
      <c r="E827" s="3" t="s">
        <v>95</v>
      </c>
      <c r="F827" s="7">
        <v>2.74</v>
      </c>
      <c r="G827" s="6" t="s">
        <v>355</v>
      </c>
      <c r="H827" s="21">
        <f t="shared" si="91"/>
        <v>3</v>
      </c>
      <c r="I827" s="21" t="str">
        <f t="shared" si="90"/>
        <v>junho</v>
      </c>
      <c r="J827" s="20">
        <f t="shared" si="85"/>
        <v>6</v>
      </c>
      <c r="K827" s="20">
        <f t="shared" si="86"/>
        <v>2023</v>
      </c>
      <c r="L827" s="12">
        <f t="shared" si="87"/>
        <v>1.8232463914915169E-2</v>
      </c>
      <c r="M827">
        <f>(COUNTIF(mercado_acoes!D:D, "Compra") + COUNTIF(mercado_acoes!D:D, "Venda"))</f>
        <v>2000</v>
      </c>
      <c r="N827" s="19">
        <f t="shared" si="88"/>
        <v>274</v>
      </c>
      <c r="O827" s="19">
        <f t="shared" si="89"/>
        <v>2022.981767536085</v>
      </c>
    </row>
    <row r="828" spans="1:15" x14ac:dyDescent="0.2">
      <c r="A828" s="3">
        <v>19</v>
      </c>
      <c r="B828" s="3" t="s">
        <v>23</v>
      </c>
      <c r="C828" s="3" t="s">
        <v>184</v>
      </c>
      <c r="D828" s="3" t="s">
        <v>14</v>
      </c>
      <c r="E828" s="3" t="s">
        <v>95</v>
      </c>
      <c r="F828" s="7">
        <v>3.75</v>
      </c>
      <c r="G828" s="6" t="s">
        <v>355</v>
      </c>
      <c r="H828" s="21">
        <f t="shared" si="91"/>
        <v>3</v>
      </c>
      <c r="I828" s="21" t="str">
        <f t="shared" si="90"/>
        <v>junho</v>
      </c>
      <c r="J828" s="20">
        <f t="shared" si="85"/>
        <v>6</v>
      </c>
      <c r="K828" s="20">
        <f t="shared" si="86"/>
        <v>2023</v>
      </c>
      <c r="L828" s="12">
        <f t="shared" si="87"/>
        <v>3.1020511521904281E-2</v>
      </c>
      <c r="M828">
        <f>(COUNTIF(mercado_acoes!D:D, "Compra") + COUNTIF(mercado_acoes!D:D, "Venda"))</f>
        <v>2000</v>
      </c>
      <c r="N828" s="19">
        <f t="shared" si="88"/>
        <v>375</v>
      </c>
      <c r="O828" s="19">
        <f t="shared" si="89"/>
        <v>2022.968979488478</v>
      </c>
    </row>
    <row r="829" spans="1:15" x14ac:dyDescent="0.2">
      <c r="A829" s="3">
        <v>72</v>
      </c>
      <c r="B829" s="3" t="s">
        <v>110</v>
      </c>
      <c r="C829" s="3" t="s">
        <v>111</v>
      </c>
      <c r="D829" s="3" t="s">
        <v>14</v>
      </c>
      <c r="E829" s="3" t="s">
        <v>125</v>
      </c>
      <c r="F829" s="7">
        <v>3.14</v>
      </c>
      <c r="G829" s="6" t="s">
        <v>355</v>
      </c>
      <c r="H829" s="21">
        <f t="shared" si="91"/>
        <v>3</v>
      </c>
      <c r="I829" s="21" t="str">
        <f t="shared" si="90"/>
        <v>junho</v>
      </c>
      <c r="J829" s="20">
        <f t="shared" si="85"/>
        <v>6</v>
      </c>
      <c r="K829" s="20">
        <f t="shared" si="86"/>
        <v>2023</v>
      </c>
      <c r="L829" s="12">
        <f t="shared" si="87"/>
        <v>2.3297037224613827E-2</v>
      </c>
      <c r="M829">
        <f>(COUNTIF(mercado_acoes!D:D, "Compra") + COUNTIF(mercado_acoes!D:D, "Venda"))</f>
        <v>2000</v>
      </c>
      <c r="N829" s="19">
        <f t="shared" si="88"/>
        <v>314</v>
      </c>
      <c r="O829" s="19">
        <f t="shared" si="89"/>
        <v>2022.9767029627753</v>
      </c>
    </row>
    <row r="830" spans="1:15" x14ac:dyDescent="0.2">
      <c r="A830" s="3">
        <v>37</v>
      </c>
      <c r="B830" s="3" t="s">
        <v>282</v>
      </c>
      <c r="C830" s="3" t="s">
        <v>283</v>
      </c>
      <c r="D830" s="3" t="s">
        <v>14</v>
      </c>
      <c r="E830" s="3" t="s">
        <v>70</v>
      </c>
      <c r="F830" s="7">
        <v>12.71</v>
      </c>
      <c r="G830" s="6" t="s">
        <v>356</v>
      </c>
      <c r="H830" s="21">
        <f t="shared" si="91"/>
        <v>4</v>
      </c>
      <c r="I830" s="21" t="str">
        <f t="shared" si="90"/>
        <v>junho</v>
      </c>
      <c r="J830" s="20">
        <f t="shared" si="85"/>
        <v>6</v>
      </c>
      <c r="K830" s="20">
        <f t="shared" si="86"/>
        <v>2023</v>
      </c>
      <c r="L830" s="12">
        <f t="shared" si="87"/>
        <v>0.14446695365915421</v>
      </c>
      <c r="M830">
        <f>(COUNTIF(mercado_acoes!D:D, "Compra") + COUNTIF(mercado_acoes!D:D, "Venda"))</f>
        <v>2000</v>
      </c>
      <c r="N830" s="19">
        <f t="shared" si="88"/>
        <v>1271</v>
      </c>
      <c r="O830" s="19">
        <f t="shared" si="89"/>
        <v>2022.855533046341</v>
      </c>
    </row>
    <row r="831" spans="1:15" x14ac:dyDescent="0.2">
      <c r="A831" s="3">
        <v>8</v>
      </c>
      <c r="B831" s="3" t="s">
        <v>77</v>
      </c>
      <c r="C831" s="3" t="s">
        <v>78</v>
      </c>
      <c r="D831" s="3" t="s">
        <v>9</v>
      </c>
      <c r="E831" s="3" t="s">
        <v>70</v>
      </c>
      <c r="F831" s="7">
        <v>13.83</v>
      </c>
      <c r="G831" s="6" t="s">
        <v>356</v>
      </c>
      <c r="H831" s="21">
        <f t="shared" si="91"/>
        <v>4</v>
      </c>
      <c r="I831" s="21" t="str">
        <f t="shared" si="90"/>
        <v>junho</v>
      </c>
      <c r="J831" s="20">
        <f t="shared" si="85"/>
        <v>6</v>
      </c>
      <c r="K831" s="20">
        <f t="shared" si="86"/>
        <v>2023</v>
      </c>
      <c r="L831" s="12">
        <f t="shared" si="87"/>
        <v>0.15864775892631044</v>
      </c>
      <c r="M831">
        <f>(COUNTIF(mercado_acoes!D:D, "Compra") + COUNTIF(mercado_acoes!D:D, "Venda"))</f>
        <v>2000</v>
      </c>
      <c r="N831" s="19">
        <f t="shared" si="88"/>
        <v>1383</v>
      </c>
      <c r="O831" s="19">
        <f t="shared" si="89"/>
        <v>2022.8413522410738</v>
      </c>
    </row>
    <row r="832" spans="1:15" x14ac:dyDescent="0.2">
      <c r="A832" s="3">
        <v>59</v>
      </c>
      <c r="B832" s="3" t="s">
        <v>73</v>
      </c>
      <c r="C832" s="3" t="s">
        <v>74</v>
      </c>
      <c r="D832" s="3" t="s">
        <v>14</v>
      </c>
      <c r="E832" s="3" t="s">
        <v>79</v>
      </c>
      <c r="F832" s="7">
        <v>11.98</v>
      </c>
      <c r="G832" s="6" t="s">
        <v>356</v>
      </c>
      <c r="H832" s="21">
        <f t="shared" si="91"/>
        <v>4</v>
      </c>
      <c r="I832" s="21" t="str">
        <f t="shared" si="90"/>
        <v>junho</v>
      </c>
      <c r="J832" s="20">
        <f t="shared" si="85"/>
        <v>6</v>
      </c>
      <c r="K832" s="20">
        <f t="shared" si="86"/>
        <v>2023</v>
      </c>
      <c r="L832" s="12">
        <f t="shared" si="87"/>
        <v>0.13522410736895416</v>
      </c>
      <c r="M832">
        <f>(COUNTIF(mercado_acoes!D:D, "Compra") + COUNTIF(mercado_acoes!D:D, "Venda"))</f>
        <v>2000</v>
      </c>
      <c r="N832" s="19">
        <f t="shared" si="88"/>
        <v>1198</v>
      </c>
      <c r="O832" s="19">
        <f t="shared" si="89"/>
        <v>2022.8647758926311</v>
      </c>
    </row>
    <row r="833" spans="1:15" x14ac:dyDescent="0.2">
      <c r="A833" s="3">
        <v>83</v>
      </c>
      <c r="B833" s="3" t="s">
        <v>67</v>
      </c>
      <c r="C833" s="3" t="s">
        <v>68</v>
      </c>
      <c r="D833" s="3" t="s">
        <v>14</v>
      </c>
      <c r="E833" s="3" t="s">
        <v>115</v>
      </c>
      <c r="F833" s="7">
        <v>30.05</v>
      </c>
      <c r="G833" s="6" t="s">
        <v>356</v>
      </c>
      <c r="H833" s="21">
        <f t="shared" si="91"/>
        <v>4</v>
      </c>
      <c r="I833" s="21" t="str">
        <f t="shared" si="90"/>
        <v>junho</v>
      </c>
      <c r="J833" s="20">
        <f t="shared" si="85"/>
        <v>6</v>
      </c>
      <c r="K833" s="20">
        <f t="shared" si="86"/>
        <v>2023</v>
      </c>
      <c r="L833" s="12">
        <f t="shared" si="87"/>
        <v>0.364016206634591</v>
      </c>
      <c r="M833">
        <f>(COUNTIF(mercado_acoes!D:D, "Compra") + COUNTIF(mercado_acoes!D:D, "Venda"))</f>
        <v>2000</v>
      </c>
      <c r="N833" s="19">
        <f t="shared" si="88"/>
        <v>3005</v>
      </c>
      <c r="O833" s="19">
        <f t="shared" si="89"/>
        <v>2022.6359837933653</v>
      </c>
    </row>
    <row r="834" spans="1:15" x14ac:dyDescent="0.2">
      <c r="A834" s="3">
        <v>43</v>
      </c>
      <c r="B834" s="3" t="s">
        <v>64</v>
      </c>
      <c r="C834" s="3" t="s">
        <v>65</v>
      </c>
      <c r="D834" s="3" t="s">
        <v>9</v>
      </c>
      <c r="E834" s="3" t="s">
        <v>15</v>
      </c>
      <c r="F834" s="7">
        <v>44.68</v>
      </c>
      <c r="G834" s="6" t="s">
        <v>356</v>
      </c>
      <c r="H834" s="21">
        <f t="shared" si="91"/>
        <v>4</v>
      </c>
      <c r="I834" s="21" t="str">
        <f t="shared" si="90"/>
        <v>junho</v>
      </c>
      <c r="J834" s="20">
        <f t="shared" si="85"/>
        <v>6</v>
      </c>
      <c r="K834" s="20">
        <f t="shared" si="86"/>
        <v>2023</v>
      </c>
      <c r="L834" s="12">
        <f t="shared" si="87"/>
        <v>0.5492529754368195</v>
      </c>
      <c r="M834">
        <f>(COUNTIF(mercado_acoes!D:D, "Compra") + COUNTIF(mercado_acoes!D:D, "Venda"))</f>
        <v>2000</v>
      </c>
      <c r="N834" s="19">
        <f t="shared" si="88"/>
        <v>4468</v>
      </c>
      <c r="O834" s="19">
        <f t="shared" si="89"/>
        <v>2022.4507470245633</v>
      </c>
    </row>
    <row r="835" spans="1:15" x14ac:dyDescent="0.2">
      <c r="A835" s="3">
        <v>30</v>
      </c>
      <c r="B835" s="3" t="s">
        <v>7</v>
      </c>
      <c r="C835" s="3" t="s">
        <v>8</v>
      </c>
      <c r="D835" s="3" t="s">
        <v>9</v>
      </c>
      <c r="E835" s="3" t="s">
        <v>66</v>
      </c>
      <c r="F835" s="7">
        <v>29.61</v>
      </c>
      <c r="G835" s="6" t="s">
        <v>356</v>
      </c>
      <c r="H835" s="21">
        <f t="shared" si="91"/>
        <v>4</v>
      </c>
      <c r="I835" s="21" t="str">
        <f t="shared" si="90"/>
        <v>junho</v>
      </c>
      <c r="J835" s="20">
        <f t="shared" ref="J835:J898" si="92">MONTH(G835)</f>
        <v>6</v>
      </c>
      <c r="K835" s="20">
        <f t="shared" ref="K835:K898" si="93">YEAR(G835)</f>
        <v>2023</v>
      </c>
      <c r="L835" s="12">
        <f t="shared" ref="L835:L898" si="94">(F835 - MIN(F:F)) / (MAX(F:F) - MIN(F:F))</f>
        <v>0.3584451759939225</v>
      </c>
      <c r="M835">
        <f>(COUNTIF(mercado_acoes!D:D, "Compra") + COUNTIF(mercado_acoes!D:D, "Venda"))</f>
        <v>2000</v>
      </c>
      <c r="N835" s="19">
        <f t="shared" ref="N835:N898" si="95">F835*100</f>
        <v>2961</v>
      </c>
      <c r="O835" s="19">
        <f t="shared" ref="O835:O898" si="96">K835 - L835</f>
        <v>2022.6415548240061</v>
      </c>
    </row>
    <row r="836" spans="1:15" x14ac:dyDescent="0.2">
      <c r="A836" s="3">
        <v>53</v>
      </c>
      <c r="B836" s="3" t="s">
        <v>263</v>
      </c>
      <c r="C836" s="3" t="s">
        <v>264</v>
      </c>
      <c r="D836" s="3" t="s">
        <v>9</v>
      </c>
      <c r="E836" s="3" t="s">
        <v>57</v>
      </c>
      <c r="F836" s="7">
        <v>16</v>
      </c>
      <c r="G836" s="6" t="s">
        <v>356</v>
      </c>
      <c r="H836" s="21">
        <f t="shared" si="91"/>
        <v>4</v>
      </c>
      <c r="I836" s="21" t="str">
        <f t="shared" si="90"/>
        <v>junho</v>
      </c>
      <c r="J836" s="20">
        <f t="shared" si="92"/>
        <v>6</v>
      </c>
      <c r="K836" s="20">
        <f t="shared" si="93"/>
        <v>2023</v>
      </c>
      <c r="L836" s="12">
        <f t="shared" si="94"/>
        <v>0.18612306913142565</v>
      </c>
      <c r="M836">
        <f>(COUNTIF(mercado_acoes!D:D, "Compra") + COUNTIF(mercado_acoes!D:D, "Venda"))</f>
        <v>2000</v>
      </c>
      <c r="N836" s="19">
        <f t="shared" si="95"/>
        <v>1600</v>
      </c>
      <c r="O836" s="19">
        <f t="shared" si="96"/>
        <v>2022.8138769308687</v>
      </c>
    </row>
    <row r="837" spans="1:15" x14ac:dyDescent="0.2">
      <c r="A837" s="3">
        <v>28</v>
      </c>
      <c r="B837" s="3" t="s">
        <v>49</v>
      </c>
      <c r="C837" s="3" t="s">
        <v>50</v>
      </c>
      <c r="D837" s="3" t="s">
        <v>14</v>
      </c>
      <c r="E837" s="3" t="s">
        <v>95</v>
      </c>
      <c r="F837" s="7">
        <v>1.76</v>
      </c>
      <c r="G837" s="6" t="s">
        <v>356</v>
      </c>
      <c r="H837" s="21">
        <f t="shared" si="91"/>
        <v>4</v>
      </c>
      <c r="I837" s="21" t="str">
        <f t="shared" ref="I837:I900" si="97">TEXT(G837,"mmmm")</f>
        <v>junho</v>
      </c>
      <c r="J837" s="20">
        <f t="shared" si="92"/>
        <v>6</v>
      </c>
      <c r="K837" s="20">
        <f t="shared" si="93"/>
        <v>2023</v>
      </c>
      <c r="L837" s="12">
        <f t="shared" si="94"/>
        <v>5.8242593061534559E-3</v>
      </c>
      <c r="M837">
        <f>(COUNTIF(mercado_acoes!D:D, "Compra") + COUNTIF(mercado_acoes!D:D, "Venda"))</f>
        <v>2000</v>
      </c>
      <c r="N837" s="19">
        <f t="shared" si="95"/>
        <v>176</v>
      </c>
      <c r="O837" s="19">
        <f t="shared" si="96"/>
        <v>2022.9941757406939</v>
      </c>
    </row>
    <row r="838" spans="1:15" x14ac:dyDescent="0.2">
      <c r="A838" s="3">
        <v>80</v>
      </c>
      <c r="B838" s="3" t="s">
        <v>19</v>
      </c>
      <c r="C838" s="3" t="s">
        <v>20</v>
      </c>
      <c r="D838" s="3" t="s">
        <v>14</v>
      </c>
      <c r="E838" s="3" t="s">
        <v>63</v>
      </c>
      <c r="F838" s="7">
        <v>11.23</v>
      </c>
      <c r="G838" s="6" t="s">
        <v>357</v>
      </c>
      <c r="H838" s="21">
        <f t="shared" si="91"/>
        <v>5</v>
      </c>
      <c r="I838" s="21" t="str">
        <f t="shared" si="97"/>
        <v>junho</v>
      </c>
      <c r="J838" s="20">
        <f t="shared" si="92"/>
        <v>6</v>
      </c>
      <c r="K838" s="20">
        <f t="shared" si="93"/>
        <v>2023</v>
      </c>
      <c r="L838" s="12">
        <f t="shared" si="94"/>
        <v>0.12572803241326916</v>
      </c>
      <c r="M838">
        <f>(COUNTIF(mercado_acoes!D:D, "Compra") + COUNTIF(mercado_acoes!D:D, "Venda"))</f>
        <v>2000</v>
      </c>
      <c r="N838" s="19">
        <f t="shared" si="95"/>
        <v>1123</v>
      </c>
      <c r="O838" s="19">
        <f t="shared" si="96"/>
        <v>2022.8742719675868</v>
      </c>
    </row>
    <row r="839" spans="1:15" x14ac:dyDescent="0.2">
      <c r="A839" s="3">
        <v>10</v>
      </c>
      <c r="B839" s="3" t="s">
        <v>130</v>
      </c>
      <c r="C839" s="3" t="s">
        <v>131</v>
      </c>
      <c r="D839" s="3" t="s">
        <v>9</v>
      </c>
      <c r="E839" s="3" t="s">
        <v>31</v>
      </c>
      <c r="F839" s="7">
        <v>48.79</v>
      </c>
      <c r="G839" s="6" t="s">
        <v>357</v>
      </c>
      <c r="H839" s="21">
        <f t="shared" si="91"/>
        <v>5</v>
      </c>
      <c r="I839" s="21" t="str">
        <f t="shared" si="97"/>
        <v>junho</v>
      </c>
      <c r="J839" s="20">
        <f t="shared" si="92"/>
        <v>6</v>
      </c>
      <c r="K839" s="20">
        <f t="shared" si="93"/>
        <v>2023</v>
      </c>
      <c r="L839" s="12">
        <f t="shared" si="94"/>
        <v>0.60129146619397311</v>
      </c>
      <c r="M839">
        <f>(COUNTIF(mercado_acoes!D:D, "Compra") + COUNTIF(mercado_acoes!D:D, "Venda"))</f>
        <v>2000</v>
      </c>
      <c r="N839" s="19">
        <f t="shared" si="95"/>
        <v>4879</v>
      </c>
      <c r="O839" s="19">
        <f t="shared" si="96"/>
        <v>2022.398708533806</v>
      </c>
    </row>
    <row r="840" spans="1:15" x14ac:dyDescent="0.2">
      <c r="A840" s="3">
        <v>68</v>
      </c>
      <c r="B840" s="3" t="s">
        <v>23</v>
      </c>
      <c r="C840" s="3" t="s">
        <v>24</v>
      </c>
      <c r="D840" s="3" t="s">
        <v>14</v>
      </c>
      <c r="E840" s="3" t="s">
        <v>57</v>
      </c>
      <c r="F840" s="7">
        <v>18.72</v>
      </c>
      <c r="G840" s="6" t="s">
        <v>357</v>
      </c>
      <c r="H840" s="21">
        <f t="shared" si="91"/>
        <v>5</v>
      </c>
      <c r="I840" s="21" t="str">
        <f t="shared" si="97"/>
        <v>junho</v>
      </c>
      <c r="J840" s="20">
        <f t="shared" si="92"/>
        <v>6</v>
      </c>
      <c r="K840" s="20">
        <f t="shared" si="93"/>
        <v>2023</v>
      </c>
      <c r="L840" s="12">
        <f t="shared" si="94"/>
        <v>0.22056216763737652</v>
      </c>
      <c r="M840">
        <f>(COUNTIF(mercado_acoes!D:D, "Compra") + COUNTIF(mercado_acoes!D:D, "Venda"))</f>
        <v>2000</v>
      </c>
      <c r="N840" s="19">
        <f t="shared" si="95"/>
        <v>1872</v>
      </c>
      <c r="O840" s="19">
        <f t="shared" si="96"/>
        <v>2022.7794378323626</v>
      </c>
    </row>
    <row r="841" spans="1:15" x14ac:dyDescent="0.2">
      <c r="A841" s="3">
        <v>67</v>
      </c>
      <c r="B841" s="3" t="s">
        <v>199</v>
      </c>
      <c r="C841" s="3" t="s">
        <v>200</v>
      </c>
      <c r="D841" s="3" t="s">
        <v>14</v>
      </c>
      <c r="E841" s="3" t="s">
        <v>95</v>
      </c>
      <c r="F841" s="7">
        <v>3.73</v>
      </c>
      <c r="G841" s="6" t="s">
        <v>357</v>
      </c>
      <c r="H841" s="21">
        <f t="shared" si="91"/>
        <v>5</v>
      </c>
      <c r="I841" s="21" t="str">
        <f t="shared" si="97"/>
        <v>junho</v>
      </c>
      <c r="J841" s="20">
        <f t="shared" si="92"/>
        <v>6</v>
      </c>
      <c r="K841" s="20">
        <f t="shared" si="93"/>
        <v>2023</v>
      </c>
      <c r="L841" s="12">
        <f t="shared" si="94"/>
        <v>3.0767282856419342E-2</v>
      </c>
      <c r="M841">
        <f>(COUNTIF(mercado_acoes!D:D, "Compra") + COUNTIF(mercado_acoes!D:D, "Venda"))</f>
        <v>2000</v>
      </c>
      <c r="N841" s="19">
        <f t="shared" si="95"/>
        <v>373</v>
      </c>
      <c r="O841" s="19">
        <f t="shared" si="96"/>
        <v>2022.9692327171435</v>
      </c>
    </row>
    <row r="842" spans="1:15" x14ac:dyDescent="0.2">
      <c r="A842" s="3">
        <v>92</v>
      </c>
      <c r="B842" s="3" t="s">
        <v>85</v>
      </c>
      <c r="C842" s="3" t="s">
        <v>188</v>
      </c>
      <c r="D842" s="3" t="s">
        <v>14</v>
      </c>
      <c r="E842" s="3" t="s">
        <v>15</v>
      </c>
      <c r="F842" s="7">
        <v>36.81</v>
      </c>
      <c r="G842" s="6" t="s">
        <v>357</v>
      </c>
      <c r="H842" s="21">
        <f t="shared" si="91"/>
        <v>5</v>
      </c>
      <c r="I842" s="21" t="str">
        <f t="shared" si="97"/>
        <v>junho</v>
      </c>
      <c r="J842" s="20">
        <f t="shared" si="92"/>
        <v>6</v>
      </c>
      <c r="K842" s="20">
        <f t="shared" si="93"/>
        <v>2023</v>
      </c>
      <c r="L842" s="12">
        <f t="shared" si="94"/>
        <v>0.44960749556849838</v>
      </c>
      <c r="M842">
        <f>(COUNTIF(mercado_acoes!D:D, "Compra") + COUNTIF(mercado_acoes!D:D, "Venda"))</f>
        <v>2000</v>
      </c>
      <c r="N842" s="19">
        <f t="shared" si="95"/>
        <v>3681</v>
      </c>
      <c r="O842" s="19">
        <f t="shared" si="96"/>
        <v>2022.5503925044316</v>
      </c>
    </row>
    <row r="843" spans="1:15" x14ac:dyDescent="0.2">
      <c r="A843" s="3">
        <v>51</v>
      </c>
      <c r="B843" s="3" t="s">
        <v>248</v>
      </c>
      <c r="C843" s="3" t="s">
        <v>249</v>
      </c>
      <c r="D843" s="3" t="s">
        <v>9</v>
      </c>
      <c r="E843" s="3" t="s">
        <v>34</v>
      </c>
      <c r="F843" s="7">
        <v>60.55</v>
      </c>
      <c r="G843" s="6" t="s">
        <v>357</v>
      </c>
      <c r="H843" s="21">
        <f t="shared" si="91"/>
        <v>5</v>
      </c>
      <c r="I843" s="21" t="str">
        <f t="shared" si="97"/>
        <v>junho</v>
      </c>
      <c r="J843" s="20">
        <f t="shared" si="92"/>
        <v>6</v>
      </c>
      <c r="K843" s="20">
        <f t="shared" si="93"/>
        <v>2023</v>
      </c>
      <c r="L843" s="12">
        <f t="shared" si="94"/>
        <v>0.75018992149911368</v>
      </c>
      <c r="M843">
        <f>(COUNTIF(mercado_acoes!D:D, "Compra") + COUNTIF(mercado_acoes!D:D, "Venda"))</f>
        <v>2000</v>
      </c>
      <c r="N843" s="19">
        <f t="shared" si="95"/>
        <v>6055</v>
      </c>
      <c r="O843" s="19">
        <f t="shared" si="96"/>
        <v>2022.2498100785008</v>
      </c>
    </row>
    <row r="844" spans="1:15" x14ac:dyDescent="0.2">
      <c r="A844" s="3">
        <v>74</v>
      </c>
      <c r="B844" s="3" t="s">
        <v>7</v>
      </c>
      <c r="C844" s="3" t="s">
        <v>100</v>
      </c>
      <c r="D844" s="3" t="s">
        <v>9</v>
      </c>
      <c r="E844" s="3" t="s">
        <v>95</v>
      </c>
      <c r="F844" s="7">
        <v>2.81</v>
      </c>
      <c r="G844" s="6" t="s">
        <v>357</v>
      </c>
      <c r="H844" s="21">
        <f t="shared" si="91"/>
        <v>5</v>
      </c>
      <c r="I844" s="21" t="str">
        <f t="shared" si="97"/>
        <v>junho</v>
      </c>
      <c r="J844" s="20">
        <f t="shared" si="92"/>
        <v>6</v>
      </c>
      <c r="K844" s="20">
        <f t="shared" si="93"/>
        <v>2023</v>
      </c>
      <c r="L844" s="12">
        <f t="shared" si="94"/>
        <v>1.9118764244112432E-2</v>
      </c>
      <c r="M844">
        <f>(COUNTIF(mercado_acoes!D:D, "Compra") + COUNTIF(mercado_acoes!D:D, "Venda"))</f>
        <v>2000</v>
      </c>
      <c r="N844" s="19">
        <f t="shared" si="95"/>
        <v>281</v>
      </c>
      <c r="O844" s="19">
        <f t="shared" si="96"/>
        <v>2022.980881235756</v>
      </c>
    </row>
    <row r="845" spans="1:15" x14ac:dyDescent="0.2">
      <c r="A845" s="3">
        <v>42</v>
      </c>
      <c r="B845" s="3" t="s">
        <v>61</v>
      </c>
      <c r="C845" s="3" t="s">
        <v>155</v>
      </c>
      <c r="D845" s="3" t="s">
        <v>14</v>
      </c>
      <c r="E845" s="3" t="s">
        <v>10</v>
      </c>
      <c r="F845" s="7">
        <v>10.59</v>
      </c>
      <c r="G845" s="6" t="s">
        <v>357</v>
      </c>
      <c r="H845" s="21">
        <f t="shared" si="91"/>
        <v>5</v>
      </c>
      <c r="I845" s="21" t="str">
        <f t="shared" si="97"/>
        <v>junho</v>
      </c>
      <c r="J845" s="20">
        <f t="shared" si="92"/>
        <v>6</v>
      </c>
      <c r="K845" s="20">
        <f t="shared" si="93"/>
        <v>2023</v>
      </c>
      <c r="L845" s="12">
        <f t="shared" si="94"/>
        <v>0.11762471511775131</v>
      </c>
      <c r="M845">
        <f>(COUNTIF(mercado_acoes!D:D, "Compra") + COUNTIF(mercado_acoes!D:D, "Venda"))</f>
        <v>2000</v>
      </c>
      <c r="N845" s="19">
        <f t="shared" si="95"/>
        <v>1059</v>
      </c>
      <c r="O845" s="19">
        <f t="shared" si="96"/>
        <v>2022.8823752848823</v>
      </c>
    </row>
    <row r="846" spans="1:15" x14ac:dyDescent="0.2">
      <c r="A846" s="3">
        <v>76</v>
      </c>
      <c r="B846" s="3" t="s">
        <v>213</v>
      </c>
      <c r="C846" s="3" t="s">
        <v>214</v>
      </c>
      <c r="D846" s="3" t="s">
        <v>9</v>
      </c>
      <c r="E846" s="3" t="s">
        <v>21</v>
      </c>
      <c r="F846" s="7">
        <v>39.799999999999997</v>
      </c>
      <c r="G846" s="6" t="s">
        <v>357</v>
      </c>
      <c r="H846" s="21">
        <f t="shared" si="91"/>
        <v>5</v>
      </c>
      <c r="I846" s="21" t="str">
        <f t="shared" si="97"/>
        <v>junho</v>
      </c>
      <c r="J846" s="20">
        <f t="shared" si="92"/>
        <v>6</v>
      </c>
      <c r="K846" s="20">
        <f t="shared" si="93"/>
        <v>2023</v>
      </c>
      <c r="L846" s="12">
        <f t="shared" si="94"/>
        <v>0.48746518105849579</v>
      </c>
      <c r="M846">
        <f>(COUNTIF(mercado_acoes!D:D, "Compra") + COUNTIF(mercado_acoes!D:D, "Venda"))</f>
        <v>2000</v>
      </c>
      <c r="N846" s="19">
        <f t="shared" si="95"/>
        <v>3979.9999999999995</v>
      </c>
      <c r="O846" s="19">
        <f t="shared" si="96"/>
        <v>2022.5125348189415</v>
      </c>
    </row>
    <row r="847" spans="1:15" x14ac:dyDescent="0.2">
      <c r="A847" s="3">
        <v>17</v>
      </c>
      <c r="B847" s="3" t="s">
        <v>195</v>
      </c>
      <c r="C847" s="3" t="s">
        <v>196</v>
      </c>
      <c r="D847" s="3" t="s">
        <v>9</v>
      </c>
      <c r="E847" s="3" t="s">
        <v>125</v>
      </c>
      <c r="F847" s="7">
        <v>2.71</v>
      </c>
      <c r="G847" s="6" t="s">
        <v>357</v>
      </c>
      <c r="H847" s="21">
        <f t="shared" si="91"/>
        <v>5</v>
      </c>
      <c r="I847" s="21" t="str">
        <f t="shared" si="97"/>
        <v>junho</v>
      </c>
      <c r="J847" s="20">
        <f t="shared" si="92"/>
        <v>6</v>
      </c>
      <c r="K847" s="20">
        <f t="shared" si="93"/>
        <v>2023</v>
      </c>
      <c r="L847" s="12">
        <f t="shared" si="94"/>
        <v>1.7852620916687767E-2</v>
      </c>
      <c r="M847">
        <f>(COUNTIF(mercado_acoes!D:D, "Compra") + COUNTIF(mercado_acoes!D:D, "Venda"))</f>
        <v>2000</v>
      </c>
      <c r="N847" s="19">
        <f t="shared" si="95"/>
        <v>271</v>
      </c>
      <c r="O847" s="19">
        <f t="shared" si="96"/>
        <v>2022.9821473790832</v>
      </c>
    </row>
    <row r="848" spans="1:15" x14ac:dyDescent="0.2">
      <c r="A848" s="3">
        <v>27</v>
      </c>
      <c r="B848" s="3" t="s">
        <v>158</v>
      </c>
      <c r="C848" s="3" t="s">
        <v>159</v>
      </c>
      <c r="D848" s="3" t="s">
        <v>14</v>
      </c>
      <c r="E848" s="3" t="s">
        <v>21</v>
      </c>
      <c r="F848" s="7">
        <v>18.64</v>
      </c>
      <c r="G848" s="6" t="s">
        <v>358</v>
      </c>
      <c r="H848" s="21">
        <f t="shared" si="91"/>
        <v>6</v>
      </c>
      <c r="I848" s="21" t="str">
        <f t="shared" si="97"/>
        <v>junho</v>
      </c>
      <c r="J848" s="20">
        <f t="shared" si="92"/>
        <v>6</v>
      </c>
      <c r="K848" s="20">
        <f t="shared" si="93"/>
        <v>2023</v>
      </c>
      <c r="L848" s="12">
        <f t="shared" si="94"/>
        <v>0.21954925297543681</v>
      </c>
      <c r="M848">
        <f>(COUNTIF(mercado_acoes!D:D, "Compra") + COUNTIF(mercado_acoes!D:D, "Venda"))</f>
        <v>2000</v>
      </c>
      <c r="N848" s="19">
        <f t="shared" si="95"/>
        <v>1864</v>
      </c>
      <c r="O848" s="19">
        <f t="shared" si="96"/>
        <v>2022.7804507470246</v>
      </c>
    </row>
    <row r="849" spans="1:15" x14ac:dyDescent="0.2">
      <c r="A849" s="3">
        <v>92</v>
      </c>
      <c r="B849" s="3" t="s">
        <v>85</v>
      </c>
      <c r="C849" s="3" t="s">
        <v>188</v>
      </c>
      <c r="D849" s="3" t="s">
        <v>9</v>
      </c>
      <c r="E849" s="3" t="s">
        <v>125</v>
      </c>
      <c r="F849" s="7">
        <v>4.6100000000000003</v>
      </c>
      <c r="G849" s="6" t="s">
        <v>358</v>
      </c>
      <c r="H849" s="21">
        <f t="shared" si="91"/>
        <v>6</v>
      </c>
      <c r="I849" s="21" t="str">
        <f t="shared" si="97"/>
        <v>junho</v>
      </c>
      <c r="J849" s="20">
        <f t="shared" si="92"/>
        <v>6</v>
      </c>
      <c r="K849" s="20">
        <f t="shared" si="93"/>
        <v>2023</v>
      </c>
      <c r="L849" s="12">
        <f t="shared" si="94"/>
        <v>4.1909344137756398E-2</v>
      </c>
      <c r="M849">
        <f>(COUNTIF(mercado_acoes!D:D, "Compra") + COUNTIF(mercado_acoes!D:D, "Venda"))</f>
        <v>2000</v>
      </c>
      <c r="N849" s="19">
        <f t="shared" si="95"/>
        <v>461.00000000000006</v>
      </c>
      <c r="O849" s="19">
        <f t="shared" si="96"/>
        <v>2022.9580906558622</v>
      </c>
    </row>
    <row r="850" spans="1:15" x14ac:dyDescent="0.2">
      <c r="A850" s="3">
        <v>84</v>
      </c>
      <c r="B850" s="3" t="s">
        <v>120</v>
      </c>
      <c r="C850" s="3" t="s">
        <v>121</v>
      </c>
      <c r="D850" s="3" t="s">
        <v>9</v>
      </c>
      <c r="E850" s="3" t="s">
        <v>18</v>
      </c>
      <c r="F850" s="7">
        <v>21.47</v>
      </c>
      <c r="G850" s="6" t="s">
        <v>358</v>
      </c>
      <c r="H850" s="21">
        <f t="shared" si="91"/>
        <v>6</v>
      </c>
      <c r="I850" s="21" t="str">
        <f t="shared" si="97"/>
        <v>junho</v>
      </c>
      <c r="J850" s="20">
        <f t="shared" si="92"/>
        <v>6</v>
      </c>
      <c r="K850" s="20">
        <f t="shared" si="93"/>
        <v>2023</v>
      </c>
      <c r="L850" s="12">
        <f t="shared" si="94"/>
        <v>0.25538110914155476</v>
      </c>
      <c r="M850">
        <f>(COUNTIF(mercado_acoes!D:D, "Compra") + COUNTIF(mercado_acoes!D:D, "Venda"))</f>
        <v>2000</v>
      </c>
      <c r="N850" s="19">
        <f t="shared" si="95"/>
        <v>2147</v>
      </c>
      <c r="O850" s="19">
        <f t="shared" si="96"/>
        <v>2022.7446188908584</v>
      </c>
    </row>
    <row r="851" spans="1:15" x14ac:dyDescent="0.2">
      <c r="A851" s="3">
        <v>29</v>
      </c>
      <c r="B851" s="3" t="s">
        <v>97</v>
      </c>
      <c r="C851" s="3" t="s">
        <v>98</v>
      </c>
      <c r="D851" s="3" t="s">
        <v>14</v>
      </c>
      <c r="E851" s="3" t="s">
        <v>79</v>
      </c>
      <c r="F851" s="7">
        <v>15.51</v>
      </c>
      <c r="G851" s="6" t="s">
        <v>358</v>
      </c>
      <c r="H851" s="21">
        <f t="shared" si="91"/>
        <v>6</v>
      </c>
      <c r="I851" s="21" t="str">
        <f t="shared" si="97"/>
        <v>junho</v>
      </c>
      <c r="J851" s="20">
        <f t="shared" si="92"/>
        <v>6</v>
      </c>
      <c r="K851" s="20">
        <f t="shared" si="93"/>
        <v>2023</v>
      </c>
      <c r="L851" s="12">
        <f t="shared" si="94"/>
        <v>0.17991896682704481</v>
      </c>
      <c r="M851">
        <f>(COUNTIF(mercado_acoes!D:D, "Compra") + COUNTIF(mercado_acoes!D:D, "Venda"))</f>
        <v>2000</v>
      </c>
      <c r="N851" s="19">
        <f t="shared" si="95"/>
        <v>1551</v>
      </c>
      <c r="O851" s="19">
        <f t="shared" si="96"/>
        <v>2022.820081033173</v>
      </c>
    </row>
    <row r="852" spans="1:15" x14ac:dyDescent="0.2">
      <c r="A852" s="3">
        <v>62</v>
      </c>
      <c r="B852" s="3" t="s">
        <v>139</v>
      </c>
      <c r="C852" s="3" t="s">
        <v>140</v>
      </c>
      <c r="D852" s="3" t="s">
        <v>9</v>
      </c>
      <c r="E852" s="3" t="s">
        <v>10</v>
      </c>
      <c r="F852" s="7">
        <v>10.75</v>
      </c>
      <c r="G852" s="6" t="s">
        <v>358</v>
      </c>
      <c r="H852" s="21">
        <f t="shared" si="91"/>
        <v>6</v>
      </c>
      <c r="I852" s="21" t="str">
        <f t="shared" si="97"/>
        <v>junho</v>
      </c>
      <c r="J852" s="20">
        <f t="shared" si="92"/>
        <v>6</v>
      </c>
      <c r="K852" s="20">
        <f t="shared" si="93"/>
        <v>2023</v>
      </c>
      <c r="L852" s="12">
        <f t="shared" si="94"/>
        <v>0.11965054444163077</v>
      </c>
      <c r="M852">
        <f>(COUNTIF(mercado_acoes!D:D, "Compra") + COUNTIF(mercado_acoes!D:D, "Venda"))</f>
        <v>2000</v>
      </c>
      <c r="N852" s="19">
        <f t="shared" si="95"/>
        <v>1075</v>
      </c>
      <c r="O852" s="19">
        <f t="shared" si="96"/>
        <v>2022.8803494555584</v>
      </c>
    </row>
    <row r="853" spans="1:15" x14ac:dyDescent="0.2">
      <c r="A853" s="3">
        <v>88</v>
      </c>
      <c r="B853" s="3" t="s">
        <v>195</v>
      </c>
      <c r="C853" s="3" t="s">
        <v>202</v>
      </c>
      <c r="D853" s="3" t="s">
        <v>14</v>
      </c>
      <c r="E853" s="3" t="s">
        <v>15</v>
      </c>
      <c r="F853" s="7">
        <v>51.35</v>
      </c>
      <c r="G853" s="6" t="s">
        <v>358</v>
      </c>
      <c r="H853" s="21">
        <f t="shared" si="91"/>
        <v>6</v>
      </c>
      <c r="I853" s="21" t="str">
        <f t="shared" si="97"/>
        <v>junho</v>
      </c>
      <c r="J853" s="20">
        <f t="shared" si="92"/>
        <v>6</v>
      </c>
      <c r="K853" s="20">
        <f t="shared" si="93"/>
        <v>2023</v>
      </c>
      <c r="L853" s="12">
        <f t="shared" si="94"/>
        <v>0.63370473537604455</v>
      </c>
      <c r="M853">
        <f>(COUNTIF(mercado_acoes!D:D, "Compra") + COUNTIF(mercado_acoes!D:D, "Venda"))</f>
        <v>2000</v>
      </c>
      <c r="N853" s="19">
        <f t="shared" si="95"/>
        <v>5135</v>
      </c>
      <c r="O853" s="19">
        <f t="shared" si="96"/>
        <v>2022.3662952646239</v>
      </c>
    </row>
    <row r="854" spans="1:15" x14ac:dyDescent="0.2">
      <c r="A854" s="3">
        <v>89</v>
      </c>
      <c r="B854" s="3" t="s">
        <v>113</v>
      </c>
      <c r="C854" s="3" t="s">
        <v>114</v>
      </c>
      <c r="D854" s="3" t="s">
        <v>14</v>
      </c>
      <c r="E854" s="3" t="s">
        <v>18</v>
      </c>
      <c r="F854" s="7">
        <v>16.57</v>
      </c>
      <c r="G854" s="6" t="s">
        <v>359</v>
      </c>
      <c r="H854" s="21">
        <f t="shared" si="91"/>
        <v>7</v>
      </c>
      <c r="I854" s="21" t="str">
        <f t="shared" si="97"/>
        <v>junho</v>
      </c>
      <c r="J854" s="20">
        <f t="shared" si="92"/>
        <v>6</v>
      </c>
      <c r="K854" s="20">
        <f t="shared" si="93"/>
        <v>2023</v>
      </c>
      <c r="L854" s="12">
        <f t="shared" si="94"/>
        <v>0.19334008609774625</v>
      </c>
      <c r="M854">
        <f>(COUNTIF(mercado_acoes!D:D, "Compra") + COUNTIF(mercado_acoes!D:D, "Venda"))</f>
        <v>2000</v>
      </c>
      <c r="N854" s="19">
        <f t="shared" si="95"/>
        <v>1657</v>
      </c>
      <c r="O854" s="19">
        <f t="shared" si="96"/>
        <v>2022.8066599139022</v>
      </c>
    </row>
    <row r="855" spans="1:15" x14ac:dyDescent="0.2">
      <c r="A855" s="3">
        <v>39</v>
      </c>
      <c r="B855" s="3" t="s">
        <v>58</v>
      </c>
      <c r="C855" s="3" t="s">
        <v>59</v>
      </c>
      <c r="D855" s="3" t="s">
        <v>9</v>
      </c>
      <c r="E855" s="3" t="s">
        <v>95</v>
      </c>
      <c r="F855" s="7">
        <v>2.85</v>
      </c>
      <c r="G855" s="6" t="s">
        <v>359</v>
      </c>
      <c r="H855" s="21">
        <f t="shared" si="91"/>
        <v>7</v>
      </c>
      <c r="I855" s="21" t="str">
        <f t="shared" si="97"/>
        <v>junho</v>
      </c>
      <c r="J855" s="20">
        <f t="shared" si="92"/>
        <v>6</v>
      </c>
      <c r="K855" s="20">
        <f t="shared" si="93"/>
        <v>2023</v>
      </c>
      <c r="L855" s="12">
        <f t="shared" si="94"/>
        <v>1.9625221575082299E-2</v>
      </c>
      <c r="M855">
        <f>(COUNTIF(mercado_acoes!D:D, "Compra") + COUNTIF(mercado_acoes!D:D, "Venda"))</f>
        <v>2000</v>
      </c>
      <c r="N855" s="19">
        <f t="shared" si="95"/>
        <v>285</v>
      </c>
      <c r="O855" s="19">
        <f t="shared" si="96"/>
        <v>2022.9803747784249</v>
      </c>
    </row>
    <row r="856" spans="1:15" x14ac:dyDescent="0.2">
      <c r="A856" s="3">
        <v>21</v>
      </c>
      <c r="B856" s="3" t="s">
        <v>176</v>
      </c>
      <c r="C856" s="3" t="s">
        <v>177</v>
      </c>
      <c r="D856" s="3" t="s">
        <v>14</v>
      </c>
      <c r="E856" s="3" t="s">
        <v>27</v>
      </c>
      <c r="F856" s="7">
        <v>12.5</v>
      </c>
      <c r="G856" s="6" t="s">
        <v>359</v>
      </c>
      <c r="H856" s="21">
        <f t="shared" si="91"/>
        <v>7</v>
      </c>
      <c r="I856" s="21" t="str">
        <f t="shared" si="97"/>
        <v>junho</v>
      </c>
      <c r="J856" s="20">
        <f t="shared" si="92"/>
        <v>6</v>
      </c>
      <c r="K856" s="20">
        <f t="shared" si="93"/>
        <v>2023</v>
      </c>
      <c r="L856" s="12">
        <f t="shared" si="94"/>
        <v>0.14180805267156241</v>
      </c>
      <c r="M856">
        <f>(COUNTIF(mercado_acoes!D:D, "Compra") + COUNTIF(mercado_acoes!D:D, "Venda"))</f>
        <v>2000</v>
      </c>
      <c r="N856" s="19">
        <f t="shared" si="95"/>
        <v>1250</v>
      </c>
      <c r="O856" s="19">
        <f t="shared" si="96"/>
        <v>2022.8581919473284</v>
      </c>
    </row>
    <row r="857" spans="1:15" x14ac:dyDescent="0.2">
      <c r="A857" s="3">
        <v>73</v>
      </c>
      <c r="B857" s="3" t="s">
        <v>231</v>
      </c>
      <c r="C857" s="3" t="s">
        <v>232</v>
      </c>
      <c r="D857" s="3" t="s">
        <v>14</v>
      </c>
      <c r="E857" s="3" t="s">
        <v>34</v>
      </c>
      <c r="F857" s="7">
        <v>68.760000000000005</v>
      </c>
      <c r="G857" s="6" t="s">
        <v>359</v>
      </c>
      <c r="H857" s="21">
        <f t="shared" si="91"/>
        <v>7</v>
      </c>
      <c r="I857" s="21" t="str">
        <f t="shared" si="97"/>
        <v>junho</v>
      </c>
      <c r="J857" s="20">
        <f t="shared" si="92"/>
        <v>6</v>
      </c>
      <c r="K857" s="20">
        <f t="shared" si="93"/>
        <v>2023</v>
      </c>
      <c r="L857" s="12">
        <f t="shared" si="94"/>
        <v>0.85414028868067871</v>
      </c>
      <c r="M857">
        <f>(COUNTIF(mercado_acoes!D:D, "Compra") + COUNTIF(mercado_acoes!D:D, "Venda"))</f>
        <v>2000</v>
      </c>
      <c r="N857" s="19">
        <f t="shared" si="95"/>
        <v>6876.0000000000009</v>
      </c>
      <c r="O857" s="19">
        <f t="shared" si="96"/>
        <v>2022.1458597113194</v>
      </c>
    </row>
    <row r="858" spans="1:15" x14ac:dyDescent="0.2">
      <c r="A858" s="3">
        <v>25</v>
      </c>
      <c r="B858" s="3" t="s">
        <v>136</v>
      </c>
      <c r="C858" s="3" t="s">
        <v>137</v>
      </c>
      <c r="D858" s="3" t="s">
        <v>14</v>
      </c>
      <c r="E858" s="3" t="s">
        <v>15</v>
      </c>
      <c r="F858" s="7">
        <v>47.73</v>
      </c>
      <c r="G858" s="6" t="s">
        <v>359</v>
      </c>
      <c r="H858" s="21">
        <f t="shared" si="91"/>
        <v>7</v>
      </c>
      <c r="I858" s="21" t="str">
        <f t="shared" si="97"/>
        <v>junho</v>
      </c>
      <c r="J858" s="20">
        <f t="shared" si="92"/>
        <v>6</v>
      </c>
      <c r="K858" s="20">
        <f t="shared" si="93"/>
        <v>2023</v>
      </c>
      <c r="L858" s="12">
        <f t="shared" si="94"/>
        <v>0.58787034692327167</v>
      </c>
      <c r="M858">
        <f>(COUNTIF(mercado_acoes!D:D, "Compra") + COUNTIF(mercado_acoes!D:D, "Venda"))</f>
        <v>2000</v>
      </c>
      <c r="N858" s="19">
        <f t="shared" si="95"/>
        <v>4773</v>
      </c>
      <c r="O858" s="19">
        <f t="shared" si="96"/>
        <v>2022.4121296530768</v>
      </c>
    </row>
    <row r="859" spans="1:15" x14ac:dyDescent="0.2">
      <c r="A859" s="3">
        <v>56</v>
      </c>
      <c r="B859" s="3" t="s">
        <v>104</v>
      </c>
      <c r="C859" s="3" t="s">
        <v>105</v>
      </c>
      <c r="D859" s="3" t="s">
        <v>9</v>
      </c>
      <c r="E859" s="3" t="s">
        <v>27</v>
      </c>
      <c r="F859" s="7">
        <v>12.05</v>
      </c>
      <c r="G859" s="6" t="s">
        <v>359</v>
      </c>
      <c r="H859" s="21">
        <f t="shared" si="91"/>
        <v>7</v>
      </c>
      <c r="I859" s="21" t="str">
        <f t="shared" si="97"/>
        <v>junho</v>
      </c>
      <c r="J859" s="20">
        <f t="shared" si="92"/>
        <v>6</v>
      </c>
      <c r="K859" s="20">
        <f t="shared" si="93"/>
        <v>2023</v>
      </c>
      <c r="L859" s="12">
        <f t="shared" si="94"/>
        <v>0.13611040769815141</v>
      </c>
      <c r="M859">
        <f>(COUNTIF(mercado_acoes!D:D, "Compra") + COUNTIF(mercado_acoes!D:D, "Venda"))</f>
        <v>2000</v>
      </c>
      <c r="N859" s="19">
        <f t="shared" si="95"/>
        <v>1205</v>
      </c>
      <c r="O859" s="19">
        <f t="shared" si="96"/>
        <v>2022.8638895923018</v>
      </c>
    </row>
    <row r="860" spans="1:15" x14ac:dyDescent="0.2">
      <c r="A860" s="3">
        <v>70</v>
      </c>
      <c r="B860" s="3" t="s">
        <v>134</v>
      </c>
      <c r="C860" s="3" t="s">
        <v>135</v>
      </c>
      <c r="D860" s="3" t="s">
        <v>9</v>
      </c>
      <c r="E860" s="3" t="s">
        <v>10</v>
      </c>
      <c r="F860" s="7">
        <v>10.43</v>
      </c>
      <c r="G860" s="6" t="s">
        <v>360</v>
      </c>
      <c r="H860" s="21">
        <f t="shared" si="91"/>
        <v>8</v>
      </c>
      <c r="I860" s="21" t="str">
        <f t="shared" si="97"/>
        <v>junho</v>
      </c>
      <c r="J860" s="20">
        <f t="shared" si="92"/>
        <v>6</v>
      </c>
      <c r="K860" s="20">
        <f t="shared" si="93"/>
        <v>2023</v>
      </c>
      <c r="L860" s="12">
        <f t="shared" si="94"/>
        <v>0.11559888579387184</v>
      </c>
      <c r="M860">
        <f>(COUNTIF(mercado_acoes!D:D, "Compra") + COUNTIF(mercado_acoes!D:D, "Venda"))</f>
        <v>2000</v>
      </c>
      <c r="N860" s="19">
        <f t="shared" si="95"/>
        <v>1043</v>
      </c>
      <c r="O860" s="19">
        <f t="shared" si="96"/>
        <v>2022.8844011142062</v>
      </c>
    </row>
    <row r="861" spans="1:15" x14ac:dyDescent="0.2">
      <c r="A861" s="3">
        <v>84</v>
      </c>
      <c r="B861" s="3" t="s">
        <v>120</v>
      </c>
      <c r="C861" s="3" t="s">
        <v>121</v>
      </c>
      <c r="D861" s="3" t="s">
        <v>14</v>
      </c>
      <c r="E861" s="3" t="s">
        <v>18</v>
      </c>
      <c r="F861" s="7">
        <v>14.66</v>
      </c>
      <c r="G861" s="6" t="s">
        <v>360</v>
      </c>
      <c r="H861" s="21">
        <f t="shared" si="91"/>
        <v>8</v>
      </c>
      <c r="I861" s="21" t="str">
        <f t="shared" si="97"/>
        <v>junho</v>
      </c>
      <c r="J861" s="20">
        <f t="shared" si="92"/>
        <v>6</v>
      </c>
      <c r="K861" s="20">
        <f t="shared" si="93"/>
        <v>2023</v>
      </c>
      <c r="L861" s="12">
        <f t="shared" si="94"/>
        <v>0.16915674854393517</v>
      </c>
      <c r="M861">
        <f>(COUNTIF(mercado_acoes!D:D, "Compra") + COUNTIF(mercado_acoes!D:D, "Venda"))</f>
        <v>2000</v>
      </c>
      <c r="N861" s="19">
        <f t="shared" si="95"/>
        <v>1466</v>
      </c>
      <c r="O861" s="19">
        <f t="shared" si="96"/>
        <v>2022.8308432514561</v>
      </c>
    </row>
    <row r="862" spans="1:15" x14ac:dyDescent="0.2">
      <c r="A862" s="3">
        <v>62</v>
      </c>
      <c r="B862" s="3" t="s">
        <v>139</v>
      </c>
      <c r="C862" s="3" t="s">
        <v>140</v>
      </c>
      <c r="D862" s="3" t="s">
        <v>9</v>
      </c>
      <c r="E862" s="3" t="s">
        <v>27</v>
      </c>
      <c r="F862" s="7">
        <v>12.21</v>
      </c>
      <c r="G862" s="6" t="s">
        <v>360</v>
      </c>
      <c r="H862" s="21">
        <f t="shared" si="91"/>
        <v>8</v>
      </c>
      <c r="I862" s="21" t="str">
        <f t="shared" si="97"/>
        <v>junho</v>
      </c>
      <c r="J862" s="20">
        <f t="shared" si="92"/>
        <v>6</v>
      </c>
      <c r="K862" s="20">
        <f t="shared" si="93"/>
        <v>2023</v>
      </c>
      <c r="L862" s="12">
        <f t="shared" si="94"/>
        <v>0.1381362370220309</v>
      </c>
      <c r="M862">
        <f>(COUNTIF(mercado_acoes!D:D, "Compra") + COUNTIF(mercado_acoes!D:D, "Venda"))</f>
        <v>2000</v>
      </c>
      <c r="N862" s="19">
        <f t="shared" si="95"/>
        <v>1221</v>
      </c>
      <c r="O862" s="19">
        <f t="shared" si="96"/>
        <v>2022.8618637629779</v>
      </c>
    </row>
    <row r="863" spans="1:15" x14ac:dyDescent="0.2">
      <c r="A863" s="3">
        <v>97</v>
      </c>
      <c r="B863" s="3" t="s">
        <v>43</v>
      </c>
      <c r="C863" s="3" t="s">
        <v>44</v>
      </c>
      <c r="D863" s="3" t="s">
        <v>9</v>
      </c>
      <c r="E863" s="3" t="s">
        <v>70</v>
      </c>
      <c r="F863" s="7">
        <v>12.1</v>
      </c>
      <c r="G863" s="6" t="s">
        <v>360</v>
      </c>
      <c r="H863" s="21">
        <f t="shared" si="91"/>
        <v>8</v>
      </c>
      <c r="I863" s="21" t="str">
        <f t="shared" si="97"/>
        <v>junho</v>
      </c>
      <c r="J863" s="20">
        <f t="shared" si="92"/>
        <v>6</v>
      </c>
      <c r="K863" s="20">
        <f t="shared" si="93"/>
        <v>2023</v>
      </c>
      <c r="L863" s="12">
        <f t="shared" si="94"/>
        <v>0.13674347936186373</v>
      </c>
      <c r="M863">
        <f>(COUNTIF(mercado_acoes!D:D, "Compra") + COUNTIF(mercado_acoes!D:D, "Venda"))</f>
        <v>2000</v>
      </c>
      <c r="N863" s="19">
        <f t="shared" si="95"/>
        <v>1210</v>
      </c>
      <c r="O863" s="19">
        <f t="shared" si="96"/>
        <v>2022.8632565206381</v>
      </c>
    </row>
    <row r="864" spans="1:15" x14ac:dyDescent="0.2">
      <c r="A864" s="3">
        <v>35</v>
      </c>
      <c r="B864" s="3" t="s">
        <v>101</v>
      </c>
      <c r="C864" s="3" t="s">
        <v>102</v>
      </c>
      <c r="D864" s="3" t="s">
        <v>14</v>
      </c>
      <c r="E864" s="3" t="s">
        <v>95</v>
      </c>
      <c r="F864" s="7">
        <v>3.71</v>
      </c>
      <c r="G864" s="6" t="s">
        <v>360</v>
      </c>
      <c r="H864" s="21">
        <f t="shared" si="91"/>
        <v>8</v>
      </c>
      <c r="I864" s="21" t="str">
        <f t="shared" si="97"/>
        <v>junho</v>
      </c>
      <c r="J864" s="20">
        <f t="shared" si="92"/>
        <v>6</v>
      </c>
      <c r="K864" s="20">
        <f t="shared" si="93"/>
        <v>2023</v>
      </c>
      <c r="L864" s="12">
        <f t="shared" si="94"/>
        <v>3.0514054190934413E-2</v>
      </c>
      <c r="M864">
        <f>(COUNTIF(mercado_acoes!D:D, "Compra") + COUNTIF(mercado_acoes!D:D, "Venda"))</f>
        <v>2000</v>
      </c>
      <c r="N864" s="19">
        <f t="shared" si="95"/>
        <v>371</v>
      </c>
      <c r="O864" s="19">
        <f t="shared" si="96"/>
        <v>2022.9694859458091</v>
      </c>
    </row>
    <row r="865" spans="1:15" x14ac:dyDescent="0.2">
      <c r="A865" s="3">
        <v>23</v>
      </c>
      <c r="B865" s="3" t="s">
        <v>253</v>
      </c>
      <c r="C865" s="3" t="s">
        <v>254</v>
      </c>
      <c r="D865" s="3" t="s">
        <v>14</v>
      </c>
      <c r="E865" s="3" t="s">
        <v>27</v>
      </c>
      <c r="F865" s="7">
        <v>13.6</v>
      </c>
      <c r="G865" s="6" t="s">
        <v>360</v>
      </c>
      <c r="H865" s="21">
        <f t="shared" si="91"/>
        <v>8</v>
      </c>
      <c r="I865" s="21" t="str">
        <f t="shared" si="97"/>
        <v>junho</v>
      </c>
      <c r="J865" s="20">
        <f t="shared" si="92"/>
        <v>6</v>
      </c>
      <c r="K865" s="20">
        <f t="shared" si="93"/>
        <v>2023</v>
      </c>
      <c r="L865" s="12">
        <f t="shared" si="94"/>
        <v>0.1557356292732337</v>
      </c>
      <c r="M865">
        <f>(COUNTIF(mercado_acoes!D:D, "Compra") + COUNTIF(mercado_acoes!D:D, "Venda"))</f>
        <v>2000</v>
      </c>
      <c r="N865" s="19">
        <f t="shared" si="95"/>
        <v>1360</v>
      </c>
      <c r="O865" s="19">
        <f t="shared" si="96"/>
        <v>2022.8442643707267</v>
      </c>
    </row>
    <row r="866" spans="1:15" x14ac:dyDescent="0.2">
      <c r="A866" s="3">
        <v>66</v>
      </c>
      <c r="B866" s="3" t="s">
        <v>132</v>
      </c>
      <c r="C866" s="3" t="s">
        <v>141</v>
      </c>
      <c r="D866" s="3" t="s">
        <v>9</v>
      </c>
      <c r="E866" s="3" t="s">
        <v>18</v>
      </c>
      <c r="F866" s="7">
        <v>19.72</v>
      </c>
      <c r="G866" s="6" t="s">
        <v>361</v>
      </c>
      <c r="H866" s="21">
        <f t="shared" si="91"/>
        <v>9</v>
      </c>
      <c r="I866" s="21" t="str">
        <f t="shared" si="97"/>
        <v>junho</v>
      </c>
      <c r="J866" s="20">
        <f t="shared" si="92"/>
        <v>6</v>
      </c>
      <c r="K866" s="20">
        <f t="shared" si="93"/>
        <v>2023</v>
      </c>
      <c r="L866" s="12">
        <f t="shared" si="94"/>
        <v>0.23322360091162317</v>
      </c>
      <c r="M866">
        <f>(COUNTIF(mercado_acoes!D:D, "Compra") + COUNTIF(mercado_acoes!D:D, "Venda"))</f>
        <v>2000</v>
      </c>
      <c r="N866" s="19">
        <f t="shared" si="95"/>
        <v>1972</v>
      </c>
      <c r="O866" s="19">
        <f t="shared" si="96"/>
        <v>2022.7667763990885</v>
      </c>
    </row>
    <row r="867" spans="1:15" x14ac:dyDescent="0.2">
      <c r="A867" s="3">
        <v>67</v>
      </c>
      <c r="B867" s="3" t="s">
        <v>199</v>
      </c>
      <c r="C867" s="3" t="s">
        <v>200</v>
      </c>
      <c r="D867" s="3" t="s">
        <v>9</v>
      </c>
      <c r="E867" s="3" t="s">
        <v>27</v>
      </c>
      <c r="F867" s="7">
        <v>15.08</v>
      </c>
      <c r="G867" s="6" t="s">
        <v>361</v>
      </c>
      <c r="H867" s="21">
        <f t="shared" si="91"/>
        <v>9</v>
      </c>
      <c r="I867" s="21" t="str">
        <f t="shared" si="97"/>
        <v>junho</v>
      </c>
      <c r="J867" s="20">
        <f t="shared" si="92"/>
        <v>6</v>
      </c>
      <c r="K867" s="20">
        <f t="shared" si="93"/>
        <v>2023</v>
      </c>
      <c r="L867" s="12">
        <f t="shared" si="94"/>
        <v>0.17447455051911875</v>
      </c>
      <c r="M867">
        <f>(COUNTIF(mercado_acoes!D:D, "Compra") + COUNTIF(mercado_acoes!D:D, "Venda"))</f>
        <v>2000</v>
      </c>
      <c r="N867" s="19">
        <f t="shared" si="95"/>
        <v>1508</v>
      </c>
      <c r="O867" s="19">
        <f t="shared" si="96"/>
        <v>2022.8255254494809</v>
      </c>
    </row>
    <row r="868" spans="1:15" x14ac:dyDescent="0.2">
      <c r="A868" s="3">
        <v>28</v>
      </c>
      <c r="B868" s="3" t="s">
        <v>49</v>
      </c>
      <c r="C868" s="3" t="s">
        <v>50</v>
      </c>
      <c r="D868" s="3" t="s">
        <v>14</v>
      </c>
      <c r="E868" s="3" t="s">
        <v>57</v>
      </c>
      <c r="F868" s="7">
        <v>14.95</v>
      </c>
      <c r="G868" s="6" t="s">
        <v>361</v>
      </c>
      <c r="H868" s="21">
        <f t="shared" si="91"/>
        <v>9</v>
      </c>
      <c r="I868" s="21" t="str">
        <f t="shared" si="97"/>
        <v>junho</v>
      </c>
      <c r="J868" s="20">
        <f t="shared" si="92"/>
        <v>6</v>
      </c>
      <c r="K868" s="20">
        <f t="shared" si="93"/>
        <v>2023</v>
      </c>
      <c r="L868" s="12">
        <f t="shared" si="94"/>
        <v>0.17282856419346668</v>
      </c>
      <c r="M868">
        <f>(COUNTIF(mercado_acoes!D:D, "Compra") + COUNTIF(mercado_acoes!D:D, "Venda"))</f>
        <v>2000</v>
      </c>
      <c r="N868" s="19">
        <f t="shared" si="95"/>
        <v>1495</v>
      </c>
      <c r="O868" s="19">
        <f t="shared" si="96"/>
        <v>2022.8271714358066</v>
      </c>
    </row>
    <row r="869" spans="1:15" x14ac:dyDescent="0.2">
      <c r="A869" s="3">
        <v>38</v>
      </c>
      <c r="B869" s="3" t="s">
        <v>89</v>
      </c>
      <c r="C869" s="3" t="s">
        <v>90</v>
      </c>
      <c r="D869" s="3" t="s">
        <v>14</v>
      </c>
      <c r="E869" s="3" t="s">
        <v>83</v>
      </c>
      <c r="F869" s="7">
        <v>40.5</v>
      </c>
      <c r="G869" s="6" t="s">
        <v>361</v>
      </c>
      <c r="H869" s="21">
        <f t="shared" si="91"/>
        <v>9</v>
      </c>
      <c r="I869" s="21" t="str">
        <f t="shared" si="97"/>
        <v>junho</v>
      </c>
      <c r="J869" s="20">
        <f t="shared" si="92"/>
        <v>6</v>
      </c>
      <c r="K869" s="20">
        <f t="shared" si="93"/>
        <v>2023</v>
      </c>
      <c r="L869" s="12">
        <f t="shared" si="94"/>
        <v>0.49632818435046849</v>
      </c>
      <c r="M869">
        <f>(COUNTIF(mercado_acoes!D:D, "Compra") + COUNTIF(mercado_acoes!D:D, "Venda"))</f>
        <v>2000</v>
      </c>
      <c r="N869" s="19">
        <f t="shared" si="95"/>
        <v>4050</v>
      </c>
      <c r="O869" s="19">
        <f t="shared" si="96"/>
        <v>2022.5036718156496</v>
      </c>
    </row>
    <row r="870" spans="1:15" x14ac:dyDescent="0.2">
      <c r="A870" s="3">
        <v>30</v>
      </c>
      <c r="B870" s="3" t="s">
        <v>7</v>
      </c>
      <c r="C870" s="3" t="s">
        <v>8</v>
      </c>
      <c r="D870" s="3" t="s">
        <v>9</v>
      </c>
      <c r="E870" s="3" t="s">
        <v>95</v>
      </c>
      <c r="F870" s="7">
        <v>3.33</v>
      </c>
      <c r="G870" s="6" t="s">
        <v>361</v>
      </c>
      <c r="H870" s="21">
        <f t="shared" si="91"/>
        <v>9</v>
      </c>
      <c r="I870" s="21" t="str">
        <f t="shared" si="97"/>
        <v>junho</v>
      </c>
      <c r="J870" s="20">
        <f t="shared" si="92"/>
        <v>6</v>
      </c>
      <c r="K870" s="20">
        <f t="shared" si="93"/>
        <v>2023</v>
      </c>
      <c r="L870" s="12">
        <f t="shared" si="94"/>
        <v>2.570270954672069E-2</v>
      </c>
      <c r="M870">
        <f>(COUNTIF(mercado_acoes!D:D, "Compra") + COUNTIF(mercado_acoes!D:D, "Venda"))</f>
        <v>2000</v>
      </c>
      <c r="N870" s="19">
        <f t="shared" si="95"/>
        <v>333</v>
      </c>
      <c r="O870" s="19">
        <f t="shared" si="96"/>
        <v>2022.9742972904533</v>
      </c>
    </row>
    <row r="871" spans="1:15" x14ac:dyDescent="0.2">
      <c r="A871" s="3">
        <v>96</v>
      </c>
      <c r="B871" s="3" t="s">
        <v>147</v>
      </c>
      <c r="C871" s="3" t="s">
        <v>148</v>
      </c>
      <c r="D871" s="3" t="s">
        <v>9</v>
      </c>
      <c r="E871" s="3" t="s">
        <v>10</v>
      </c>
      <c r="F871" s="7">
        <v>10.54</v>
      </c>
      <c r="G871" s="6" t="s">
        <v>361</v>
      </c>
      <c r="H871" s="21">
        <f t="shared" si="91"/>
        <v>9</v>
      </c>
      <c r="I871" s="21" t="str">
        <f t="shared" si="97"/>
        <v>junho</v>
      </c>
      <c r="J871" s="20">
        <f t="shared" si="92"/>
        <v>6</v>
      </c>
      <c r="K871" s="20">
        <f t="shared" si="93"/>
        <v>2023</v>
      </c>
      <c r="L871" s="12">
        <f t="shared" si="94"/>
        <v>0.11699164345403897</v>
      </c>
      <c r="M871">
        <f>(COUNTIF(mercado_acoes!D:D, "Compra") + COUNTIF(mercado_acoes!D:D, "Venda"))</f>
        <v>2000</v>
      </c>
      <c r="N871" s="19">
        <f t="shared" si="95"/>
        <v>1054</v>
      </c>
      <c r="O871" s="19">
        <f t="shared" si="96"/>
        <v>2022.883008356546</v>
      </c>
    </row>
    <row r="872" spans="1:15" x14ac:dyDescent="0.2">
      <c r="A872" s="3">
        <v>96</v>
      </c>
      <c r="B872" s="3" t="s">
        <v>147</v>
      </c>
      <c r="C872" s="3" t="s">
        <v>148</v>
      </c>
      <c r="D872" s="3" t="s">
        <v>9</v>
      </c>
      <c r="E872" s="3" t="s">
        <v>47</v>
      </c>
      <c r="F872" s="7">
        <v>12.52</v>
      </c>
      <c r="G872" s="6" t="s">
        <v>362</v>
      </c>
      <c r="H872" s="21">
        <f t="shared" si="91"/>
        <v>10</v>
      </c>
      <c r="I872" s="21" t="str">
        <f t="shared" si="97"/>
        <v>junho</v>
      </c>
      <c r="J872" s="20">
        <f t="shared" si="92"/>
        <v>6</v>
      </c>
      <c r="K872" s="20">
        <f t="shared" si="93"/>
        <v>2023</v>
      </c>
      <c r="L872" s="12">
        <f t="shared" si="94"/>
        <v>0.14206128133704735</v>
      </c>
      <c r="M872">
        <f>(COUNTIF(mercado_acoes!D:D, "Compra") + COUNTIF(mercado_acoes!D:D, "Venda"))</f>
        <v>2000</v>
      </c>
      <c r="N872" s="19">
        <f t="shared" si="95"/>
        <v>1252</v>
      </c>
      <c r="O872" s="19">
        <f t="shared" si="96"/>
        <v>2022.857938718663</v>
      </c>
    </row>
    <row r="873" spans="1:15" x14ac:dyDescent="0.2">
      <c r="A873" s="3">
        <v>8</v>
      </c>
      <c r="B873" s="3" t="s">
        <v>77</v>
      </c>
      <c r="C873" s="3" t="s">
        <v>78</v>
      </c>
      <c r="D873" s="3" t="s">
        <v>9</v>
      </c>
      <c r="E873" s="3" t="s">
        <v>25</v>
      </c>
      <c r="F873" s="7">
        <v>16.63</v>
      </c>
      <c r="G873" s="6" t="s">
        <v>362</v>
      </c>
      <c r="H873" s="21">
        <f t="shared" si="91"/>
        <v>10</v>
      </c>
      <c r="I873" s="21" t="str">
        <f t="shared" si="97"/>
        <v>junho</v>
      </c>
      <c r="J873" s="20">
        <f t="shared" si="92"/>
        <v>6</v>
      </c>
      <c r="K873" s="20">
        <f t="shared" si="93"/>
        <v>2023</v>
      </c>
      <c r="L873" s="12">
        <f t="shared" si="94"/>
        <v>0.19409977209420104</v>
      </c>
      <c r="M873">
        <f>(COUNTIF(mercado_acoes!D:D, "Compra") + COUNTIF(mercado_acoes!D:D, "Venda"))</f>
        <v>2000</v>
      </c>
      <c r="N873" s="19">
        <f t="shared" si="95"/>
        <v>1663</v>
      </c>
      <c r="O873" s="19">
        <f t="shared" si="96"/>
        <v>2022.8059002279058</v>
      </c>
    </row>
    <row r="874" spans="1:15" x14ac:dyDescent="0.2">
      <c r="A874" s="3">
        <v>32</v>
      </c>
      <c r="B874" s="3" t="s">
        <v>128</v>
      </c>
      <c r="C874" s="3" t="s">
        <v>129</v>
      </c>
      <c r="D874" s="3" t="s">
        <v>14</v>
      </c>
      <c r="E874" s="3" t="s">
        <v>25</v>
      </c>
      <c r="F874" s="7">
        <v>20.13</v>
      </c>
      <c r="G874" s="6" t="s">
        <v>362</v>
      </c>
      <c r="H874" s="21">
        <f t="shared" si="91"/>
        <v>10</v>
      </c>
      <c r="I874" s="21" t="str">
        <f t="shared" si="97"/>
        <v>junho</v>
      </c>
      <c r="J874" s="20">
        <f t="shared" si="92"/>
        <v>6</v>
      </c>
      <c r="K874" s="20">
        <f t="shared" si="93"/>
        <v>2023</v>
      </c>
      <c r="L874" s="12">
        <f t="shared" si="94"/>
        <v>0.23841478855406428</v>
      </c>
      <c r="M874">
        <f>(COUNTIF(mercado_acoes!D:D, "Compra") + COUNTIF(mercado_acoes!D:D, "Venda"))</f>
        <v>2000</v>
      </c>
      <c r="N874" s="19">
        <f t="shared" si="95"/>
        <v>2013</v>
      </c>
      <c r="O874" s="19">
        <f t="shared" si="96"/>
        <v>2022.7615852114459</v>
      </c>
    </row>
    <row r="875" spans="1:15" x14ac:dyDescent="0.2">
      <c r="A875" s="3">
        <v>87</v>
      </c>
      <c r="B875" s="3" t="s">
        <v>267</v>
      </c>
      <c r="C875" s="3" t="s">
        <v>268</v>
      </c>
      <c r="D875" s="3" t="s">
        <v>9</v>
      </c>
      <c r="E875" s="3" t="s">
        <v>83</v>
      </c>
      <c r="F875" s="7">
        <v>37.94</v>
      </c>
      <c r="G875" s="6" t="s">
        <v>362</v>
      </c>
      <c r="H875" s="21">
        <f t="shared" si="91"/>
        <v>10</v>
      </c>
      <c r="I875" s="21" t="str">
        <f t="shared" si="97"/>
        <v>junho</v>
      </c>
      <c r="J875" s="20">
        <f t="shared" si="92"/>
        <v>6</v>
      </c>
      <c r="K875" s="20">
        <f t="shared" si="93"/>
        <v>2023</v>
      </c>
      <c r="L875" s="12">
        <f t="shared" si="94"/>
        <v>0.46391491516839706</v>
      </c>
      <c r="M875">
        <f>(COUNTIF(mercado_acoes!D:D, "Compra") + COUNTIF(mercado_acoes!D:D, "Venda"))</f>
        <v>2000</v>
      </c>
      <c r="N875" s="19">
        <f t="shared" si="95"/>
        <v>3794</v>
      </c>
      <c r="O875" s="19">
        <f t="shared" si="96"/>
        <v>2022.5360850848317</v>
      </c>
    </row>
    <row r="876" spans="1:15" x14ac:dyDescent="0.2">
      <c r="A876" s="3">
        <v>35</v>
      </c>
      <c r="B876" s="3" t="s">
        <v>101</v>
      </c>
      <c r="C876" s="3" t="s">
        <v>102</v>
      </c>
      <c r="D876" s="3" t="s">
        <v>9</v>
      </c>
      <c r="E876" s="3" t="s">
        <v>25</v>
      </c>
      <c r="F876" s="7">
        <v>19.91</v>
      </c>
      <c r="G876" s="6" t="s">
        <v>362</v>
      </c>
      <c r="H876" s="21">
        <f t="shared" si="91"/>
        <v>10</v>
      </c>
      <c r="I876" s="21" t="str">
        <f t="shared" si="97"/>
        <v>junho</v>
      </c>
      <c r="J876" s="20">
        <f t="shared" si="92"/>
        <v>6</v>
      </c>
      <c r="K876" s="20">
        <f t="shared" si="93"/>
        <v>2023</v>
      </c>
      <c r="L876" s="12">
        <f t="shared" si="94"/>
        <v>0.23562927323373004</v>
      </c>
      <c r="M876">
        <f>(COUNTIF(mercado_acoes!D:D, "Compra") + COUNTIF(mercado_acoes!D:D, "Venda"))</f>
        <v>2000</v>
      </c>
      <c r="N876" s="19">
        <f t="shared" si="95"/>
        <v>1991</v>
      </c>
      <c r="O876" s="19">
        <f t="shared" si="96"/>
        <v>2022.7643707267662</v>
      </c>
    </row>
    <row r="877" spans="1:15" x14ac:dyDescent="0.2">
      <c r="A877" s="3">
        <v>15</v>
      </c>
      <c r="B877" s="3" t="s">
        <v>35</v>
      </c>
      <c r="C877" s="3" t="s">
        <v>36</v>
      </c>
      <c r="D877" s="3" t="s">
        <v>14</v>
      </c>
      <c r="E877" s="3" t="s">
        <v>25</v>
      </c>
      <c r="F877" s="7">
        <v>18.64</v>
      </c>
      <c r="G877" s="6" t="s">
        <v>362</v>
      </c>
      <c r="H877" s="21">
        <f t="shared" si="91"/>
        <v>10</v>
      </c>
      <c r="I877" s="21" t="str">
        <f t="shared" si="97"/>
        <v>junho</v>
      </c>
      <c r="J877" s="20">
        <f t="shared" si="92"/>
        <v>6</v>
      </c>
      <c r="K877" s="20">
        <f t="shared" si="93"/>
        <v>2023</v>
      </c>
      <c r="L877" s="12">
        <f t="shared" si="94"/>
        <v>0.21954925297543681</v>
      </c>
      <c r="M877">
        <f>(COUNTIF(mercado_acoes!D:D, "Compra") + COUNTIF(mercado_acoes!D:D, "Venda"))</f>
        <v>2000</v>
      </c>
      <c r="N877" s="19">
        <f t="shared" si="95"/>
        <v>1864</v>
      </c>
      <c r="O877" s="19">
        <f t="shared" si="96"/>
        <v>2022.7804507470246</v>
      </c>
    </row>
    <row r="878" spans="1:15" x14ac:dyDescent="0.2">
      <c r="A878" s="3">
        <v>13</v>
      </c>
      <c r="B878" s="3" t="s">
        <v>116</v>
      </c>
      <c r="C878" s="3" t="s">
        <v>117</v>
      </c>
      <c r="D878" s="3" t="s">
        <v>14</v>
      </c>
      <c r="E878" s="3" t="s">
        <v>31</v>
      </c>
      <c r="F878" s="7">
        <v>56.28</v>
      </c>
      <c r="G878" s="6" t="s">
        <v>362</v>
      </c>
      <c r="H878" s="21">
        <f t="shared" si="91"/>
        <v>10</v>
      </c>
      <c r="I878" s="21" t="str">
        <f t="shared" si="97"/>
        <v>junho</v>
      </c>
      <c r="J878" s="20">
        <f t="shared" si="92"/>
        <v>6</v>
      </c>
      <c r="K878" s="20">
        <f t="shared" si="93"/>
        <v>2023</v>
      </c>
      <c r="L878" s="12">
        <f t="shared" si="94"/>
        <v>0.69612560141808055</v>
      </c>
      <c r="M878">
        <f>(COUNTIF(mercado_acoes!D:D, "Compra") + COUNTIF(mercado_acoes!D:D, "Venda"))</f>
        <v>2000</v>
      </c>
      <c r="N878" s="19">
        <f t="shared" si="95"/>
        <v>5628</v>
      </c>
      <c r="O878" s="19">
        <f t="shared" si="96"/>
        <v>2022.3038743985819</v>
      </c>
    </row>
    <row r="879" spans="1:15" x14ac:dyDescent="0.2">
      <c r="A879" s="3">
        <v>15</v>
      </c>
      <c r="B879" s="3" t="s">
        <v>35</v>
      </c>
      <c r="C879" s="3" t="s">
        <v>36</v>
      </c>
      <c r="D879" s="3" t="s">
        <v>9</v>
      </c>
      <c r="E879" s="3" t="s">
        <v>18</v>
      </c>
      <c r="F879" s="7">
        <v>14.77</v>
      </c>
      <c r="G879" s="6" t="s">
        <v>363</v>
      </c>
      <c r="H879" s="21">
        <f t="shared" si="91"/>
        <v>11</v>
      </c>
      <c r="I879" s="21" t="str">
        <f t="shared" si="97"/>
        <v>junho</v>
      </c>
      <c r="J879" s="20">
        <f t="shared" si="92"/>
        <v>6</v>
      </c>
      <c r="K879" s="20">
        <f t="shared" si="93"/>
        <v>2023</v>
      </c>
      <c r="L879" s="12">
        <f t="shared" si="94"/>
        <v>0.17054950620410228</v>
      </c>
      <c r="M879">
        <f>(COUNTIF(mercado_acoes!D:D, "Compra") + COUNTIF(mercado_acoes!D:D, "Venda"))</f>
        <v>2000</v>
      </c>
      <c r="N879" s="19">
        <f t="shared" si="95"/>
        <v>1477</v>
      </c>
      <c r="O879" s="19">
        <f t="shared" si="96"/>
        <v>2022.829450493796</v>
      </c>
    </row>
    <row r="880" spans="1:15" x14ac:dyDescent="0.2">
      <c r="A880" s="3">
        <v>36</v>
      </c>
      <c r="B880" s="3" t="s">
        <v>61</v>
      </c>
      <c r="C880" s="3" t="s">
        <v>62</v>
      </c>
      <c r="D880" s="3" t="s">
        <v>9</v>
      </c>
      <c r="E880" s="3" t="s">
        <v>25</v>
      </c>
      <c r="F880" s="7">
        <v>16.52</v>
      </c>
      <c r="G880" s="6" t="s">
        <v>363</v>
      </c>
      <c r="H880" s="21">
        <f t="shared" si="91"/>
        <v>11</v>
      </c>
      <c r="I880" s="21" t="str">
        <f t="shared" si="97"/>
        <v>junho</v>
      </c>
      <c r="J880" s="20">
        <f t="shared" si="92"/>
        <v>6</v>
      </c>
      <c r="K880" s="20">
        <f t="shared" si="93"/>
        <v>2023</v>
      </c>
      <c r="L880" s="12">
        <f t="shared" si="94"/>
        <v>0.1927070144340339</v>
      </c>
      <c r="M880">
        <f>(COUNTIF(mercado_acoes!D:D, "Compra") + COUNTIF(mercado_acoes!D:D, "Venda"))</f>
        <v>2000</v>
      </c>
      <c r="N880" s="19">
        <f t="shared" si="95"/>
        <v>1652</v>
      </c>
      <c r="O880" s="19">
        <f t="shared" si="96"/>
        <v>2022.8072929855659</v>
      </c>
    </row>
    <row r="881" spans="1:15" x14ac:dyDescent="0.2">
      <c r="A881" s="3">
        <v>97</v>
      </c>
      <c r="B881" s="3" t="s">
        <v>43</v>
      </c>
      <c r="C881" s="3" t="s">
        <v>44</v>
      </c>
      <c r="D881" s="3" t="s">
        <v>9</v>
      </c>
      <c r="E881" s="3" t="s">
        <v>47</v>
      </c>
      <c r="F881" s="7">
        <v>7.47</v>
      </c>
      <c r="G881" s="6" t="s">
        <v>363</v>
      </c>
      <c r="H881" s="21">
        <f t="shared" si="91"/>
        <v>11</v>
      </c>
      <c r="I881" s="21" t="str">
        <f t="shared" si="97"/>
        <v>junho</v>
      </c>
      <c r="J881" s="20">
        <f t="shared" si="92"/>
        <v>6</v>
      </c>
      <c r="K881" s="20">
        <f t="shared" si="93"/>
        <v>2023</v>
      </c>
      <c r="L881" s="12">
        <f t="shared" si="94"/>
        <v>7.8121043302101789E-2</v>
      </c>
      <c r="M881">
        <f>(COUNTIF(mercado_acoes!D:D, "Compra") + COUNTIF(mercado_acoes!D:D, "Venda"))</f>
        <v>2000</v>
      </c>
      <c r="N881" s="19">
        <f t="shared" si="95"/>
        <v>747</v>
      </c>
      <c r="O881" s="19">
        <f t="shared" si="96"/>
        <v>2022.9218789566978</v>
      </c>
    </row>
    <row r="882" spans="1:15" x14ac:dyDescent="0.2">
      <c r="A882" s="3">
        <v>17</v>
      </c>
      <c r="B882" s="3" t="s">
        <v>195</v>
      </c>
      <c r="C882" s="3" t="s">
        <v>196</v>
      </c>
      <c r="D882" s="3" t="s">
        <v>14</v>
      </c>
      <c r="E882" s="3" t="s">
        <v>125</v>
      </c>
      <c r="F882" s="7">
        <v>3.49</v>
      </c>
      <c r="G882" s="6" t="s">
        <v>363</v>
      </c>
      <c r="H882" s="21">
        <f t="shared" si="91"/>
        <v>11</v>
      </c>
      <c r="I882" s="21" t="str">
        <f t="shared" si="97"/>
        <v>junho</v>
      </c>
      <c r="J882" s="20">
        <f t="shared" si="92"/>
        <v>6</v>
      </c>
      <c r="K882" s="20">
        <f t="shared" si="93"/>
        <v>2023</v>
      </c>
      <c r="L882" s="12">
        <f t="shared" si="94"/>
        <v>2.7728538870600155E-2</v>
      </c>
      <c r="M882">
        <f>(COUNTIF(mercado_acoes!D:D, "Compra") + COUNTIF(mercado_acoes!D:D, "Venda"))</f>
        <v>2000</v>
      </c>
      <c r="N882" s="19">
        <f t="shared" si="95"/>
        <v>349</v>
      </c>
      <c r="O882" s="19">
        <f t="shared" si="96"/>
        <v>2022.9722714611294</v>
      </c>
    </row>
    <row r="883" spans="1:15" x14ac:dyDescent="0.2">
      <c r="A883" s="3">
        <v>37</v>
      </c>
      <c r="B883" s="3" t="s">
        <v>282</v>
      </c>
      <c r="C883" s="3" t="s">
        <v>283</v>
      </c>
      <c r="D883" s="3" t="s">
        <v>14</v>
      </c>
      <c r="E883" s="3" t="s">
        <v>34</v>
      </c>
      <c r="F883" s="7">
        <v>62.74</v>
      </c>
      <c r="G883" s="6" t="s">
        <v>363</v>
      </c>
      <c r="H883" s="21">
        <f t="shared" si="91"/>
        <v>11</v>
      </c>
      <c r="I883" s="21" t="str">
        <f t="shared" si="97"/>
        <v>junho</v>
      </c>
      <c r="J883" s="20">
        <f t="shared" si="92"/>
        <v>6</v>
      </c>
      <c r="K883" s="20">
        <f t="shared" si="93"/>
        <v>2023</v>
      </c>
      <c r="L883" s="12">
        <f t="shared" si="94"/>
        <v>0.7779184603697139</v>
      </c>
      <c r="M883">
        <f>(COUNTIF(mercado_acoes!D:D, "Compra") + COUNTIF(mercado_acoes!D:D, "Venda"))</f>
        <v>2000</v>
      </c>
      <c r="N883" s="19">
        <f t="shared" si="95"/>
        <v>6274</v>
      </c>
      <c r="O883" s="19">
        <f t="shared" si="96"/>
        <v>2022.2220815396304</v>
      </c>
    </row>
    <row r="884" spans="1:15" x14ac:dyDescent="0.2">
      <c r="A884" s="3">
        <v>81</v>
      </c>
      <c r="B884" s="3" t="s">
        <v>32</v>
      </c>
      <c r="C884" s="3" t="s">
        <v>33</v>
      </c>
      <c r="D884" s="3" t="s">
        <v>14</v>
      </c>
      <c r="E884" s="3" t="s">
        <v>21</v>
      </c>
      <c r="F884" s="7">
        <v>38.409999999999997</v>
      </c>
      <c r="G884" s="6" t="s">
        <v>364</v>
      </c>
      <c r="H884" s="21">
        <f t="shared" si="91"/>
        <v>12</v>
      </c>
      <c r="I884" s="21" t="str">
        <f t="shared" si="97"/>
        <v>junho</v>
      </c>
      <c r="J884" s="20">
        <f t="shared" si="92"/>
        <v>6</v>
      </c>
      <c r="K884" s="20">
        <f t="shared" si="93"/>
        <v>2023</v>
      </c>
      <c r="L884" s="12">
        <f t="shared" si="94"/>
        <v>0.46986578880729296</v>
      </c>
      <c r="M884">
        <f>(COUNTIF(mercado_acoes!D:D, "Compra") + COUNTIF(mercado_acoes!D:D, "Venda"))</f>
        <v>2000</v>
      </c>
      <c r="N884" s="19">
        <f t="shared" si="95"/>
        <v>3840.9999999999995</v>
      </c>
      <c r="O884" s="19">
        <f t="shared" si="96"/>
        <v>2022.5301342111927</v>
      </c>
    </row>
    <row r="885" spans="1:15" x14ac:dyDescent="0.2">
      <c r="A885" s="3">
        <v>92</v>
      </c>
      <c r="B885" s="3" t="s">
        <v>85</v>
      </c>
      <c r="C885" s="3" t="s">
        <v>188</v>
      </c>
      <c r="D885" s="3" t="s">
        <v>14</v>
      </c>
      <c r="E885" s="3" t="s">
        <v>57</v>
      </c>
      <c r="F885" s="7">
        <v>21.37</v>
      </c>
      <c r="G885" s="6" t="s">
        <v>364</v>
      </c>
      <c r="H885" s="21">
        <f t="shared" ref="H885:H948" si="98">DAY(G885)</f>
        <v>12</v>
      </c>
      <c r="I885" s="21" t="str">
        <f t="shared" si="97"/>
        <v>junho</v>
      </c>
      <c r="J885" s="20">
        <f t="shared" si="92"/>
        <v>6</v>
      </c>
      <c r="K885" s="20">
        <f t="shared" si="93"/>
        <v>2023</v>
      </c>
      <c r="L885" s="12">
        <f t="shared" si="94"/>
        <v>0.25411496581413012</v>
      </c>
      <c r="M885">
        <f>(COUNTIF(mercado_acoes!D:D, "Compra") + COUNTIF(mercado_acoes!D:D, "Venda"))</f>
        <v>2000</v>
      </c>
      <c r="N885" s="19">
        <f t="shared" si="95"/>
        <v>2137</v>
      </c>
      <c r="O885" s="19">
        <f t="shared" si="96"/>
        <v>2022.7458850341859</v>
      </c>
    </row>
    <row r="886" spans="1:15" x14ac:dyDescent="0.2">
      <c r="A886" s="3">
        <v>71</v>
      </c>
      <c r="B886" s="3" t="s">
        <v>132</v>
      </c>
      <c r="C886" s="3" t="s">
        <v>133</v>
      </c>
      <c r="D886" s="3" t="s">
        <v>9</v>
      </c>
      <c r="E886" s="3" t="s">
        <v>34</v>
      </c>
      <c r="F886" s="7">
        <v>60.02</v>
      </c>
      <c r="G886" s="6" t="s">
        <v>364</v>
      </c>
      <c r="H886" s="21">
        <f t="shared" si="98"/>
        <v>12</v>
      </c>
      <c r="I886" s="21" t="str">
        <f t="shared" si="97"/>
        <v>junho</v>
      </c>
      <c r="J886" s="20">
        <f t="shared" si="92"/>
        <v>6</v>
      </c>
      <c r="K886" s="20">
        <f t="shared" si="93"/>
        <v>2023</v>
      </c>
      <c r="L886" s="12">
        <f t="shared" si="94"/>
        <v>0.74347936186376307</v>
      </c>
      <c r="M886">
        <f>(COUNTIF(mercado_acoes!D:D, "Compra") + COUNTIF(mercado_acoes!D:D, "Venda"))</f>
        <v>2000</v>
      </c>
      <c r="N886" s="19">
        <f t="shared" si="95"/>
        <v>6002</v>
      </c>
      <c r="O886" s="19">
        <f t="shared" si="96"/>
        <v>2022.2565206381362</v>
      </c>
    </row>
    <row r="887" spans="1:15" x14ac:dyDescent="0.2">
      <c r="A887" s="3">
        <v>67</v>
      </c>
      <c r="B887" s="3" t="s">
        <v>199</v>
      </c>
      <c r="C887" s="3" t="s">
        <v>200</v>
      </c>
      <c r="D887" s="3" t="s">
        <v>9</v>
      </c>
      <c r="E887" s="3" t="s">
        <v>27</v>
      </c>
      <c r="F887" s="7">
        <v>13.95</v>
      </c>
      <c r="G887" s="6" t="s">
        <v>364</v>
      </c>
      <c r="H887" s="21">
        <f t="shared" si="98"/>
        <v>12</v>
      </c>
      <c r="I887" s="21" t="str">
        <f t="shared" si="97"/>
        <v>junho</v>
      </c>
      <c r="J887" s="20">
        <f t="shared" si="92"/>
        <v>6</v>
      </c>
      <c r="K887" s="20">
        <f t="shared" si="93"/>
        <v>2023</v>
      </c>
      <c r="L887" s="12">
        <f t="shared" si="94"/>
        <v>0.16016713091922002</v>
      </c>
      <c r="M887">
        <f>(COUNTIF(mercado_acoes!D:D, "Compra") + COUNTIF(mercado_acoes!D:D, "Venda"))</f>
        <v>2000</v>
      </c>
      <c r="N887" s="19">
        <f t="shared" si="95"/>
        <v>1395</v>
      </c>
      <c r="O887" s="19">
        <f t="shared" si="96"/>
        <v>2022.8398328690807</v>
      </c>
    </row>
    <row r="888" spans="1:15" x14ac:dyDescent="0.2">
      <c r="A888" s="3">
        <v>11</v>
      </c>
      <c r="B888" s="3" t="s">
        <v>237</v>
      </c>
      <c r="C888" s="3" t="s">
        <v>238</v>
      </c>
      <c r="D888" s="3" t="s">
        <v>14</v>
      </c>
      <c r="E888" s="3" t="s">
        <v>79</v>
      </c>
      <c r="F888" s="7">
        <v>12.52</v>
      </c>
      <c r="G888" s="6" t="s">
        <v>364</v>
      </c>
      <c r="H888" s="21">
        <f t="shared" si="98"/>
        <v>12</v>
      </c>
      <c r="I888" s="21" t="str">
        <f t="shared" si="97"/>
        <v>junho</v>
      </c>
      <c r="J888" s="20">
        <f t="shared" si="92"/>
        <v>6</v>
      </c>
      <c r="K888" s="20">
        <f t="shared" si="93"/>
        <v>2023</v>
      </c>
      <c r="L888" s="12">
        <f t="shared" si="94"/>
        <v>0.14206128133704735</v>
      </c>
      <c r="M888">
        <f>(COUNTIF(mercado_acoes!D:D, "Compra") + COUNTIF(mercado_acoes!D:D, "Venda"))</f>
        <v>2000</v>
      </c>
      <c r="N888" s="19">
        <f t="shared" si="95"/>
        <v>1252</v>
      </c>
      <c r="O888" s="19">
        <f t="shared" si="96"/>
        <v>2022.857938718663</v>
      </c>
    </row>
    <row r="889" spans="1:15" x14ac:dyDescent="0.2">
      <c r="A889" s="3">
        <v>8</v>
      </c>
      <c r="B889" s="3" t="s">
        <v>77</v>
      </c>
      <c r="C889" s="3" t="s">
        <v>78</v>
      </c>
      <c r="D889" s="3" t="s">
        <v>9</v>
      </c>
      <c r="E889" s="3" t="s">
        <v>63</v>
      </c>
      <c r="F889" s="7">
        <v>11.18</v>
      </c>
      <c r="G889" s="6" t="s">
        <v>364</v>
      </c>
      <c r="H889" s="21">
        <f t="shared" si="98"/>
        <v>12</v>
      </c>
      <c r="I889" s="21" t="str">
        <f t="shared" si="97"/>
        <v>junho</v>
      </c>
      <c r="J889" s="20">
        <f t="shared" si="92"/>
        <v>6</v>
      </c>
      <c r="K889" s="20">
        <f t="shared" si="93"/>
        <v>2023</v>
      </c>
      <c r="L889" s="12">
        <f t="shared" si="94"/>
        <v>0.12509496074955684</v>
      </c>
      <c r="M889">
        <f>(COUNTIF(mercado_acoes!D:D, "Compra") + COUNTIF(mercado_acoes!D:D, "Venda"))</f>
        <v>2000</v>
      </c>
      <c r="N889" s="19">
        <f t="shared" si="95"/>
        <v>1118</v>
      </c>
      <c r="O889" s="19">
        <f t="shared" si="96"/>
        <v>2022.8749050392505</v>
      </c>
    </row>
    <row r="890" spans="1:15" x14ac:dyDescent="0.2">
      <c r="A890" s="3">
        <v>66</v>
      </c>
      <c r="B890" s="3" t="s">
        <v>132</v>
      </c>
      <c r="C890" s="3" t="s">
        <v>141</v>
      </c>
      <c r="D890" s="3" t="s">
        <v>9</v>
      </c>
      <c r="E890" s="3" t="s">
        <v>31</v>
      </c>
      <c r="F890" s="7">
        <v>66.8</v>
      </c>
      <c r="G890" s="6" t="s">
        <v>364</v>
      </c>
      <c r="H890" s="21">
        <f t="shared" si="98"/>
        <v>12</v>
      </c>
      <c r="I890" s="21" t="str">
        <f t="shared" si="97"/>
        <v>junho</v>
      </c>
      <c r="J890" s="20">
        <f t="shared" si="92"/>
        <v>6</v>
      </c>
      <c r="K890" s="20">
        <f t="shared" si="93"/>
        <v>2023</v>
      </c>
      <c r="L890" s="12">
        <f t="shared" si="94"/>
        <v>0.82932387946315522</v>
      </c>
      <c r="M890">
        <f>(COUNTIF(mercado_acoes!D:D, "Compra") + COUNTIF(mercado_acoes!D:D, "Venda"))</f>
        <v>2000</v>
      </c>
      <c r="N890" s="19">
        <f t="shared" si="95"/>
        <v>6680</v>
      </c>
      <c r="O890" s="19">
        <f t="shared" si="96"/>
        <v>2022.1706761205369</v>
      </c>
    </row>
    <row r="891" spans="1:15" x14ac:dyDescent="0.2">
      <c r="A891" s="3">
        <v>76</v>
      </c>
      <c r="B891" s="3" t="s">
        <v>213</v>
      </c>
      <c r="C891" s="3" t="s">
        <v>214</v>
      </c>
      <c r="D891" s="3" t="s">
        <v>9</v>
      </c>
      <c r="E891" s="3" t="s">
        <v>47</v>
      </c>
      <c r="F891" s="7">
        <v>11.78</v>
      </c>
      <c r="G891" s="6" t="s">
        <v>365</v>
      </c>
      <c r="H891" s="21">
        <f t="shared" si="98"/>
        <v>13</v>
      </c>
      <c r="I891" s="21" t="str">
        <f t="shared" si="97"/>
        <v>junho</v>
      </c>
      <c r="J891" s="20">
        <f t="shared" si="92"/>
        <v>6</v>
      </c>
      <c r="K891" s="20">
        <f t="shared" si="93"/>
        <v>2023</v>
      </c>
      <c r="L891" s="12">
        <f t="shared" si="94"/>
        <v>0.13269182071410482</v>
      </c>
      <c r="M891">
        <f>(COUNTIF(mercado_acoes!D:D, "Compra") + COUNTIF(mercado_acoes!D:D, "Venda"))</f>
        <v>2000</v>
      </c>
      <c r="N891" s="19">
        <f t="shared" si="95"/>
        <v>1178</v>
      </c>
      <c r="O891" s="19">
        <f t="shared" si="96"/>
        <v>2022.8673081792858</v>
      </c>
    </row>
    <row r="892" spans="1:15" x14ac:dyDescent="0.2">
      <c r="A892" s="3">
        <v>4</v>
      </c>
      <c r="B892" s="3" t="s">
        <v>91</v>
      </c>
      <c r="C892" s="3" t="s">
        <v>92</v>
      </c>
      <c r="D892" s="3" t="s">
        <v>9</v>
      </c>
      <c r="E892" s="3" t="s">
        <v>25</v>
      </c>
      <c r="F892" s="7">
        <v>18.52</v>
      </c>
      <c r="G892" s="6" t="s">
        <v>365</v>
      </c>
      <c r="H892" s="21">
        <f t="shared" si="98"/>
        <v>13</v>
      </c>
      <c r="I892" s="21" t="str">
        <f t="shared" si="97"/>
        <v>junho</v>
      </c>
      <c r="J892" s="20">
        <f t="shared" si="92"/>
        <v>6</v>
      </c>
      <c r="K892" s="20">
        <f t="shared" si="93"/>
        <v>2023</v>
      </c>
      <c r="L892" s="12">
        <f t="shared" si="94"/>
        <v>0.21802988098252721</v>
      </c>
      <c r="M892">
        <f>(COUNTIF(mercado_acoes!D:D, "Compra") + COUNTIF(mercado_acoes!D:D, "Venda"))</f>
        <v>2000</v>
      </c>
      <c r="N892" s="19">
        <f t="shared" si="95"/>
        <v>1852</v>
      </c>
      <c r="O892" s="19">
        <f t="shared" si="96"/>
        <v>2022.7819701190174</v>
      </c>
    </row>
    <row r="893" spans="1:15" x14ac:dyDescent="0.2">
      <c r="A893" s="3">
        <v>19</v>
      </c>
      <c r="B893" s="3" t="s">
        <v>23</v>
      </c>
      <c r="C893" s="3" t="s">
        <v>184</v>
      </c>
      <c r="D893" s="3" t="s">
        <v>9</v>
      </c>
      <c r="E893" s="3" t="s">
        <v>63</v>
      </c>
      <c r="F893" s="7">
        <v>11.63</v>
      </c>
      <c r="G893" s="6" t="s">
        <v>365</v>
      </c>
      <c r="H893" s="21">
        <f t="shared" si="98"/>
        <v>13</v>
      </c>
      <c r="I893" s="21" t="str">
        <f t="shared" si="97"/>
        <v>junho</v>
      </c>
      <c r="J893" s="20">
        <f t="shared" si="92"/>
        <v>6</v>
      </c>
      <c r="K893" s="20">
        <f t="shared" si="93"/>
        <v>2023</v>
      </c>
      <c r="L893" s="12">
        <f t="shared" si="94"/>
        <v>0.13079260572296783</v>
      </c>
      <c r="M893">
        <f>(COUNTIF(mercado_acoes!D:D, "Compra") + COUNTIF(mercado_acoes!D:D, "Venda"))</f>
        <v>2000</v>
      </c>
      <c r="N893" s="19">
        <f t="shared" si="95"/>
        <v>1163</v>
      </c>
      <c r="O893" s="19">
        <f t="shared" si="96"/>
        <v>2022.8692073942771</v>
      </c>
    </row>
    <row r="894" spans="1:15" x14ac:dyDescent="0.2">
      <c r="A894" s="3">
        <v>93</v>
      </c>
      <c r="B894" s="3" t="s">
        <v>106</v>
      </c>
      <c r="C894" s="3" t="s">
        <v>107</v>
      </c>
      <c r="D894" s="3" t="s">
        <v>9</v>
      </c>
      <c r="E894" s="3" t="s">
        <v>70</v>
      </c>
      <c r="F894" s="7">
        <v>12.33</v>
      </c>
      <c r="G894" s="6" t="s">
        <v>365</v>
      </c>
      <c r="H894" s="21">
        <f t="shared" si="98"/>
        <v>13</v>
      </c>
      <c r="I894" s="21" t="str">
        <f t="shared" si="97"/>
        <v>junho</v>
      </c>
      <c r="J894" s="20">
        <f t="shared" si="92"/>
        <v>6</v>
      </c>
      <c r="K894" s="20">
        <f t="shared" si="93"/>
        <v>2023</v>
      </c>
      <c r="L894" s="12">
        <f t="shared" si="94"/>
        <v>0.13965560901494048</v>
      </c>
      <c r="M894">
        <f>(COUNTIF(mercado_acoes!D:D, "Compra") + COUNTIF(mercado_acoes!D:D, "Venda"))</f>
        <v>2000</v>
      </c>
      <c r="N894" s="19">
        <f t="shared" si="95"/>
        <v>1233</v>
      </c>
      <c r="O894" s="19">
        <f t="shared" si="96"/>
        <v>2022.8603443909851</v>
      </c>
    </row>
    <row r="895" spans="1:15" x14ac:dyDescent="0.2">
      <c r="A895" s="3">
        <v>64</v>
      </c>
      <c r="B895" s="3" t="s">
        <v>142</v>
      </c>
      <c r="C895" s="3" t="s">
        <v>143</v>
      </c>
      <c r="D895" s="3" t="s">
        <v>9</v>
      </c>
      <c r="E895" s="3" t="s">
        <v>57</v>
      </c>
      <c r="F895" s="7">
        <v>19.100000000000001</v>
      </c>
      <c r="G895" s="6" t="s">
        <v>366</v>
      </c>
      <c r="H895" s="21">
        <f t="shared" si="98"/>
        <v>14</v>
      </c>
      <c r="I895" s="21" t="str">
        <f t="shared" si="97"/>
        <v>junho</v>
      </c>
      <c r="J895" s="20">
        <f t="shared" si="92"/>
        <v>6</v>
      </c>
      <c r="K895" s="20">
        <f t="shared" si="93"/>
        <v>2023</v>
      </c>
      <c r="L895" s="12">
        <f t="shared" si="94"/>
        <v>0.22537351228159028</v>
      </c>
      <c r="M895">
        <f>(COUNTIF(mercado_acoes!D:D, "Compra") + COUNTIF(mercado_acoes!D:D, "Venda"))</f>
        <v>2000</v>
      </c>
      <c r="N895" s="19">
        <f t="shared" si="95"/>
        <v>1910.0000000000002</v>
      </c>
      <c r="O895" s="19">
        <f t="shared" si="96"/>
        <v>2022.7746264877185</v>
      </c>
    </row>
    <row r="896" spans="1:15" x14ac:dyDescent="0.2">
      <c r="A896" s="3">
        <v>53</v>
      </c>
      <c r="B896" s="3" t="s">
        <v>263</v>
      </c>
      <c r="C896" s="3" t="s">
        <v>264</v>
      </c>
      <c r="D896" s="3" t="s">
        <v>9</v>
      </c>
      <c r="E896" s="3" t="s">
        <v>21</v>
      </c>
      <c r="F896" s="7">
        <v>33.33</v>
      </c>
      <c r="G896" s="6" t="s">
        <v>366</v>
      </c>
      <c r="H896" s="21">
        <f t="shared" si="98"/>
        <v>14</v>
      </c>
      <c r="I896" s="21" t="str">
        <f t="shared" si="97"/>
        <v>junho</v>
      </c>
      <c r="J896" s="20">
        <f t="shared" si="92"/>
        <v>6</v>
      </c>
      <c r="K896" s="20">
        <f t="shared" si="93"/>
        <v>2023</v>
      </c>
      <c r="L896" s="12">
        <f t="shared" si="94"/>
        <v>0.40554570777412002</v>
      </c>
      <c r="M896">
        <f>(COUNTIF(mercado_acoes!D:D, "Compra") + COUNTIF(mercado_acoes!D:D, "Venda"))</f>
        <v>2000</v>
      </c>
      <c r="N896" s="19">
        <f t="shared" si="95"/>
        <v>3333</v>
      </c>
      <c r="O896" s="19">
        <f t="shared" si="96"/>
        <v>2022.5944542922259</v>
      </c>
    </row>
    <row r="897" spans="1:15" x14ac:dyDescent="0.2">
      <c r="A897" s="3">
        <v>54</v>
      </c>
      <c r="B897" s="3" t="s">
        <v>55</v>
      </c>
      <c r="C897" s="3" t="s">
        <v>56</v>
      </c>
      <c r="D897" s="3" t="s">
        <v>9</v>
      </c>
      <c r="E897" s="3" t="s">
        <v>27</v>
      </c>
      <c r="F897" s="7">
        <v>14.8</v>
      </c>
      <c r="G897" s="6" t="s">
        <v>366</v>
      </c>
      <c r="H897" s="21">
        <f t="shared" si="98"/>
        <v>14</v>
      </c>
      <c r="I897" s="21" t="str">
        <f t="shared" si="97"/>
        <v>junho</v>
      </c>
      <c r="J897" s="20">
        <f t="shared" si="92"/>
        <v>6</v>
      </c>
      <c r="K897" s="20">
        <f t="shared" si="93"/>
        <v>2023</v>
      </c>
      <c r="L897" s="12">
        <f t="shared" si="94"/>
        <v>0.17092934920232969</v>
      </c>
      <c r="M897">
        <f>(COUNTIF(mercado_acoes!D:D, "Compra") + COUNTIF(mercado_acoes!D:D, "Venda"))</f>
        <v>2000</v>
      </c>
      <c r="N897" s="19">
        <f t="shared" si="95"/>
        <v>1480</v>
      </c>
      <c r="O897" s="19">
        <f t="shared" si="96"/>
        <v>2022.8290706507976</v>
      </c>
    </row>
    <row r="898" spans="1:15" x14ac:dyDescent="0.2">
      <c r="A898" s="3">
        <v>65</v>
      </c>
      <c r="B898" s="3" t="s">
        <v>208</v>
      </c>
      <c r="C898" s="3" t="s">
        <v>209</v>
      </c>
      <c r="D898" s="3" t="s">
        <v>9</v>
      </c>
      <c r="E898" s="3" t="s">
        <v>30</v>
      </c>
      <c r="F898" s="7">
        <v>22.97</v>
      </c>
      <c r="G898" s="6" t="s">
        <v>366</v>
      </c>
      <c r="H898" s="21">
        <f t="shared" si="98"/>
        <v>14</v>
      </c>
      <c r="I898" s="21" t="str">
        <f t="shared" si="97"/>
        <v>junho</v>
      </c>
      <c r="J898" s="20">
        <f t="shared" si="92"/>
        <v>6</v>
      </c>
      <c r="K898" s="20">
        <f t="shared" si="93"/>
        <v>2023</v>
      </c>
      <c r="L898" s="12">
        <f t="shared" si="94"/>
        <v>0.27437325905292476</v>
      </c>
      <c r="M898">
        <f>(COUNTIF(mercado_acoes!D:D, "Compra") + COUNTIF(mercado_acoes!D:D, "Venda"))</f>
        <v>2000</v>
      </c>
      <c r="N898" s="19">
        <f t="shared" si="95"/>
        <v>2297</v>
      </c>
      <c r="O898" s="19">
        <f t="shared" si="96"/>
        <v>2022.7256267409471</v>
      </c>
    </row>
    <row r="899" spans="1:15" x14ac:dyDescent="0.2">
      <c r="A899" s="3">
        <v>58</v>
      </c>
      <c r="B899" s="3" t="s">
        <v>149</v>
      </c>
      <c r="C899" s="3" t="s">
        <v>150</v>
      </c>
      <c r="D899" s="3" t="s">
        <v>9</v>
      </c>
      <c r="E899" s="3" t="s">
        <v>70</v>
      </c>
      <c r="F899" s="7">
        <v>14.83</v>
      </c>
      <c r="G899" s="6" t="s">
        <v>366</v>
      </c>
      <c r="H899" s="21">
        <f t="shared" si="98"/>
        <v>14</v>
      </c>
      <c r="I899" s="21" t="str">
        <f t="shared" si="97"/>
        <v>junho</v>
      </c>
      <c r="J899" s="20">
        <f t="shared" ref="J899:J962" si="99">MONTH(G899)</f>
        <v>6</v>
      </c>
      <c r="K899" s="20">
        <f t="shared" ref="K899:K962" si="100">YEAR(G899)</f>
        <v>2023</v>
      </c>
      <c r="L899" s="12">
        <f t="shared" ref="L899:L962" si="101">(F899 - MIN(F:F)) / (MAX(F:F) - MIN(F:F))</f>
        <v>0.1713091922005571</v>
      </c>
      <c r="M899">
        <f>(COUNTIF(mercado_acoes!D:D, "Compra") + COUNTIF(mercado_acoes!D:D, "Venda"))</f>
        <v>2000</v>
      </c>
      <c r="N899" s="19">
        <f t="shared" ref="N899:N962" si="102">F899*100</f>
        <v>1483</v>
      </c>
      <c r="O899" s="19">
        <f t="shared" ref="O899:O962" si="103">K899 - L899</f>
        <v>2022.8286908077994</v>
      </c>
    </row>
    <row r="900" spans="1:15" x14ac:dyDescent="0.2">
      <c r="A900" s="3">
        <v>24</v>
      </c>
      <c r="B900" s="3" t="s">
        <v>118</v>
      </c>
      <c r="C900" s="3" t="s">
        <v>119</v>
      </c>
      <c r="D900" s="3" t="s">
        <v>9</v>
      </c>
      <c r="E900" s="3" t="s">
        <v>83</v>
      </c>
      <c r="F900" s="7">
        <v>41.88</v>
      </c>
      <c r="G900" s="6" t="s">
        <v>366</v>
      </c>
      <c r="H900" s="21">
        <f t="shared" si="98"/>
        <v>14</v>
      </c>
      <c r="I900" s="21" t="str">
        <f t="shared" si="97"/>
        <v>junho</v>
      </c>
      <c r="J900" s="20">
        <f t="shared" si="99"/>
        <v>6</v>
      </c>
      <c r="K900" s="20">
        <f t="shared" si="100"/>
        <v>2023</v>
      </c>
      <c r="L900" s="12">
        <f t="shared" si="101"/>
        <v>0.51380096226892891</v>
      </c>
      <c r="M900">
        <f>(COUNTIF(mercado_acoes!D:D, "Compra") + COUNTIF(mercado_acoes!D:D, "Venda"))</f>
        <v>2000</v>
      </c>
      <c r="N900" s="19">
        <f t="shared" si="102"/>
        <v>4188</v>
      </c>
      <c r="O900" s="19">
        <f t="shared" si="103"/>
        <v>2022.486199037731</v>
      </c>
    </row>
    <row r="901" spans="1:15" x14ac:dyDescent="0.2">
      <c r="A901" s="3">
        <v>70</v>
      </c>
      <c r="B901" s="3" t="s">
        <v>134</v>
      </c>
      <c r="C901" s="3" t="s">
        <v>135</v>
      </c>
      <c r="D901" s="3" t="s">
        <v>14</v>
      </c>
      <c r="E901" s="3" t="s">
        <v>47</v>
      </c>
      <c r="F901" s="7">
        <v>19.22</v>
      </c>
      <c r="G901" s="6" t="s">
        <v>367</v>
      </c>
      <c r="H901" s="21">
        <f t="shared" si="98"/>
        <v>15</v>
      </c>
      <c r="I901" s="21" t="str">
        <f t="shared" ref="I901:I964" si="104">TEXT(G901,"mmmm")</f>
        <v>junho</v>
      </c>
      <c r="J901" s="20">
        <f t="shared" si="99"/>
        <v>6</v>
      </c>
      <c r="K901" s="20">
        <f t="shared" si="100"/>
        <v>2023</v>
      </c>
      <c r="L901" s="12">
        <f t="shared" si="101"/>
        <v>0.22689288427449983</v>
      </c>
      <c r="M901">
        <f>(COUNTIF(mercado_acoes!D:D, "Compra") + COUNTIF(mercado_acoes!D:D, "Venda"))</f>
        <v>2000</v>
      </c>
      <c r="N901" s="19">
        <f t="shared" si="102"/>
        <v>1922</v>
      </c>
      <c r="O901" s="19">
        <f t="shared" si="103"/>
        <v>2022.7731071157255</v>
      </c>
    </row>
    <row r="902" spans="1:15" x14ac:dyDescent="0.2">
      <c r="A902" s="3">
        <v>92</v>
      </c>
      <c r="B902" s="3" t="s">
        <v>85</v>
      </c>
      <c r="C902" s="3" t="s">
        <v>188</v>
      </c>
      <c r="D902" s="3" t="s">
        <v>14</v>
      </c>
      <c r="E902" s="3" t="s">
        <v>47</v>
      </c>
      <c r="F902" s="7">
        <v>13.7</v>
      </c>
      <c r="G902" s="6" t="s">
        <v>367</v>
      </c>
      <c r="H902" s="21">
        <f t="shared" si="98"/>
        <v>15</v>
      </c>
      <c r="I902" s="21" t="str">
        <f t="shared" si="104"/>
        <v>junho</v>
      </c>
      <c r="J902" s="20">
        <f t="shared" si="99"/>
        <v>6</v>
      </c>
      <c r="K902" s="20">
        <f t="shared" si="100"/>
        <v>2023</v>
      </c>
      <c r="L902" s="12">
        <f t="shared" si="101"/>
        <v>0.15700177260065837</v>
      </c>
      <c r="M902">
        <f>(COUNTIF(mercado_acoes!D:D, "Compra") + COUNTIF(mercado_acoes!D:D, "Venda"))</f>
        <v>2000</v>
      </c>
      <c r="N902" s="19">
        <f t="shared" si="102"/>
        <v>1370</v>
      </c>
      <c r="O902" s="19">
        <f t="shared" si="103"/>
        <v>2022.8429982273994</v>
      </c>
    </row>
    <row r="903" spans="1:15" x14ac:dyDescent="0.2">
      <c r="A903" s="3">
        <v>68</v>
      </c>
      <c r="B903" s="3" t="s">
        <v>23</v>
      </c>
      <c r="C903" s="3" t="s">
        <v>24</v>
      </c>
      <c r="D903" s="3" t="s">
        <v>14</v>
      </c>
      <c r="E903" s="3" t="s">
        <v>10</v>
      </c>
      <c r="F903" s="7">
        <v>10.49</v>
      </c>
      <c r="G903" s="6" t="s">
        <v>367</v>
      </c>
      <c r="H903" s="21">
        <f t="shared" si="98"/>
        <v>15</v>
      </c>
      <c r="I903" s="21" t="str">
        <f t="shared" si="104"/>
        <v>junho</v>
      </c>
      <c r="J903" s="20">
        <f t="shared" si="99"/>
        <v>6</v>
      </c>
      <c r="K903" s="20">
        <f t="shared" si="100"/>
        <v>2023</v>
      </c>
      <c r="L903" s="12">
        <f t="shared" si="101"/>
        <v>0.11635857179032666</v>
      </c>
      <c r="M903">
        <f>(COUNTIF(mercado_acoes!D:D, "Compra") + COUNTIF(mercado_acoes!D:D, "Venda"))</f>
        <v>2000</v>
      </c>
      <c r="N903" s="19">
        <f t="shared" si="102"/>
        <v>1049</v>
      </c>
      <c r="O903" s="19">
        <f t="shared" si="103"/>
        <v>2022.8836414282098</v>
      </c>
    </row>
    <row r="904" spans="1:15" x14ac:dyDescent="0.2">
      <c r="A904" s="3">
        <v>12</v>
      </c>
      <c r="B904" s="3" t="s">
        <v>178</v>
      </c>
      <c r="C904" s="3" t="s">
        <v>179</v>
      </c>
      <c r="D904" s="3" t="s">
        <v>9</v>
      </c>
      <c r="E904" s="3" t="s">
        <v>70</v>
      </c>
      <c r="F904" s="7">
        <v>14.88</v>
      </c>
      <c r="G904" s="6" t="s">
        <v>367</v>
      </c>
      <c r="H904" s="21">
        <f t="shared" si="98"/>
        <v>15</v>
      </c>
      <c r="I904" s="21" t="str">
        <f t="shared" si="104"/>
        <v>junho</v>
      </c>
      <c r="J904" s="20">
        <f t="shared" si="99"/>
        <v>6</v>
      </c>
      <c r="K904" s="20">
        <f t="shared" si="100"/>
        <v>2023</v>
      </c>
      <c r="L904" s="12">
        <f t="shared" si="101"/>
        <v>0.17194226386426942</v>
      </c>
      <c r="M904">
        <f>(COUNTIF(mercado_acoes!D:D, "Compra") + COUNTIF(mercado_acoes!D:D, "Venda"))</f>
        <v>2000</v>
      </c>
      <c r="N904" s="19">
        <f t="shared" si="102"/>
        <v>1488</v>
      </c>
      <c r="O904" s="19">
        <f t="shared" si="103"/>
        <v>2022.8280577361356</v>
      </c>
    </row>
    <row r="905" spans="1:15" x14ac:dyDescent="0.2">
      <c r="A905" s="3">
        <v>1</v>
      </c>
      <c r="B905" s="3" t="s">
        <v>185</v>
      </c>
      <c r="C905" s="3" t="s">
        <v>186</v>
      </c>
      <c r="D905" s="3" t="s">
        <v>9</v>
      </c>
      <c r="E905" s="3" t="s">
        <v>83</v>
      </c>
      <c r="F905" s="7">
        <v>42.04</v>
      </c>
      <c r="G905" s="6" t="s">
        <v>367</v>
      </c>
      <c r="H905" s="21">
        <f t="shared" si="98"/>
        <v>15</v>
      </c>
      <c r="I905" s="21" t="str">
        <f t="shared" si="104"/>
        <v>junho</v>
      </c>
      <c r="J905" s="20">
        <f t="shared" si="99"/>
        <v>6</v>
      </c>
      <c r="K905" s="20">
        <f t="shared" si="100"/>
        <v>2023</v>
      </c>
      <c r="L905" s="12">
        <f t="shared" si="101"/>
        <v>0.51582679159280831</v>
      </c>
      <c r="M905">
        <f>(COUNTIF(mercado_acoes!D:D, "Compra") + COUNTIF(mercado_acoes!D:D, "Venda"))</f>
        <v>2000</v>
      </c>
      <c r="N905" s="19">
        <f t="shared" si="102"/>
        <v>4204</v>
      </c>
      <c r="O905" s="19">
        <f t="shared" si="103"/>
        <v>2022.4841732084071</v>
      </c>
    </row>
    <row r="906" spans="1:15" x14ac:dyDescent="0.2">
      <c r="A906" s="3">
        <v>17</v>
      </c>
      <c r="B906" s="3" t="s">
        <v>195</v>
      </c>
      <c r="C906" s="3" t="s">
        <v>196</v>
      </c>
      <c r="D906" s="3" t="s">
        <v>14</v>
      </c>
      <c r="E906" s="3" t="s">
        <v>15</v>
      </c>
      <c r="F906" s="7">
        <v>40.26</v>
      </c>
      <c r="G906" s="6" t="s">
        <v>367</v>
      </c>
      <c r="H906" s="21">
        <f t="shared" si="98"/>
        <v>15</v>
      </c>
      <c r="I906" s="21" t="str">
        <f t="shared" si="104"/>
        <v>junho</v>
      </c>
      <c r="J906" s="20">
        <f t="shared" si="99"/>
        <v>6</v>
      </c>
      <c r="K906" s="20">
        <f t="shared" si="100"/>
        <v>2023</v>
      </c>
      <c r="L906" s="12">
        <f t="shared" si="101"/>
        <v>0.49328944036464928</v>
      </c>
      <c r="M906">
        <f>(COUNTIF(mercado_acoes!D:D, "Compra") + COUNTIF(mercado_acoes!D:D, "Venda"))</f>
        <v>2000</v>
      </c>
      <c r="N906" s="19">
        <f t="shared" si="102"/>
        <v>4026</v>
      </c>
      <c r="O906" s="19">
        <f t="shared" si="103"/>
        <v>2022.5067105596354</v>
      </c>
    </row>
    <row r="907" spans="1:15" x14ac:dyDescent="0.2">
      <c r="A907" s="3">
        <v>100</v>
      </c>
      <c r="B907" s="3" t="s">
        <v>28</v>
      </c>
      <c r="C907" s="3" t="s">
        <v>29</v>
      </c>
      <c r="D907" s="3" t="s">
        <v>9</v>
      </c>
      <c r="E907" s="3" t="s">
        <v>57</v>
      </c>
      <c r="F907" s="7">
        <v>18.62</v>
      </c>
      <c r="G907" s="6" t="s">
        <v>368</v>
      </c>
      <c r="H907" s="21">
        <f t="shared" si="98"/>
        <v>16</v>
      </c>
      <c r="I907" s="21" t="str">
        <f t="shared" si="104"/>
        <v>junho</v>
      </c>
      <c r="J907" s="20">
        <f t="shared" si="99"/>
        <v>6</v>
      </c>
      <c r="K907" s="20">
        <f t="shared" si="100"/>
        <v>2023</v>
      </c>
      <c r="L907" s="12">
        <f t="shared" si="101"/>
        <v>0.21929602430995188</v>
      </c>
      <c r="M907">
        <f>(COUNTIF(mercado_acoes!D:D, "Compra") + COUNTIF(mercado_acoes!D:D, "Venda"))</f>
        <v>2000</v>
      </c>
      <c r="N907" s="19">
        <f t="shared" si="102"/>
        <v>1862</v>
      </c>
      <c r="O907" s="19">
        <f t="shared" si="103"/>
        <v>2022.7807039756901</v>
      </c>
    </row>
    <row r="908" spans="1:15" x14ac:dyDescent="0.2">
      <c r="A908" s="3">
        <v>16</v>
      </c>
      <c r="B908" s="3" t="s">
        <v>161</v>
      </c>
      <c r="C908" s="3" t="s">
        <v>162</v>
      </c>
      <c r="D908" s="3" t="s">
        <v>9</v>
      </c>
      <c r="E908" s="3" t="s">
        <v>79</v>
      </c>
      <c r="F908" s="7">
        <v>11.77</v>
      </c>
      <c r="G908" s="6" t="s">
        <v>368</v>
      </c>
      <c r="H908" s="21">
        <f t="shared" si="98"/>
        <v>16</v>
      </c>
      <c r="I908" s="21" t="str">
        <f t="shared" si="104"/>
        <v>junho</v>
      </c>
      <c r="J908" s="20">
        <f t="shared" si="99"/>
        <v>6</v>
      </c>
      <c r="K908" s="20">
        <f t="shared" si="100"/>
        <v>2023</v>
      </c>
      <c r="L908" s="12">
        <f t="shared" si="101"/>
        <v>0.13256520638136235</v>
      </c>
      <c r="M908">
        <f>(COUNTIF(mercado_acoes!D:D, "Compra") + COUNTIF(mercado_acoes!D:D, "Venda"))</f>
        <v>2000</v>
      </c>
      <c r="N908" s="19">
        <f t="shared" si="102"/>
        <v>1177</v>
      </c>
      <c r="O908" s="19">
        <f t="shared" si="103"/>
        <v>2022.8674347936187</v>
      </c>
    </row>
    <row r="909" spans="1:15" x14ac:dyDescent="0.2">
      <c r="A909" s="3">
        <v>35</v>
      </c>
      <c r="B909" s="3" t="s">
        <v>101</v>
      </c>
      <c r="C909" s="3" t="s">
        <v>102</v>
      </c>
      <c r="D909" s="3" t="s">
        <v>14</v>
      </c>
      <c r="E909" s="3" t="s">
        <v>47</v>
      </c>
      <c r="F909" s="7">
        <v>9.93</v>
      </c>
      <c r="G909" s="6" t="s">
        <v>368</v>
      </c>
      <c r="H909" s="21">
        <f t="shared" si="98"/>
        <v>16</v>
      </c>
      <c r="I909" s="21" t="str">
        <f t="shared" si="104"/>
        <v>junho</v>
      </c>
      <c r="J909" s="20">
        <f t="shared" si="99"/>
        <v>6</v>
      </c>
      <c r="K909" s="20">
        <f t="shared" si="100"/>
        <v>2023</v>
      </c>
      <c r="L909" s="12">
        <f t="shared" si="101"/>
        <v>0.10926816915674853</v>
      </c>
      <c r="M909">
        <f>(COUNTIF(mercado_acoes!D:D, "Compra") + COUNTIF(mercado_acoes!D:D, "Venda"))</f>
        <v>2000</v>
      </c>
      <c r="N909" s="19">
        <f t="shared" si="102"/>
        <v>993</v>
      </c>
      <c r="O909" s="19">
        <f t="shared" si="103"/>
        <v>2022.8907318308432</v>
      </c>
    </row>
    <row r="910" spans="1:15" x14ac:dyDescent="0.2">
      <c r="A910" s="3">
        <v>100</v>
      </c>
      <c r="B910" s="3" t="s">
        <v>28</v>
      </c>
      <c r="C910" s="3" t="s">
        <v>29</v>
      </c>
      <c r="D910" s="3" t="s">
        <v>9</v>
      </c>
      <c r="E910" s="3" t="s">
        <v>31</v>
      </c>
      <c r="F910" s="7">
        <v>64.95</v>
      </c>
      <c r="G910" s="6" t="s">
        <v>368</v>
      </c>
      <c r="H910" s="21">
        <f t="shared" si="98"/>
        <v>16</v>
      </c>
      <c r="I910" s="21" t="str">
        <f t="shared" si="104"/>
        <v>junho</v>
      </c>
      <c r="J910" s="20">
        <f t="shared" si="99"/>
        <v>6</v>
      </c>
      <c r="K910" s="20">
        <f t="shared" si="100"/>
        <v>2023</v>
      </c>
      <c r="L910" s="12">
        <f t="shared" si="101"/>
        <v>0.80590022790579896</v>
      </c>
      <c r="M910">
        <f>(COUNTIF(mercado_acoes!D:D, "Compra") + COUNTIF(mercado_acoes!D:D, "Venda"))</f>
        <v>2000</v>
      </c>
      <c r="N910" s="19">
        <f t="shared" si="102"/>
        <v>6495</v>
      </c>
      <c r="O910" s="19">
        <f t="shared" si="103"/>
        <v>2022.1940997720942</v>
      </c>
    </row>
    <row r="911" spans="1:15" x14ac:dyDescent="0.2">
      <c r="A911" s="3">
        <v>91</v>
      </c>
      <c r="B911" s="3" t="s">
        <v>85</v>
      </c>
      <c r="C911" s="3" t="s">
        <v>86</v>
      </c>
      <c r="D911" s="3" t="s">
        <v>9</v>
      </c>
      <c r="E911" s="3" t="s">
        <v>83</v>
      </c>
      <c r="F911" s="7">
        <v>36</v>
      </c>
      <c r="G911" s="6" t="s">
        <v>369</v>
      </c>
      <c r="H911" s="21">
        <f t="shared" si="98"/>
        <v>17</v>
      </c>
      <c r="I911" s="21" t="str">
        <f t="shared" si="104"/>
        <v>junho</v>
      </c>
      <c r="J911" s="20">
        <f t="shared" si="99"/>
        <v>6</v>
      </c>
      <c r="K911" s="20">
        <f t="shared" si="100"/>
        <v>2023</v>
      </c>
      <c r="L911" s="12">
        <f t="shared" si="101"/>
        <v>0.43935173461635857</v>
      </c>
      <c r="M911">
        <f>(COUNTIF(mercado_acoes!D:D, "Compra") + COUNTIF(mercado_acoes!D:D, "Venda"))</f>
        <v>2000</v>
      </c>
      <c r="N911" s="19">
        <f t="shared" si="102"/>
        <v>3600</v>
      </c>
      <c r="O911" s="19">
        <f t="shared" si="103"/>
        <v>2022.5606482653836</v>
      </c>
    </row>
    <row r="912" spans="1:15" x14ac:dyDescent="0.2">
      <c r="A912" s="3">
        <v>23</v>
      </c>
      <c r="B912" s="3" t="s">
        <v>253</v>
      </c>
      <c r="C912" s="3" t="s">
        <v>254</v>
      </c>
      <c r="D912" s="3" t="s">
        <v>9</v>
      </c>
      <c r="E912" s="3" t="s">
        <v>125</v>
      </c>
      <c r="F912" s="7">
        <v>4.9400000000000004</v>
      </c>
      <c r="G912" s="6" t="s">
        <v>369</v>
      </c>
      <c r="H912" s="21">
        <f t="shared" si="98"/>
        <v>17</v>
      </c>
      <c r="I912" s="21" t="str">
        <f t="shared" si="104"/>
        <v>junho</v>
      </c>
      <c r="J912" s="20">
        <f t="shared" si="99"/>
        <v>6</v>
      </c>
      <c r="K912" s="20">
        <f t="shared" si="100"/>
        <v>2023</v>
      </c>
      <c r="L912" s="12">
        <f t="shared" si="101"/>
        <v>4.608761711825779E-2</v>
      </c>
      <c r="M912">
        <f>(COUNTIF(mercado_acoes!D:D, "Compra") + COUNTIF(mercado_acoes!D:D, "Venda"))</f>
        <v>2000</v>
      </c>
      <c r="N912" s="19">
        <f t="shared" si="102"/>
        <v>494.00000000000006</v>
      </c>
      <c r="O912" s="19">
        <f t="shared" si="103"/>
        <v>2022.9539123828818</v>
      </c>
    </row>
    <row r="913" spans="1:15" x14ac:dyDescent="0.2">
      <c r="A913" s="3">
        <v>55</v>
      </c>
      <c r="B913" s="3" t="s">
        <v>197</v>
      </c>
      <c r="C913" s="3" t="s">
        <v>198</v>
      </c>
      <c r="D913" s="3" t="s">
        <v>14</v>
      </c>
      <c r="E913" s="3" t="s">
        <v>95</v>
      </c>
      <c r="F913" s="7">
        <v>1.71</v>
      </c>
      <c r="G913" s="6" t="s">
        <v>369</v>
      </c>
      <c r="H913" s="21">
        <f t="shared" si="98"/>
        <v>17</v>
      </c>
      <c r="I913" s="21" t="str">
        <f t="shared" si="104"/>
        <v>junho</v>
      </c>
      <c r="J913" s="20">
        <f t="shared" si="99"/>
        <v>6</v>
      </c>
      <c r="K913" s="20">
        <f t="shared" si="100"/>
        <v>2023</v>
      </c>
      <c r="L913" s="12">
        <f t="shared" si="101"/>
        <v>5.1911876424411228E-3</v>
      </c>
      <c r="M913">
        <f>(COUNTIF(mercado_acoes!D:D, "Compra") + COUNTIF(mercado_acoes!D:D, "Venda"))</f>
        <v>2000</v>
      </c>
      <c r="N913" s="19">
        <f t="shared" si="102"/>
        <v>171</v>
      </c>
      <c r="O913" s="19">
        <f t="shared" si="103"/>
        <v>2022.9948088123576</v>
      </c>
    </row>
    <row r="914" spans="1:15" x14ac:dyDescent="0.2">
      <c r="A914" s="3">
        <v>42</v>
      </c>
      <c r="B914" s="3" t="s">
        <v>61</v>
      </c>
      <c r="C914" s="3" t="s">
        <v>155</v>
      </c>
      <c r="D914" s="3" t="s">
        <v>14</v>
      </c>
      <c r="E914" s="3" t="s">
        <v>70</v>
      </c>
      <c r="F914" s="7">
        <v>15.03</v>
      </c>
      <c r="G914" s="6" t="s">
        <v>369</v>
      </c>
      <c r="H914" s="21">
        <f t="shared" si="98"/>
        <v>17</v>
      </c>
      <c r="I914" s="21" t="str">
        <f t="shared" si="104"/>
        <v>junho</v>
      </c>
      <c r="J914" s="20">
        <f t="shared" si="99"/>
        <v>6</v>
      </c>
      <c r="K914" s="20">
        <f t="shared" si="100"/>
        <v>2023</v>
      </c>
      <c r="L914" s="12">
        <f t="shared" si="101"/>
        <v>0.17384147885540641</v>
      </c>
      <c r="M914">
        <f>(COUNTIF(mercado_acoes!D:D, "Compra") + COUNTIF(mercado_acoes!D:D, "Venda"))</f>
        <v>2000</v>
      </c>
      <c r="N914" s="19">
        <f t="shared" si="102"/>
        <v>1503</v>
      </c>
      <c r="O914" s="19">
        <f t="shared" si="103"/>
        <v>2022.8261585211446</v>
      </c>
    </row>
    <row r="915" spans="1:15" x14ac:dyDescent="0.2">
      <c r="A915" s="3">
        <v>27</v>
      </c>
      <c r="B915" s="3" t="s">
        <v>158</v>
      </c>
      <c r="C915" s="3" t="s">
        <v>159</v>
      </c>
      <c r="D915" s="3" t="s">
        <v>9</v>
      </c>
      <c r="E915" s="3" t="s">
        <v>63</v>
      </c>
      <c r="F915" s="7">
        <v>11.84</v>
      </c>
      <c r="G915" s="6" t="s">
        <v>369</v>
      </c>
      <c r="H915" s="21">
        <f t="shared" si="98"/>
        <v>17</v>
      </c>
      <c r="I915" s="21" t="str">
        <f t="shared" si="104"/>
        <v>junho</v>
      </c>
      <c r="J915" s="20">
        <f t="shared" si="99"/>
        <v>6</v>
      </c>
      <c r="K915" s="20">
        <f t="shared" si="100"/>
        <v>2023</v>
      </c>
      <c r="L915" s="12">
        <f t="shared" si="101"/>
        <v>0.13345150671055961</v>
      </c>
      <c r="M915">
        <f>(COUNTIF(mercado_acoes!D:D, "Compra") + COUNTIF(mercado_acoes!D:D, "Venda"))</f>
        <v>2000</v>
      </c>
      <c r="N915" s="19">
        <f t="shared" si="102"/>
        <v>1184</v>
      </c>
      <c r="O915" s="19">
        <f t="shared" si="103"/>
        <v>2022.8665484932894</v>
      </c>
    </row>
    <row r="916" spans="1:15" x14ac:dyDescent="0.2">
      <c r="A916" s="3">
        <v>37</v>
      </c>
      <c r="B916" s="3" t="s">
        <v>282</v>
      </c>
      <c r="C916" s="3" t="s">
        <v>283</v>
      </c>
      <c r="D916" s="3" t="s">
        <v>14</v>
      </c>
      <c r="E916" s="3" t="s">
        <v>57</v>
      </c>
      <c r="F916" s="7">
        <v>17.649999999999999</v>
      </c>
      <c r="G916" s="6" t="s">
        <v>370</v>
      </c>
      <c r="H916" s="21">
        <f t="shared" si="98"/>
        <v>18</v>
      </c>
      <c r="I916" s="21" t="str">
        <f t="shared" si="104"/>
        <v>junho</v>
      </c>
      <c r="J916" s="20">
        <f t="shared" si="99"/>
        <v>6</v>
      </c>
      <c r="K916" s="20">
        <f t="shared" si="100"/>
        <v>2023</v>
      </c>
      <c r="L916" s="12">
        <f t="shared" si="101"/>
        <v>0.2070144340339326</v>
      </c>
      <c r="M916">
        <f>(COUNTIF(mercado_acoes!D:D, "Compra") + COUNTIF(mercado_acoes!D:D, "Venda"))</f>
        <v>2000</v>
      </c>
      <c r="N916" s="19">
        <f t="shared" si="102"/>
        <v>1764.9999999999998</v>
      </c>
      <c r="O916" s="19">
        <f t="shared" si="103"/>
        <v>2022.7929855659661</v>
      </c>
    </row>
    <row r="917" spans="1:15" x14ac:dyDescent="0.2">
      <c r="A917" s="3">
        <v>63</v>
      </c>
      <c r="B917" s="3" t="s">
        <v>234</v>
      </c>
      <c r="C917" s="3" t="s">
        <v>235</v>
      </c>
      <c r="D917" s="3" t="s">
        <v>14</v>
      </c>
      <c r="E917" s="3" t="s">
        <v>57</v>
      </c>
      <c r="F917" s="7">
        <v>17.34</v>
      </c>
      <c r="G917" s="6" t="s">
        <v>370</v>
      </c>
      <c r="H917" s="21">
        <f t="shared" si="98"/>
        <v>18</v>
      </c>
      <c r="I917" s="21" t="str">
        <f t="shared" si="104"/>
        <v>junho</v>
      </c>
      <c r="J917" s="20">
        <f t="shared" si="99"/>
        <v>6</v>
      </c>
      <c r="K917" s="20">
        <f t="shared" si="100"/>
        <v>2023</v>
      </c>
      <c r="L917" s="12">
        <f t="shared" si="101"/>
        <v>0.20308938971891616</v>
      </c>
      <c r="M917">
        <f>(COUNTIF(mercado_acoes!D:D, "Compra") + COUNTIF(mercado_acoes!D:D, "Venda"))</f>
        <v>2000</v>
      </c>
      <c r="N917" s="19">
        <f t="shared" si="102"/>
        <v>1734</v>
      </c>
      <c r="O917" s="19">
        <f t="shared" si="103"/>
        <v>2022.796910610281</v>
      </c>
    </row>
    <row r="918" spans="1:15" x14ac:dyDescent="0.2">
      <c r="A918" s="3">
        <v>71</v>
      </c>
      <c r="B918" s="3" t="s">
        <v>132</v>
      </c>
      <c r="C918" s="3" t="s">
        <v>133</v>
      </c>
      <c r="D918" s="3" t="s">
        <v>9</v>
      </c>
      <c r="E918" s="3" t="s">
        <v>15</v>
      </c>
      <c r="F918" s="7">
        <v>37.57</v>
      </c>
      <c r="G918" s="6" t="s">
        <v>370</v>
      </c>
      <c r="H918" s="21">
        <f t="shared" si="98"/>
        <v>18</v>
      </c>
      <c r="I918" s="21" t="str">
        <f t="shared" si="104"/>
        <v>junho</v>
      </c>
      <c r="J918" s="20">
        <f t="shared" si="99"/>
        <v>6</v>
      </c>
      <c r="K918" s="20">
        <f t="shared" si="100"/>
        <v>2023</v>
      </c>
      <c r="L918" s="12">
        <f t="shared" si="101"/>
        <v>0.45923018485692579</v>
      </c>
      <c r="M918">
        <f>(COUNTIF(mercado_acoes!D:D, "Compra") + COUNTIF(mercado_acoes!D:D, "Venda"))</f>
        <v>2000</v>
      </c>
      <c r="N918" s="19">
        <f t="shared" si="102"/>
        <v>3757</v>
      </c>
      <c r="O918" s="19">
        <f t="shared" si="103"/>
        <v>2022.540769815143</v>
      </c>
    </row>
    <row r="919" spans="1:15" x14ac:dyDescent="0.2">
      <c r="A919" s="3">
        <v>97</v>
      </c>
      <c r="B919" s="3" t="s">
        <v>43</v>
      </c>
      <c r="C919" s="3" t="s">
        <v>44</v>
      </c>
      <c r="D919" s="3" t="s">
        <v>9</v>
      </c>
      <c r="E919" s="3" t="s">
        <v>57</v>
      </c>
      <c r="F919" s="7">
        <v>17.39</v>
      </c>
      <c r="G919" s="6" t="s">
        <v>370</v>
      </c>
      <c r="H919" s="21">
        <f t="shared" si="98"/>
        <v>18</v>
      </c>
      <c r="I919" s="21" t="str">
        <f t="shared" si="104"/>
        <v>junho</v>
      </c>
      <c r="J919" s="20">
        <f t="shared" si="99"/>
        <v>6</v>
      </c>
      <c r="K919" s="20">
        <f t="shared" si="100"/>
        <v>2023</v>
      </c>
      <c r="L919" s="12">
        <f t="shared" si="101"/>
        <v>0.20372246138262851</v>
      </c>
      <c r="M919">
        <f>(COUNTIF(mercado_acoes!D:D, "Compra") + COUNTIF(mercado_acoes!D:D, "Venda"))</f>
        <v>2000</v>
      </c>
      <c r="N919" s="19">
        <f t="shared" si="102"/>
        <v>1739</v>
      </c>
      <c r="O919" s="19">
        <f t="shared" si="103"/>
        <v>2022.7962775386175</v>
      </c>
    </row>
    <row r="920" spans="1:15" x14ac:dyDescent="0.2">
      <c r="A920" s="3">
        <v>34</v>
      </c>
      <c r="B920" s="3" t="s">
        <v>164</v>
      </c>
      <c r="C920" s="3" t="s">
        <v>165</v>
      </c>
      <c r="D920" s="3" t="s">
        <v>9</v>
      </c>
      <c r="E920" s="3" t="s">
        <v>10</v>
      </c>
      <c r="F920" s="7">
        <v>10.44</v>
      </c>
      <c r="G920" s="6" t="s">
        <v>371</v>
      </c>
      <c r="H920" s="21">
        <f t="shared" si="98"/>
        <v>19</v>
      </c>
      <c r="I920" s="21" t="str">
        <f t="shared" si="104"/>
        <v>junho</v>
      </c>
      <c r="J920" s="20">
        <f t="shared" si="99"/>
        <v>6</v>
      </c>
      <c r="K920" s="20">
        <f t="shared" si="100"/>
        <v>2023</v>
      </c>
      <c r="L920" s="12">
        <f t="shared" si="101"/>
        <v>0.11572550012661431</v>
      </c>
      <c r="M920">
        <f>(COUNTIF(mercado_acoes!D:D, "Compra") + COUNTIF(mercado_acoes!D:D, "Venda"))</f>
        <v>2000</v>
      </c>
      <c r="N920" s="19">
        <f t="shared" si="102"/>
        <v>1044</v>
      </c>
      <c r="O920" s="19">
        <f t="shared" si="103"/>
        <v>2022.8842744998733</v>
      </c>
    </row>
    <row r="921" spans="1:15" x14ac:dyDescent="0.2">
      <c r="A921" s="3">
        <v>69</v>
      </c>
      <c r="B921" s="3" t="s">
        <v>77</v>
      </c>
      <c r="C921" s="3" t="s">
        <v>126</v>
      </c>
      <c r="D921" s="3" t="s">
        <v>14</v>
      </c>
      <c r="E921" s="3" t="s">
        <v>125</v>
      </c>
      <c r="F921" s="7">
        <v>5.4</v>
      </c>
      <c r="G921" s="6" t="s">
        <v>371</v>
      </c>
      <c r="H921" s="21">
        <f t="shared" si="98"/>
        <v>19</v>
      </c>
      <c r="I921" s="21" t="str">
        <f t="shared" si="104"/>
        <v>junho</v>
      </c>
      <c r="J921" s="20">
        <f t="shared" si="99"/>
        <v>6</v>
      </c>
      <c r="K921" s="20">
        <f t="shared" si="100"/>
        <v>2023</v>
      </c>
      <c r="L921" s="12">
        <f t="shared" si="101"/>
        <v>5.1911876424411245E-2</v>
      </c>
      <c r="M921">
        <f>(COUNTIF(mercado_acoes!D:D, "Compra") + COUNTIF(mercado_acoes!D:D, "Venda"))</f>
        <v>2000</v>
      </c>
      <c r="N921" s="19">
        <f t="shared" si="102"/>
        <v>540</v>
      </c>
      <c r="O921" s="19">
        <f t="shared" si="103"/>
        <v>2022.9480881235756</v>
      </c>
    </row>
    <row r="922" spans="1:15" x14ac:dyDescent="0.2">
      <c r="A922" s="3">
        <v>60</v>
      </c>
      <c r="B922" s="3" t="s">
        <v>41</v>
      </c>
      <c r="C922" s="3" t="s">
        <v>42</v>
      </c>
      <c r="D922" s="3" t="s">
        <v>14</v>
      </c>
      <c r="E922" s="3" t="s">
        <v>63</v>
      </c>
      <c r="F922" s="7">
        <v>11.73</v>
      </c>
      <c r="G922" s="6" t="s">
        <v>371</v>
      </c>
      <c r="H922" s="21">
        <f t="shared" si="98"/>
        <v>19</v>
      </c>
      <c r="I922" s="21" t="str">
        <f t="shared" si="104"/>
        <v>junho</v>
      </c>
      <c r="J922" s="20">
        <f t="shared" si="99"/>
        <v>6</v>
      </c>
      <c r="K922" s="20">
        <f t="shared" si="100"/>
        <v>2023</v>
      </c>
      <c r="L922" s="12">
        <f t="shared" si="101"/>
        <v>0.1320587490503925</v>
      </c>
      <c r="M922">
        <f>(COUNTIF(mercado_acoes!D:D, "Compra") + COUNTIF(mercado_acoes!D:D, "Venda"))</f>
        <v>2000</v>
      </c>
      <c r="N922" s="19">
        <f t="shared" si="102"/>
        <v>1173</v>
      </c>
      <c r="O922" s="19">
        <f t="shared" si="103"/>
        <v>2022.8679412509496</v>
      </c>
    </row>
    <row r="923" spans="1:15" x14ac:dyDescent="0.2">
      <c r="A923" s="3">
        <v>94</v>
      </c>
      <c r="B923" s="3" t="s">
        <v>205</v>
      </c>
      <c r="C923" s="3" t="s">
        <v>256</v>
      </c>
      <c r="D923" s="3" t="s">
        <v>14</v>
      </c>
      <c r="E923" s="3" t="s">
        <v>83</v>
      </c>
      <c r="F923" s="7">
        <v>37.340000000000003</v>
      </c>
      <c r="G923" s="6" t="s">
        <v>371</v>
      </c>
      <c r="H923" s="21">
        <f t="shared" si="98"/>
        <v>19</v>
      </c>
      <c r="I923" s="21" t="str">
        <f t="shared" si="104"/>
        <v>junho</v>
      </c>
      <c r="J923" s="20">
        <f t="shared" si="99"/>
        <v>6</v>
      </c>
      <c r="K923" s="20">
        <f t="shared" si="100"/>
        <v>2023</v>
      </c>
      <c r="L923" s="12">
        <f t="shared" si="101"/>
        <v>0.4563180552038491</v>
      </c>
      <c r="M923">
        <f>(COUNTIF(mercado_acoes!D:D, "Compra") + COUNTIF(mercado_acoes!D:D, "Venda"))</f>
        <v>2000</v>
      </c>
      <c r="N923" s="19">
        <f t="shared" si="102"/>
        <v>3734.0000000000005</v>
      </c>
      <c r="O923" s="19">
        <f t="shared" si="103"/>
        <v>2022.5436819447962</v>
      </c>
    </row>
    <row r="924" spans="1:15" x14ac:dyDescent="0.2">
      <c r="A924" s="3">
        <v>99</v>
      </c>
      <c r="B924" s="3" t="s">
        <v>45</v>
      </c>
      <c r="C924" s="3" t="s">
        <v>46</v>
      </c>
      <c r="D924" s="3" t="s">
        <v>9</v>
      </c>
      <c r="E924" s="3" t="s">
        <v>18</v>
      </c>
      <c r="F924" s="7">
        <v>17.63</v>
      </c>
      <c r="G924" s="6" t="s">
        <v>371</v>
      </c>
      <c r="H924" s="21">
        <f t="shared" si="98"/>
        <v>19</v>
      </c>
      <c r="I924" s="21" t="str">
        <f t="shared" si="104"/>
        <v>junho</v>
      </c>
      <c r="J924" s="20">
        <f t="shared" si="99"/>
        <v>6</v>
      </c>
      <c r="K924" s="20">
        <f t="shared" si="100"/>
        <v>2023</v>
      </c>
      <c r="L924" s="12">
        <f t="shared" si="101"/>
        <v>0.20676120536844766</v>
      </c>
      <c r="M924">
        <f>(COUNTIF(mercado_acoes!D:D, "Compra") + COUNTIF(mercado_acoes!D:D, "Venda"))</f>
        <v>2000</v>
      </c>
      <c r="N924" s="19">
        <f t="shared" si="102"/>
        <v>1763</v>
      </c>
      <c r="O924" s="19">
        <f t="shared" si="103"/>
        <v>2022.7932387946316</v>
      </c>
    </row>
    <row r="925" spans="1:15" x14ac:dyDescent="0.2">
      <c r="A925" s="3">
        <v>86</v>
      </c>
      <c r="B925" s="3" t="s">
        <v>39</v>
      </c>
      <c r="C925" s="3" t="s">
        <v>40</v>
      </c>
      <c r="D925" s="3" t="s">
        <v>9</v>
      </c>
      <c r="E925" s="3" t="s">
        <v>115</v>
      </c>
      <c r="F925" s="7">
        <v>32.409999999999997</v>
      </c>
      <c r="G925" s="6" t="s">
        <v>371</v>
      </c>
      <c r="H925" s="21">
        <f t="shared" si="98"/>
        <v>19</v>
      </c>
      <c r="I925" s="21" t="str">
        <f t="shared" si="104"/>
        <v>junho</v>
      </c>
      <c r="J925" s="20">
        <f t="shared" si="99"/>
        <v>6</v>
      </c>
      <c r="K925" s="20">
        <f t="shared" si="100"/>
        <v>2023</v>
      </c>
      <c r="L925" s="12">
        <f t="shared" si="101"/>
        <v>0.39389718916181304</v>
      </c>
      <c r="M925">
        <f>(COUNTIF(mercado_acoes!D:D, "Compra") + COUNTIF(mercado_acoes!D:D, "Venda"))</f>
        <v>2000</v>
      </c>
      <c r="N925" s="19">
        <f t="shared" si="102"/>
        <v>3240.9999999999995</v>
      </c>
      <c r="O925" s="19">
        <f t="shared" si="103"/>
        <v>2022.6061028108381</v>
      </c>
    </row>
    <row r="926" spans="1:15" x14ac:dyDescent="0.2">
      <c r="A926" s="3">
        <v>50</v>
      </c>
      <c r="B926" s="3" t="s">
        <v>16</v>
      </c>
      <c r="C926" s="3" t="s">
        <v>17</v>
      </c>
      <c r="D926" s="3" t="s">
        <v>14</v>
      </c>
      <c r="E926" s="3" t="s">
        <v>83</v>
      </c>
      <c r="F926" s="7">
        <v>32.92</v>
      </c>
      <c r="G926" s="6" t="s">
        <v>371</v>
      </c>
      <c r="H926" s="21">
        <f t="shared" si="98"/>
        <v>19</v>
      </c>
      <c r="I926" s="21" t="str">
        <f t="shared" si="104"/>
        <v>junho</v>
      </c>
      <c r="J926" s="20">
        <f t="shared" si="99"/>
        <v>6</v>
      </c>
      <c r="K926" s="20">
        <f t="shared" si="100"/>
        <v>2023</v>
      </c>
      <c r="L926" s="12">
        <f t="shared" si="101"/>
        <v>0.40035452013167888</v>
      </c>
      <c r="M926">
        <f>(COUNTIF(mercado_acoes!D:D, "Compra") + COUNTIF(mercado_acoes!D:D, "Venda"))</f>
        <v>2000</v>
      </c>
      <c r="N926" s="19">
        <f t="shared" si="102"/>
        <v>3292</v>
      </c>
      <c r="O926" s="19">
        <f t="shared" si="103"/>
        <v>2022.5996454798683</v>
      </c>
    </row>
    <row r="927" spans="1:15" x14ac:dyDescent="0.2">
      <c r="A927" s="3">
        <v>46</v>
      </c>
      <c r="B927" s="3" t="s">
        <v>123</v>
      </c>
      <c r="C927" s="3" t="s">
        <v>124</v>
      </c>
      <c r="D927" s="3" t="s">
        <v>9</v>
      </c>
      <c r="E927" s="3" t="s">
        <v>79</v>
      </c>
      <c r="F927" s="7">
        <v>13.69</v>
      </c>
      <c r="G927" s="6" t="s">
        <v>372</v>
      </c>
      <c r="H927" s="21">
        <f t="shared" si="98"/>
        <v>20</v>
      </c>
      <c r="I927" s="21" t="str">
        <f t="shared" si="104"/>
        <v>junho</v>
      </c>
      <c r="J927" s="20">
        <f t="shared" si="99"/>
        <v>6</v>
      </c>
      <c r="K927" s="20">
        <f t="shared" si="100"/>
        <v>2023</v>
      </c>
      <c r="L927" s="12">
        <f t="shared" si="101"/>
        <v>0.1568751582679159</v>
      </c>
      <c r="M927">
        <f>(COUNTIF(mercado_acoes!D:D, "Compra") + COUNTIF(mercado_acoes!D:D, "Venda"))</f>
        <v>2000</v>
      </c>
      <c r="N927" s="19">
        <f t="shared" si="102"/>
        <v>1369</v>
      </c>
      <c r="O927" s="19">
        <f t="shared" si="103"/>
        <v>2022.8431248417321</v>
      </c>
    </row>
    <row r="928" spans="1:15" x14ac:dyDescent="0.2">
      <c r="A928" s="3">
        <v>42</v>
      </c>
      <c r="B928" s="3" t="s">
        <v>61</v>
      </c>
      <c r="C928" s="3" t="s">
        <v>155</v>
      </c>
      <c r="D928" s="3" t="s">
        <v>9</v>
      </c>
      <c r="E928" s="3" t="s">
        <v>10</v>
      </c>
      <c r="F928" s="7">
        <v>10.18</v>
      </c>
      <c r="G928" s="6" t="s">
        <v>372</v>
      </c>
      <c r="H928" s="21">
        <f t="shared" si="98"/>
        <v>20</v>
      </c>
      <c r="I928" s="21" t="str">
        <f t="shared" si="104"/>
        <v>junho</v>
      </c>
      <c r="J928" s="20">
        <f t="shared" si="99"/>
        <v>6</v>
      </c>
      <c r="K928" s="20">
        <f t="shared" si="100"/>
        <v>2023</v>
      </c>
      <c r="L928" s="12">
        <f t="shared" si="101"/>
        <v>0.11243352747531019</v>
      </c>
      <c r="M928">
        <f>(COUNTIF(mercado_acoes!D:D, "Compra") + COUNTIF(mercado_acoes!D:D, "Venda"))</f>
        <v>2000</v>
      </c>
      <c r="N928" s="19">
        <f t="shared" si="102"/>
        <v>1018</v>
      </c>
      <c r="O928" s="19">
        <f t="shared" si="103"/>
        <v>2022.8875664725247</v>
      </c>
    </row>
    <row r="929" spans="1:15" x14ac:dyDescent="0.2">
      <c r="A929" s="3">
        <v>42</v>
      </c>
      <c r="B929" s="3" t="s">
        <v>61</v>
      </c>
      <c r="C929" s="3" t="s">
        <v>155</v>
      </c>
      <c r="D929" s="3" t="s">
        <v>14</v>
      </c>
      <c r="E929" s="3" t="s">
        <v>15</v>
      </c>
      <c r="F929" s="7">
        <v>37.83</v>
      </c>
      <c r="G929" s="6" t="s">
        <v>372</v>
      </c>
      <c r="H929" s="21">
        <f t="shared" si="98"/>
        <v>20</v>
      </c>
      <c r="I929" s="21" t="str">
        <f t="shared" si="104"/>
        <v>junho</v>
      </c>
      <c r="J929" s="20">
        <f t="shared" si="99"/>
        <v>6</v>
      </c>
      <c r="K929" s="20">
        <f t="shared" si="100"/>
        <v>2023</v>
      </c>
      <c r="L929" s="12">
        <f t="shared" si="101"/>
        <v>0.46252215750822995</v>
      </c>
      <c r="M929">
        <f>(COUNTIF(mercado_acoes!D:D, "Compra") + COUNTIF(mercado_acoes!D:D, "Venda"))</f>
        <v>2000</v>
      </c>
      <c r="N929" s="19">
        <f t="shared" si="102"/>
        <v>3783</v>
      </c>
      <c r="O929" s="19">
        <f t="shared" si="103"/>
        <v>2022.5374778424919</v>
      </c>
    </row>
    <row r="930" spans="1:15" x14ac:dyDescent="0.2">
      <c r="A930" s="3">
        <v>63</v>
      </c>
      <c r="B930" s="3" t="s">
        <v>234</v>
      </c>
      <c r="C930" s="3" t="s">
        <v>235</v>
      </c>
      <c r="D930" s="3" t="s">
        <v>9</v>
      </c>
      <c r="E930" s="3" t="s">
        <v>115</v>
      </c>
      <c r="F930" s="7">
        <v>25.79</v>
      </c>
      <c r="G930" s="6" t="s">
        <v>372</v>
      </c>
      <c r="H930" s="21">
        <f t="shared" si="98"/>
        <v>20</v>
      </c>
      <c r="I930" s="21" t="str">
        <f t="shared" si="104"/>
        <v>junho</v>
      </c>
      <c r="J930" s="20">
        <f t="shared" si="99"/>
        <v>6</v>
      </c>
      <c r="K930" s="20">
        <f t="shared" si="100"/>
        <v>2023</v>
      </c>
      <c r="L930" s="12">
        <f t="shared" si="101"/>
        <v>0.31007850088630029</v>
      </c>
      <c r="M930">
        <f>(COUNTIF(mercado_acoes!D:D, "Compra") + COUNTIF(mercado_acoes!D:D, "Venda"))</f>
        <v>2000</v>
      </c>
      <c r="N930" s="19">
        <f t="shared" si="102"/>
        <v>2579</v>
      </c>
      <c r="O930" s="19">
        <f t="shared" si="103"/>
        <v>2022.6899214991138</v>
      </c>
    </row>
    <row r="931" spans="1:15" x14ac:dyDescent="0.2">
      <c r="A931" s="3">
        <v>94</v>
      </c>
      <c r="B931" s="3" t="s">
        <v>205</v>
      </c>
      <c r="C931" s="3" t="s">
        <v>256</v>
      </c>
      <c r="D931" s="3" t="s">
        <v>9</v>
      </c>
      <c r="E931" s="3" t="s">
        <v>25</v>
      </c>
      <c r="F931" s="7">
        <v>14.05</v>
      </c>
      <c r="G931" s="6" t="s">
        <v>372</v>
      </c>
      <c r="H931" s="21">
        <f t="shared" si="98"/>
        <v>20</v>
      </c>
      <c r="I931" s="21" t="str">
        <f t="shared" si="104"/>
        <v>junho</v>
      </c>
      <c r="J931" s="20">
        <f t="shared" si="99"/>
        <v>6</v>
      </c>
      <c r="K931" s="20">
        <f t="shared" si="100"/>
        <v>2023</v>
      </c>
      <c r="L931" s="12">
        <f t="shared" si="101"/>
        <v>0.16143327424664472</v>
      </c>
      <c r="M931">
        <f>(COUNTIF(mercado_acoes!D:D, "Compra") + COUNTIF(mercado_acoes!D:D, "Venda"))</f>
        <v>2000</v>
      </c>
      <c r="N931" s="19">
        <f t="shared" si="102"/>
        <v>1405</v>
      </c>
      <c r="O931" s="19">
        <f t="shared" si="103"/>
        <v>2022.8385667257533</v>
      </c>
    </row>
    <row r="932" spans="1:15" x14ac:dyDescent="0.2">
      <c r="A932" s="3">
        <v>6</v>
      </c>
      <c r="B932" s="3" t="s">
        <v>171</v>
      </c>
      <c r="C932" s="3" t="s">
        <v>172</v>
      </c>
      <c r="D932" s="3" t="s">
        <v>9</v>
      </c>
      <c r="E932" s="3" t="s">
        <v>66</v>
      </c>
      <c r="F932" s="7">
        <v>31.23</v>
      </c>
      <c r="G932" s="6" t="s">
        <v>372</v>
      </c>
      <c r="H932" s="21">
        <f t="shared" si="98"/>
        <v>20</v>
      </c>
      <c r="I932" s="21" t="str">
        <f t="shared" si="104"/>
        <v>junho</v>
      </c>
      <c r="J932" s="20">
        <f t="shared" si="99"/>
        <v>6</v>
      </c>
      <c r="K932" s="20">
        <f t="shared" si="100"/>
        <v>2023</v>
      </c>
      <c r="L932" s="12">
        <f t="shared" si="101"/>
        <v>0.37895669789820208</v>
      </c>
      <c r="M932">
        <f>(COUNTIF(mercado_acoes!D:D, "Compra") + COUNTIF(mercado_acoes!D:D, "Venda"))</f>
        <v>2000</v>
      </c>
      <c r="N932" s="19">
        <f t="shared" si="102"/>
        <v>3123</v>
      </c>
      <c r="O932" s="19">
        <f t="shared" si="103"/>
        <v>2022.6210433021017</v>
      </c>
    </row>
    <row r="933" spans="1:15" x14ac:dyDescent="0.2">
      <c r="A933" s="3">
        <v>45</v>
      </c>
      <c r="B933" s="3" t="s">
        <v>227</v>
      </c>
      <c r="C933" s="3" t="s">
        <v>228</v>
      </c>
      <c r="D933" s="3" t="s">
        <v>14</v>
      </c>
      <c r="E933" s="3" t="s">
        <v>63</v>
      </c>
      <c r="F933" s="7">
        <v>12.17</v>
      </c>
      <c r="G933" s="6" t="s">
        <v>373</v>
      </c>
      <c r="H933" s="21">
        <f t="shared" si="98"/>
        <v>21</v>
      </c>
      <c r="I933" s="21" t="str">
        <f t="shared" si="104"/>
        <v>junho</v>
      </c>
      <c r="J933" s="20">
        <f t="shared" si="99"/>
        <v>6</v>
      </c>
      <c r="K933" s="20">
        <f t="shared" si="100"/>
        <v>2023</v>
      </c>
      <c r="L933" s="12">
        <f t="shared" si="101"/>
        <v>0.13762977969106102</v>
      </c>
      <c r="M933">
        <f>(COUNTIF(mercado_acoes!D:D, "Compra") + COUNTIF(mercado_acoes!D:D, "Venda"))</f>
        <v>2000</v>
      </c>
      <c r="N933" s="19">
        <f t="shared" si="102"/>
        <v>1217</v>
      </c>
      <c r="O933" s="19">
        <f t="shared" si="103"/>
        <v>2022.862370220309</v>
      </c>
    </row>
    <row r="934" spans="1:15" x14ac:dyDescent="0.2">
      <c r="A934" s="3">
        <v>39</v>
      </c>
      <c r="B934" s="3" t="s">
        <v>58</v>
      </c>
      <c r="C934" s="3" t="s">
        <v>59</v>
      </c>
      <c r="D934" s="3" t="s">
        <v>9</v>
      </c>
      <c r="E934" s="3" t="s">
        <v>21</v>
      </c>
      <c r="F934" s="7">
        <v>32.409999999999997</v>
      </c>
      <c r="G934" s="6" t="s">
        <v>373</v>
      </c>
      <c r="H934" s="21">
        <f t="shared" si="98"/>
        <v>21</v>
      </c>
      <c r="I934" s="21" t="str">
        <f t="shared" si="104"/>
        <v>junho</v>
      </c>
      <c r="J934" s="20">
        <f t="shared" si="99"/>
        <v>6</v>
      </c>
      <c r="K934" s="20">
        <f t="shared" si="100"/>
        <v>2023</v>
      </c>
      <c r="L934" s="12">
        <f t="shared" si="101"/>
        <v>0.39389718916181304</v>
      </c>
      <c r="M934">
        <f>(COUNTIF(mercado_acoes!D:D, "Compra") + COUNTIF(mercado_acoes!D:D, "Venda"))</f>
        <v>2000</v>
      </c>
      <c r="N934" s="19">
        <f t="shared" si="102"/>
        <v>3240.9999999999995</v>
      </c>
      <c r="O934" s="19">
        <f t="shared" si="103"/>
        <v>2022.6061028108381</v>
      </c>
    </row>
    <row r="935" spans="1:15" x14ac:dyDescent="0.2">
      <c r="A935" s="3">
        <v>35</v>
      </c>
      <c r="B935" s="3" t="s">
        <v>101</v>
      </c>
      <c r="C935" s="3" t="s">
        <v>102</v>
      </c>
      <c r="D935" s="3" t="s">
        <v>9</v>
      </c>
      <c r="E935" s="3" t="s">
        <v>79</v>
      </c>
      <c r="F935" s="7">
        <v>13.21</v>
      </c>
      <c r="G935" s="6" t="s">
        <v>373</v>
      </c>
      <c r="H935" s="21">
        <f t="shared" si="98"/>
        <v>21</v>
      </c>
      <c r="I935" s="21" t="str">
        <f t="shared" si="104"/>
        <v>junho</v>
      </c>
      <c r="J935" s="20">
        <f t="shared" si="99"/>
        <v>6</v>
      </c>
      <c r="K935" s="20">
        <f t="shared" si="100"/>
        <v>2023</v>
      </c>
      <c r="L935" s="12">
        <f t="shared" si="101"/>
        <v>0.15079767029627753</v>
      </c>
      <c r="M935">
        <f>(COUNTIF(mercado_acoes!D:D, "Compra") + COUNTIF(mercado_acoes!D:D, "Venda"))</f>
        <v>2000</v>
      </c>
      <c r="N935" s="19">
        <f t="shared" si="102"/>
        <v>1321</v>
      </c>
      <c r="O935" s="19">
        <f t="shared" si="103"/>
        <v>2022.8492023297038</v>
      </c>
    </row>
    <row r="936" spans="1:15" x14ac:dyDescent="0.2">
      <c r="A936" s="3">
        <v>26</v>
      </c>
      <c r="B936" s="3" t="s">
        <v>210</v>
      </c>
      <c r="C936" s="3" t="s">
        <v>211</v>
      </c>
      <c r="D936" s="3" t="s">
        <v>9</v>
      </c>
      <c r="E936" s="3" t="s">
        <v>83</v>
      </c>
      <c r="F936" s="7">
        <v>35.79</v>
      </c>
      <c r="G936" s="6" t="s">
        <v>373</v>
      </c>
      <c r="H936" s="21">
        <f t="shared" si="98"/>
        <v>21</v>
      </c>
      <c r="I936" s="21" t="str">
        <f t="shared" si="104"/>
        <v>junho</v>
      </c>
      <c r="J936" s="20">
        <f t="shared" si="99"/>
        <v>6</v>
      </c>
      <c r="K936" s="20">
        <f t="shared" si="100"/>
        <v>2023</v>
      </c>
      <c r="L936" s="12">
        <f t="shared" si="101"/>
        <v>0.43669283362876676</v>
      </c>
      <c r="M936">
        <f>(COUNTIF(mercado_acoes!D:D, "Compra") + COUNTIF(mercado_acoes!D:D, "Venda"))</f>
        <v>2000</v>
      </c>
      <c r="N936" s="19">
        <f t="shared" si="102"/>
        <v>3579</v>
      </c>
      <c r="O936" s="19">
        <f t="shared" si="103"/>
        <v>2022.5633071663713</v>
      </c>
    </row>
    <row r="937" spans="1:15" x14ac:dyDescent="0.2">
      <c r="A937" s="3">
        <v>4</v>
      </c>
      <c r="B937" s="3" t="s">
        <v>91</v>
      </c>
      <c r="C937" s="3" t="s">
        <v>92</v>
      </c>
      <c r="D937" s="3" t="s">
        <v>14</v>
      </c>
      <c r="E937" s="3" t="s">
        <v>125</v>
      </c>
      <c r="F937" s="7">
        <v>3.83</v>
      </c>
      <c r="G937" s="6" t="s">
        <v>373</v>
      </c>
      <c r="H937" s="21">
        <f t="shared" si="98"/>
        <v>21</v>
      </c>
      <c r="I937" s="21" t="str">
        <f t="shared" si="104"/>
        <v>junho</v>
      </c>
      <c r="J937" s="20">
        <f t="shared" si="99"/>
        <v>6</v>
      </c>
      <c r="K937" s="20">
        <f t="shared" si="100"/>
        <v>2023</v>
      </c>
      <c r="L937" s="12">
        <f t="shared" si="101"/>
        <v>3.2033426183844013E-2</v>
      </c>
      <c r="M937">
        <f>(COUNTIF(mercado_acoes!D:D, "Compra") + COUNTIF(mercado_acoes!D:D, "Venda"))</f>
        <v>2000</v>
      </c>
      <c r="N937" s="19">
        <f t="shared" si="102"/>
        <v>383</v>
      </c>
      <c r="O937" s="19">
        <f t="shared" si="103"/>
        <v>2022.9679665738161</v>
      </c>
    </row>
    <row r="938" spans="1:15" x14ac:dyDescent="0.2">
      <c r="A938" s="3">
        <v>91</v>
      </c>
      <c r="B938" s="3" t="s">
        <v>85</v>
      </c>
      <c r="C938" s="3" t="s">
        <v>86</v>
      </c>
      <c r="D938" s="3" t="s">
        <v>9</v>
      </c>
      <c r="E938" s="3" t="s">
        <v>47</v>
      </c>
      <c r="F938" s="7">
        <v>15.67</v>
      </c>
      <c r="G938" s="6" t="s">
        <v>374</v>
      </c>
      <c r="H938" s="21">
        <f t="shared" si="98"/>
        <v>22</v>
      </c>
      <c r="I938" s="21" t="str">
        <f t="shared" si="104"/>
        <v>junho</v>
      </c>
      <c r="J938" s="20">
        <f t="shared" si="99"/>
        <v>6</v>
      </c>
      <c r="K938" s="20">
        <f t="shared" si="100"/>
        <v>2023</v>
      </c>
      <c r="L938" s="12">
        <f t="shared" si="101"/>
        <v>0.18194479615092427</v>
      </c>
      <c r="M938">
        <f>(COUNTIF(mercado_acoes!D:D, "Compra") + COUNTIF(mercado_acoes!D:D, "Venda"))</f>
        <v>2000</v>
      </c>
      <c r="N938" s="19">
        <f t="shared" si="102"/>
        <v>1567</v>
      </c>
      <c r="O938" s="19">
        <f t="shared" si="103"/>
        <v>2022.8180552038491</v>
      </c>
    </row>
    <row r="939" spans="1:15" x14ac:dyDescent="0.2">
      <c r="A939" s="3">
        <v>89</v>
      </c>
      <c r="B939" s="3" t="s">
        <v>113</v>
      </c>
      <c r="C939" s="3" t="s">
        <v>114</v>
      </c>
      <c r="D939" s="3" t="s">
        <v>9</v>
      </c>
      <c r="E939" s="3" t="s">
        <v>125</v>
      </c>
      <c r="F939" s="7">
        <v>3.78</v>
      </c>
      <c r="G939" s="6" t="s">
        <v>374</v>
      </c>
      <c r="H939" s="21">
        <f t="shared" si="98"/>
        <v>22</v>
      </c>
      <c r="I939" s="21" t="str">
        <f t="shared" si="104"/>
        <v>junho</v>
      </c>
      <c r="J939" s="20">
        <f t="shared" si="99"/>
        <v>6</v>
      </c>
      <c r="K939" s="20">
        <f t="shared" si="100"/>
        <v>2023</v>
      </c>
      <c r="L939" s="12">
        <f t="shared" si="101"/>
        <v>3.1400354520131672E-2</v>
      </c>
      <c r="M939">
        <f>(COUNTIF(mercado_acoes!D:D, "Compra") + COUNTIF(mercado_acoes!D:D, "Venda"))</f>
        <v>2000</v>
      </c>
      <c r="N939" s="19">
        <f t="shared" si="102"/>
        <v>378</v>
      </c>
      <c r="O939" s="19">
        <f t="shared" si="103"/>
        <v>2022.9685996454798</v>
      </c>
    </row>
    <row r="940" spans="1:15" x14ac:dyDescent="0.2">
      <c r="A940" s="3">
        <v>79</v>
      </c>
      <c r="B940" s="3" t="s">
        <v>71</v>
      </c>
      <c r="C940" s="3" t="s">
        <v>72</v>
      </c>
      <c r="D940" s="3" t="s">
        <v>14</v>
      </c>
      <c r="E940" s="3" t="s">
        <v>18</v>
      </c>
      <c r="F940" s="7">
        <v>20.16</v>
      </c>
      <c r="G940" s="6" t="s">
        <v>374</v>
      </c>
      <c r="H940" s="21">
        <f t="shared" si="98"/>
        <v>22</v>
      </c>
      <c r="I940" s="21" t="str">
        <f t="shared" si="104"/>
        <v>junho</v>
      </c>
      <c r="J940" s="20">
        <f t="shared" si="99"/>
        <v>6</v>
      </c>
      <c r="K940" s="20">
        <f t="shared" si="100"/>
        <v>2023</v>
      </c>
      <c r="L940" s="12">
        <f t="shared" si="101"/>
        <v>0.23879463155229169</v>
      </c>
      <c r="M940">
        <f>(COUNTIF(mercado_acoes!D:D, "Compra") + COUNTIF(mercado_acoes!D:D, "Venda"))</f>
        <v>2000</v>
      </c>
      <c r="N940" s="19">
        <f t="shared" si="102"/>
        <v>2016</v>
      </c>
      <c r="O940" s="19">
        <f t="shared" si="103"/>
        <v>2022.7612053684477</v>
      </c>
    </row>
    <row r="941" spans="1:15" x14ac:dyDescent="0.2">
      <c r="A941" s="3">
        <v>2</v>
      </c>
      <c r="B941" s="3" t="s">
        <v>53</v>
      </c>
      <c r="C941" s="3" t="s">
        <v>54</v>
      </c>
      <c r="D941" s="3" t="s">
        <v>14</v>
      </c>
      <c r="E941" s="3" t="s">
        <v>125</v>
      </c>
      <c r="F941" s="7">
        <v>3.04</v>
      </c>
      <c r="G941" s="6" t="s">
        <v>374</v>
      </c>
      <c r="H941" s="21">
        <f t="shared" si="98"/>
        <v>22</v>
      </c>
      <c r="I941" s="21" t="str">
        <f t="shared" si="104"/>
        <v>junho</v>
      </c>
      <c r="J941" s="20">
        <f t="shared" si="99"/>
        <v>6</v>
      </c>
      <c r="K941" s="20">
        <f t="shared" si="100"/>
        <v>2023</v>
      </c>
      <c r="L941" s="12">
        <f t="shared" si="101"/>
        <v>2.2030893897189159E-2</v>
      </c>
      <c r="M941">
        <f>(COUNTIF(mercado_acoes!D:D, "Compra") + COUNTIF(mercado_acoes!D:D, "Venda"))</f>
        <v>2000</v>
      </c>
      <c r="N941" s="19">
        <f t="shared" si="102"/>
        <v>304</v>
      </c>
      <c r="O941" s="19">
        <f t="shared" si="103"/>
        <v>2022.9779691061028</v>
      </c>
    </row>
    <row r="942" spans="1:15" x14ac:dyDescent="0.2">
      <c r="A942" s="3">
        <v>64</v>
      </c>
      <c r="B942" s="3" t="s">
        <v>142</v>
      </c>
      <c r="C942" s="3" t="s">
        <v>143</v>
      </c>
      <c r="D942" s="3" t="s">
        <v>9</v>
      </c>
      <c r="E942" s="3" t="s">
        <v>95</v>
      </c>
      <c r="F942" s="7">
        <v>3.58</v>
      </c>
      <c r="G942" s="6" t="s">
        <v>375</v>
      </c>
      <c r="H942" s="21">
        <f t="shared" si="98"/>
        <v>23</v>
      </c>
      <c r="I942" s="21" t="str">
        <f t="shared" si="104"/>
        <v>junho</v>
      </c>
      <c r="J942" s="20">
        <f t="shared" si="99"/>
        <v>6</v>
      </c>
      <c r="K942" s="20">
        <f t="shared" si="100"/>
        <v>2023</v>
      </c>
      <c r="L942" s="12">
        <f t="shared" si="101"/>
        <v>2.886806786528235E-2</v>
      </c>
      <c r="M942">
        <f>(COUNTIF(mercado_acoes!D:D, "Compra") + COUNTIF(mercado_acoes!D:D, "Venda"))</f>
        <v>2000</v>
      </c>
      <c r="N942" s="19">
        <f t="shared" si="102"/>
        <v>358</v>
      </c>
      <c r="O942" s="19">
        <f t="shared" si="103"/>
        <v>2022.9711319321348</v>
      </c>
    </row>
    <row r="943" spans="1:15" x14ac:dyDescent="0.2">
      <c r="A943" s="3">
        <v>57</v>
      </c>
      <c r="B943" s="3" t="s">
        <v>61</v>
      </c>
      <c r="C943" s="3" t="s">
        <v>180</v>
      </c>
      <c r="D943" s="3" t="s">
        <v>9</v>
      </c>
      <c r="E943" s="3" t="s">
        <v>115</v>
      </c>
      <c r="F943" s="7">
        <v>28.13</v>
      </c>
      <c r="G943" s="6" t="s">
        <v>375</v>
      </c>
      <c r="H943" s="21">
        <f t="shared" si="98"/>
        <v>23</v>
      </c>
      <c r="I943" s="21" t="str">
        <f t="shared" si="104"/>
        <v>junho</v>
      </c>
      <c r="J943" s="20">
        <f t="shared" si="99"/>
        <v>6</v>
      </c>
      <c r="K943" s="20">
        <f t="shared" si="100"/>
        <v>2023</v>
      </c>
      <c r="L943" s="12">
        <f t="shared" si="101"/>
        <v>0.33970625474803745</v>
      </c>
      <c r="M943">
        <f>(COUNTIF(mercado_acoes!D:D, "Compra") + COUNTIF(mercado_acoes!D:D, "Venda"))</f>
        <v>2000</v>
      </c>
      <c r="N943" s="19">
        <f t="shared" si="102"/>
        <v>2813</v>
      </c>
      <c r="O943" s="19">
        <f t="shared" si="103"/>
        <v>2022.6602937452519</v>
      </c>
    </row>
    <row r="944" spans="1:15" x14ac:dyDescent="0.2">
      <c r="A944" s="3">
        <v>50</v>
      </c>
      <c r="B944" s="3" t="s">
        <v>16</v>
      </c>
      <c r="C944" s="3" t="s">
        <v>17</v>
      </c>
      <c r="D944" s="3" t="s">
        <v>9</v>
      </c>
      <c r="E944" s="3" t="s">
        <v>34</v>
      </c>
      <c r="F944" s="7">
        <v>77.3</v>
      </c>
      <c r="G944" s="6" t="s">
        <v>375</v>
      </c>
      <c r="H944" s="21">
        <f t="shared" si="98"/>
        <v>23</v>
      </c>
      <c r="I944" s="21" t="str">
        <f t="shared" si="104"/>
        <v>junho</v>
      </c>
      <c r="J944" s="20">
        <f t="shared" si="99"/>
        <v>6</v>
      </c>
      <c r="K944" s="20">
        <f t="shared" si="100"/>
        <v>2023</v>
      </c>
      <c r="L944" s="12">
        <f t="shared" si="101"/>
        <v>0.96226892884274495</v>
      </c>
      <c r="M944">
        <f>(COUNTIF(mercado_acoes!D:D, "Compra") + COUNTIF(mercado_acoes!D:D, "Venda"))</f>
        <v>2000</v>
      </c>
      <c r="N944" s="19">
        <f t="shared" si="102"/>
        <v>7730</v>
      </c>
      <c r="O944" s="19">
        <f t="shared" si="103"/>
        <v>2022.0377310711572</v>
      </c>
    </row>
    <row r="945" spans="1:15" x14ac:dyDescent="0.2">
      <c r="A945" s="3">
        <v>99</v>
      </c>
      <c r="B945" s="3" t="s">
        <v>45</v>
      </c>
      <c r="C945" s="3" t="s">
        <v>46</v>
      </c>
      <c r="D945" s="3" t="s">
        <v>14</v>
      </c>
      <c r="E945" s="3" t="s">
        <v>25</v>
      </c>
      <c r="F945" s="7">
        <v>19.29</v>
      </c>
      <c r="G945" s="6" t="s">
        <v>375</v>
      </c>
      <c r="H945" s="21">
        <f t="shared" si="98"/>
        <v>23</v>
      </c>
      <c r="I945" s="21" t="str">
        <f t="shared" si="104"/>
        <v>junho</v>
      </c>
      <c r="J945" s="20">
        <f t="shared" si="99"/>
        <v>6</v>
      </c>
      <c r="K945" s="20">
        <f t="shared" si="100"/>
        <v>2023</v>
      </c>
      <c r="L945" s="12">
        <f t="shared" si="101"/>
        <v>0.22777918460369712</v>
      </c>
      <c r="M945">
        <f>(COUNTIF(mercado_acoes!D:D, "Compra") + COUNTIF(mercado_acoes!D:D, "Venda"))</f>
        <v>2000</v>
      </c>
      <c r="N945" s="19">
        <f t="shared" si="102"/>
        <v>1929</v>
      </c>
      <c r="O945" s="19">
        <f t="shared" si="103"/>
        <v>2022.7722208153964</v>
      </c>
    </row>
    <row r="946" spans="1:15" x14ac:dyDescent="0.2">
      <c r="A946" s="3">
        <v>18</v>
      </c>
      <c r="B946" s="3" t="s">
        <v>147</v>
      </c>
      <c r="C946" s="3" t="s">
        <v>261</v>
      </c>
      <c r="D946" s="3" t="s">
        <v>9</v>
      </c>
      <c r="E946" s="3" t="s">
        <v>63</v>
      </c>
      <c r="F946" s="7">
        <v>12.46</v>
      </c>
      <c r="G946" s="6" t="s">
        <v>375</v>
      </c>
      <c r="H946" s="21">
        <f t="shared" si="98"/>
        <v>23</v>
      </c>
      <c r="I946" s="21" t="str">
        <f t="shared" si="104"/>
        <v>junho</v>
      </c>
      <c r="J946" s="20">
        <f t="shared" si="99"/>
        <v>6</v>
      </c>
      <c r="K946" s="20">
        <f t="shared" si="100"/>
        <v>2023</v>
      </c>
      <c r="L946" s="12">
        <f t="shared" si="101"/>
        <v>0.14130159534059256</v>
      </c>
      <c r="M946">
        <f>(COUNTIF(mercado_acoes!D:D, "Compra") + COUNTIF(mercado_acoes!D:D, "Venda"))</f>
        <v>2000</v>
      </c>
      <c r="N946" s="19">
        <f t="shared" si="102"/>
        <v>1246</v>
      </c>
      <c r="O946" s="19">
        <f t="shared" si="103"/>
        <v>2022.8586984046594</v>
      </c>
    </row>
    <row r="947" spans="1:15" x14ac:dyDescent="0.2">
      <c r="A947" s="3">
        <v>7</v>
      </c>
      <c r="B947" s="3" t="s">
        <v>87</v>
      </c>
      <c r="C947" s="3" t="s">
        <v>88</v>
      </c>
      <c r="D947" s="3" t="s">
        <v>9</v>
      </c>
      <c r="E947" s="3" t="s">
        <v>31</v>
      </c>
      <c r="F947" s="7">
        <v>62.06</v>
      </c>
      <c r="G947" s="6" t="s">
        <v>375</v>
      </c>
      <c r="H947" s="21">
        <f t="shared" si="98"/>
        <v>23</v>
      </c>
      <c r="I947" s="21" t="str">
        <f t="shared" si="104"/>
        <v>junho</v>
      </c>
      <c r="J947" s="20">
        <f t="shared" si="99"/>
        <v>6</v>
      </c>
      <c r="K947" s="20">
        <f t="shared" si="100"/>
        <v>2023</v>
      </c>
      <c r="L947" s="12">
        <f t="shared" si="101"/>
        <v>0.76930868574322619</v>
      </c>
      <c r="M947">
        <f>(COUNTIF(mercado_acoes!D:D, "Compra") + COUNTIF(mercado_acoes!D:D, "Venda"))</f>
        <v>2000</v>
      </c>
      <c r="N947" s="19">
        <f t="shared" si="102"/>
        <v>6206</v>
      </c>
      <c r="O947" s="19">
        <f t="shared" si="103"/>
        <v>2022.2306913142568</v>
      </c>
    </row>
    <row r="948" spans="1:15" x14ac:dyDescent="0.2">
      <c r="A948" s="3">
        <v>6</v>
      </c>
      <c r="B948" s="3" t="s">
        <v>171</v>
      </c>
      <c r="C948" s="3" t="s">
        <v>172</v>
      </c>
      <c r="D948" s="3" t="s">
        <v>9</v>
      </c>
      <c r="E948" s="3" t="s">
        <v>37</v>
      </c>
      <c r="F948" s="7">
        <v>36.51</v>
      </c>
      <c r="G948" s="6" t="s">
        <v>375</v>
      </c>
      <c r="H948" s="21">
        <f t="shared" si="98"/>
        <v>23</v>
      </c>
      <c r="I948" s="21" t="str">
        <f t="shared" si="104"/>
        <v>junho</v>
      </c>
      <c r="J948" s="20">
        <f t="shared" si="99"/>
        <v>6</v>
      </c>
      <c r="K948" s="20">
        <f t="shared" si="100"/>
        <v>2023</v>
      </c>
      <c r="L948" s="12">
        <f t="shared" si="101"/>
        <v>0.44580906558622435</v>
      </c>
      <c r="M948">
        <f>(COUNTIF(mercado_acoes!D:D, "Compra") + COUNTIF(mercado_acoes!D:D, "Venda"))</f>
        <v>2000</v>
      </c>
      <c r="N948" s="19">
        <f t="shared" si="102"/>
        <v>3651</v>
      </c>
      <c r="O948" s="19">
        <f t="shared" si="103"/>
        <v>2022.5541909344138</v>
      </c>
    </row>
    <row r="949" spans="1:15" x14ac:dyDescent="0.2">
      <c r="A949" s="3">
        <v>40</v>
      </c>
      <c r="B949" s="3" t="s">
        <v>97</v>
      </c>
      <c r="C949" s="3" t="s">
        <v>174</v>
      </c>
      <c r="D949" s="3" t="s">
        <v>14</v>
      </c>
      <c r="E949" s="3" t="s">
        <v>25</v>
      </c>
      <c r="F949" s="7">
        <v>19.82</v>
      </c>
      <c r="G949" s="6" t="s">
        <v>375</v>
      </c>
      <c r="H949" s="21">
        <f t="shared" ref="H949:H1012" si="105">DAY(G949)</f>
        <v>23</v>
      </c>
      <c r="I949" s="21" t="str">
        <f t="shared" si="104"/>
        <v>junho</v>
      </c>
      <c r="J949" s="20">
        <f t="shared" si="99"/>
        <v>6</v>
      </c>
      <c r="K949" s="20">
        <f t="shared" si="100"/>
        <v>2023</v>
      </c>
      <c r="L949" s="12">
        <f t="shared" si="101"/>
        <v>0.23448974423904784</v>
      </c>
      <c r="M949">
        <f>(COUNTIF(mercado_acoes!D:D, "Compra") + COUNTIF(mercado_acoes!D:D, "Venda"))</f>
        <v>2000</v>
      </c>
      <c r="N949" s="19">
        <f t="shared" si="102"/>
        <v>1982</v>
      </c>
      <c r="O949" s="19">
        <f t="shared" si="103"/>
        <v>2022.765510255761</v>
      </c>
    </row>
    <row r="950" spans="1:15" x14ac:dyDescent="0.2">
      <c r="A950" s="3">
        <v>27</v>
      </c>
      <c r="B950" s="3" t="s">
        <v>158</v>
      </c>
      <c r="C950" s="3" t="s">
        <v>159</v>
      </c>
      <c r="D950" s="3" t="s">
        <v>9</v>
      </c>
      <c r="E950" s="3" t="s">
        <v>15</v>
      </c>
      <c r="F950" s="7">
        <v>50.7</v>
      </c>
      <c r="G950" s="6" t="s">
        <v>376</v>
      </c>
      <c r="H950" s="21">
        <f t="shared" si="105"/>
        <v>24</v>
      </c>
      <c r="I950" s="21" t="str">
        <f t="shared" si="104"/>
        <v>junho</v>
      </c>
      <c r="J950" s="20">
        <f t="shared" si="99"/>
        <v>6</v>
      </c>
      <c r="K950" s="20">
        <f t="shared" si="100"/>
        <v>2023</v>
      </c>
      <c r="L950" s="12">
        <f t="shared" si="101"/>
        <v>0.6254748037477843</v>
      </c>
      <c r="M950">
        <f>(COUNTIF(mercado_acoes!D:D, "Compra") + COUNTIF(mercado_acoes!D:D, "Venda"))</f>
        <v>2000</v>
      </c>
      <c r="N950" s="19">
        <f t="shared" si="102"/>
        <v>5070</v>
      </c>
      <c r="O950" s="19">
        <f t="shared" si="103"/>
        <v>2022.3745251962523</v>
      </c>
    </row>
    <row r="951" spans="1:15" x14ac:dyDescent="0.2">
      <c r="A951" s="3">
        <v>18</v>
      </c>
      <c r="B951" s="3" t="s">
        <v>147</v>
      </c>
      <c r="C951" s="3" t="s">
        <v>261</v>
      </c>
      <c r="D951" s="3" t="s">
        <v>9</v>
      </c>
      <c r="E951" s="3" t="s">
        <v>30</v>
      </c>
      <c r="F951" s="7">
        <v>32.22</v>
      </c>
      <c r="G951" s="6" t="s">
        <v>376</v>
      </c>
      <c r="H951" s="21">
        <f t="shared" si="105"/>
        <v>24</v>
      </c>
      <c r="I951" s="21" t="str">
        <f t="shared" si="104"/>
        <v>junho</v>
      </c>
      <c r="J951" s="20">
        <f t="shared" si="99"/>
        <v>6</v>
      </c>
      <c r="K951" s="20">
        <f t="shared" si="100"/>
        <v>2023</v>
      </c>
      <c r="L951" s="12">
        <f t="shared" si="101"/>
        <v>0.39149151683970623</v>
      </c>
      <c r="M951">
        <f>(COUNTIF(mercado_acoes!D:D, "Compra") + COUNTIF(mercado_acoes!D:D, "Venda"))</f>
        <v>2000</v>
      </c>
      <c r="N951" s="19">
        <f t="shared" si="102"/>
        <v>3222</v>
      </c>
      <c r="O951" s="19">
        <f t="shared" si="103"/>
        <v>2022.6085084831602</v>
      </c>
    </row>
    <row r="952" spans="1:15" x14ac:dyDescent="0.2">
      <c r="A952" s="3">
        <v>65</v>
      </c>
      <c r="B952" s="3" t="s">
        <v>208</v>
      </c>
      <c r="C952" s="3" t="s">
        <v>209</v>
      </c>
      <c r="D952" s="3" t="s">
        <v>9</v>
      </c>
      <c r="E952" s="3" t="s">
        <v>47</v>
      </c>
      <c r="F952" s="7">
        <v>6.85</v>
      </c>
      <c r="G952" s="6" t="s">
        <v>376</v>
      </c>
      <c r="H952" s="21">
        <f t="shared" si="105"/>
        <v>24</v>
      </c>
      <c r="I952" s="21" t="str">
        <f t="shared" si="104"/>
        <v>junho</v>
      </c>
      <c r="J952" s="20">
        <f t="shared" si="99"/>
        <v>6</v>
      </c>
      <c r="K952" s="20">
        <f t="shared" si="100"/>
        <v>2023</v>
      </c>
      <c r="L952" s="12">
        <f t="shared" si="101"/>
        <v>7.0270954672068869E-2</v>
      </c>
      <c r="M952">
        <f>(COUNTIF(mercado_acoes!D:D, "Compra") + COUNTIF(mercado_acoes!D:D, "Venda"))</f>
        <v>2000</v>
      </c>
      <c r="N952" s="19">
        <f t="shared" si="102"/>
        <v>685</v>
      </c>
      <c r="O952" s="19">
        <f t="shared" si="103"/>
        <v>2022.929729045328</v>
      </c>
    </row>
    <row r="953" spans="1:15" x14ac:dyDescent="0.2">
      <c r="A953" s="3">
        <v>15</v>
      </c>
      <c r="B953" s="3" t="s">
        <v>35</v>
      </c>
      <c r="C953" s="3" t="s">
        <v>36</v>
      </c>
      <c r="D953" s="3" t="s">
        <v>9</v>
      </c>
      <c r="E953" s="3" t="s">
        <v>21</v>
      </c>
      <c r="F953" s="7">
        <v>29.22</v>
      </c>
      <c r="G953" s="6" t="s">
        <v>376</v>
      </c>
      <c r="H953" s="21">
        <f t="shared" si="105"/>
        <v>24</v>
      </c>
      <c r="I953" s="21" t="str">
        <f t="shared" si="104"/>
        <v>junho</v>
      </c>
      <c r="J953" s="20">
        <f t="shared" si="99"/>
        <v>6</v>
      </c>
      <c r="K953" s="20">
        <f t="shared" si="100"/>
        <v>2023</v>
      </c>
      <c r="L953" s="12">
        <f t="shared" si="101"/>
        <v>0.3535072170169663</v>
      </c>
      <c r="M953">
        <f>(COUNTIF(mercado_acoes!D:D, "Compra") + COUNTIF(mercado_acoes!D:D, "Venda"))</f>
        <v>2000</v>
      </c>
      <c r="N953" s="19">
        <f t="shared" si="102"/>
        <v>2922</v>
      </c>
      <c r="O953" s="19">
        <f t="shared" si="103"/>
        <v>2022.6464927829829</v>
      </c>
    </row>
    <row r="954" spans="1:15" x14ac:dyDescent="0.2">
      <c r="A954" s="3">
        <v>8</v>
      </c>
      <c r="B954" s="3" t="s">
        <v>77</v>
      </c>
      <c r="C954" s="3" t="s">
        <v>78</v>
      </c>
      <c r="D954" s="3" t="s">
        <v>9</v>
      </c>
      <c r="E954" s="3" t="s">
        <v>79</v>
      </c>
      <c r="F954" s="7">
        <v>15.71</v>
      </c>
      <c r="G954" s="6" t="s">
        <v>376</v>
      </c>
      <c r="H954" s="21">
        <f t="shared" si="105"/>
        <v>24</v>
      </c>
      <c r="I954" s="21" t="str">
        <f t="shared" si="104"/>
        <v>junho</v>
      </c>
      <c r="J954" s="20">
        <f t="shared" si="99"/>
        <v>6</v>
      </c>
      <c r="K954" s="20">
        <f t="shared" si="100"/>
        <v>2023</v>
      </c>
      <c r="L954" s="12">
        <f t="shared" si="101"/>
        <v>0.18245125348189414</v>
      </c>
      <c r="M954">
        <f>(COUNTIF(mercado_acoes!D:D, "Compra") + COUNTIF(mercado_acoes!D:D, "Venda"))</f>
        <v>2000</v>
      </c>
      <c r="N954" s="19">
        <f t="shared" si="102"/>
        <v>1571</v>
      </c>
      <c r="O954" s="19">
        <f t="shared" si="103"/>
        <v>2022.817548746518</v>
      </c>
    </row>
    <row r="955" spans="1:15" x14ac:dyDescent="0.2">
      <c r="A955" s="3">
        <v>83</v>
      </c>
      <c r="B955" s="3" t="s">
        <v>67</v>
      </c>
      <c r="C955" s="3" t="s">
        <v>68</v>
      </c>
      <c r="D955" s="3" t="s">
        <v>9</v>
      </c>
      <c r="E955" s="3" t="s">
        <v>15</v>
      </c>
      <c r="F955" s="7">
        <v>51.07</v>
      </c>
      <c r="G955" s="6" t="s">
        <v>376</v>
      </c>
      <c r="H955" s="21">
        <f t="shared" si="105"/>
        <v>24</v>
      </c>
      <c r="I955" s="21" t="str">
        <f t="shared" si="104"/>
        <v>junho</v>
      </c>
      <c r="J955" s="20">
        <f t="shared" si="99"/>
        <v>6</v>
      </c>
      <c r="K955" s="20">
        <f t="shared" si="100"/>
        <v>2023</v>
      </c>
      <c r="L955" s="12">
        <f t="shared" si="101"/>
        <v>0.63015953405925551</v>
      </c>
      <c r="M955">
        <f>(COUNTIF(mercado_acoes!D:D, "Compra") + COUNTIF(mercado_acoes!D:D, "Venda"))</f>
        <v>2000</v>
      </c>
      <c r="N955" s="19">
        <f t="shared" si="102"/>
        <v>5107</v>
      </c>
      <c r="O955" s="19">
        <f t="shared" si="103"/>
        <v>2022.3698404659408</v>
      </c>
    </row>
    <row r="956" spans="1:15" x14ac:dyDescent="0.2">
      <c r="A956" s="3">
        <v>97</v>
      </c>
      <c r="B956" s="3" t="s">
        <v>43</v>
      </c>
      <c r="C956" s="3" t="s">
        <v>44</v>
      </c>
      <c r="D956" s="3" t="s">
        <v>14</v>
      </c>
      <c r="E956" s="3" t="s">
        <v>57</v>
      </c>
      <c r="F956" s="7">
        <v>22.44</v>
      </c>
      <c r="G956" s="6" t="s">
        <v>376</v>
      </c>
      <c r="H956" s="21">
        <f t="shared" si="105"/>
        <v>24</v>
      </c>
      <c r="I956" s="21" t="str">
        <f t="shared" si="104"/>
        <v>junho</v>
      </c>
      <c r="J956" s="20">
        <f t="shared" si="99"/>
        <v>6</v>
      </c>
      <c r="K956" s="20">
        <f t="shared" si="100"/>
        <v>2023</v>
      </c>
      <c r="L956" s="12">
        <f t="shared" si="101"/>
        <v>0.26766269941757409</v>
      </c>
      <c r="M956">
        <f>(COUNTIF(mercado_acoes!D:D, "Compra") + COUNTIF(mercado_acoes!D:D, "Venda"))</f>
        <v>2000</v>
      </c>
      <c r="N956" s="19">
        <f t="shared" si="102"/>
        <v>2244</v>
      </c>
      <c r="O956" s="19">
        <f t="shared" si="103"/>
        <v>2022.7323373005825</v>
      </c>
    </row>
    <row r="957" spans="1:15" x14ac:dyDescent="0.2">
      <c r="A957" s="3">
        <v>93</v>
      </c>
      <c r="B957" s="3" t="s">
        <v>106</v>
      </c>
      <c r="C957" s="3" t="s">
        <v>107</v>
      </c>
      <c r="D957" s="3" t="s">
        <v>14</v>
      </c>
      <c r="E957" s="3" t="s">
        <v>21</v>
      </c>
      <c r="F957" s="7">
        <v>29.64</v>
      </c>
      <c r="G957" s="6" t="s">
        <v>376</v>
      </c>
      <c r="H957" s="21">
        <f t="shared" si="105"/>
        <v>24</v>
      </c>
      <c r="I957" s="21" t="str">
        <f t="shared" si="104"/>
        <v>junho</v>
      </c>
      <c r="J957" s="20">
        <f t="shared" si="99"/>
        <v>6</v>
      </c>
      <c r="K957" s="20">
        <f t="shared" si="100"/>
        <v>2023</v>
      </c>
      <c r="L957" s="12">
        <f t="shared" si="101"/>
        <v>0.35882501899214991</v>
      </c>
      <c r="M957">
        <f>(COUNTIF(mercado_acoes!D:D, "Compra") + COUNTIF(mercado_acoes!D:D, "Venda"))</f>
        <v>2000</v>
      </c>
      <c r="N957" s="19">
        <f t="shared" si="102"/>
        <v>2964</v>
      </c>
      <c r="O957" s="19">
        <f t="shared" si="103"/>
        <v>2022.6411749810079</v>
      </c>
    </row>
    <row r="958" spans="1:15" x14ac:dyDescent="0.2">
      <c r="A958" s="3">
        <v>93</v>
      </c>
      <c r="B958" s="3" t="s">
        <v>106</v>
      </c>
      <c r="C958" s="3" t="s">
        <v>107</v>
      </c>
      <c r="D958" s="3" t="s">
        <v>9</v>
      </c>
      <c r="E958" s="3" t="s">
        <v>30</v>
      </c>
      <c r="F958" s="7">
        <v>22.75</v>
      </c>
      <c r="G958" s="6" t="s">
        <v>376</v>
      </c>
      <c r="H958" s="21">
        <f t="shared" si="105"/>
        <v>24</v>
      </c>
      <c r="I958" s="21" t="str">
        <f t="shared" si="104"/>
        <v>junho</v>
      </c>
      <c r="J958" s="20">
        <f t="shared" si="99"/>
        <v>6</v>
      </c>
      <c r="K958" s="20">
        <f t="shared" si="100"/>
        <v>2023</v>
      </c>
      <c r="L958" s="12">
        <f t="shared" si="101"/>
        <v>0.27158774373259048</v>
      </c>
      <c r="M958">
        <f>(COUNTIF(mercado_acoes!D:D, "Compra") + COUNTIF(mercado_acoes!D:D, "Venda"))</f>
        <v>2000</v>
      </c>
      <c r="N958" s="19">
        <f t="shared" si="102"/>
        <v>2275</v>
      </c>
      <c r="O958" s="19">
        <f t="shared" si="103"/>
        <v>2022.7284122562673</v>
      </c>
    </row>
    <row r="959" spans="1:15" x14ac:dyDescent="0.2">
      <c r="A959" s="3">
        <v>84</v>
      </c>
      <c r="B959" s="3" t="s">
        <v>120</v>
      </c>
      <c r="C959" s="3" t="s">
        <v>121</v>
      </c>
      <c r="D959" s="3" t="s">
        <v>9</v>
      </c>
      <c r="E959" s="3" t="s">
        <v>79</v>
      </c>
      <c r="F959" s="7">
        <v>14.33</v>
      </c>
      <c r="G959" s="6" t="s">
        <v>376</v>
      </c>
      <c r="H959" s="21">
        <f t="shared" si="105"/>
        <v>24</v>
      </c>
      <c r="I959" s="21" t="str">
        <f t="shared" si="104"/>
        <v>junho</v>
      </c>
      <c r="J959" s="20">
        <f t="shared" si="99"/>
        <v>6</v>
      </c>
      <c r="K959" s="20">
        <f t="shared" si="100"/>
        <v>2023</v>
      </c>
      <c r="L959" s="12">
        <f t="shared" si="101"/>
        <v>0.16497847556343376</v>
      </c>
      <c r="M959">
        <f>(COUNTIF(mercado_acoes!D:D, "Compra") + COUNTIF(mercado_acoes!D:D, "Venda"))</f>
        <v>2000</v>
      </c>
      <c r="N959" s="19">
        <f t="shared" si="102"/>
        <v>1433</v>
      </c>
      <c r="O959" s="19">
        <f t="shared" si="103"/>
        <v>2022.8350215244366</v>
      </c>
    </row>
    <row r="960" spans="1:15" x14ac:dyDescent="0.2">
      <c r="A960" s="3">
        <v>50</v>
      </c>
      <c r="B960" s="3" t="s">
        <v>16</v>
      </c>
      <c r="C960" s="3" t="s">
        <v>17</v>
      </c>
      <c r="D960" s="3" t="s">
        <v>14</v>
      </c>
      <c r="E960" s="3" t="s">
        <v>79</v>
      </c>
      <c r="F960" s="7">
        <v>15.1</v>
      </c>
      <c r="G960" s="6" t="s">
        <v>377</v>
      </c>
      <c r="H960" s="21">
        <f t="shared" si="105"/>
        <v>25</v>
      </c>
      <c r="I960" s="21" t="str">
        <f t="shared" si="104"/>
        <v>junho</v>
      </c>
      <c r="J960" s="20">
        <f t="shared" si="99"/>
        <v>6</v>
      </c>
      <c r="K960" s="20">
        <f t="shared" si="100"/>
        <v>2023</v>
      </c>
      <c r="L960" s="12">
        <f t="shared" si="101"/>
        <v>0.17472777918460367</v>
      </c>
      <c r="M960">
        <f>(COUNTIF(mercado_acoes!D:D, "Compra") + COUNTIF(mercado_acoes!D:D, "Venda"))</f>
        <v>2000</v>
      </c>
      <c r="N960" s="19">
        <f t="shared" si="102"/>
        <v>1510</v>
      </c>
      <c r="O960" s="19">
        <f t="shared" si="103"/>
        <v>2022.8252722208154</v>
      </c>
    </row>
    <row r="961" spans="1:15" x14ac:dyDescent="0.2">
      <c r="A961" s="3">
        <v>82</v>
      </c>
      <c r="B961" s="3" t="s">
        <v>244</v>
      </c>
      <c r="C961" s="3" t="s">
        <v>245</v>
      </c>
      <c r="D961" s="3" t="s">
        <v>9</v>
      </c>
      <c r="E961" s="3" t="s">
        <v>57</v>
      </c>
      <c r="F961" s="7">
        <v>16.21</v>
      </c>
      <c r="G961" s="6" t="s">
        <v>377</v>
      </c>
      <c r="H961" s="21">
        <f t="shared" si="105"/>
        <v>25</v>
      </c>
      <c r="I961" s="21" t="str">
        <f t="shared" si="104"/>
        <v>junho</v>
      </c>
      <c r="J961" s="20">
        <f t="shared" si="99"/>
        <v>6</v>
      </c>
      <c r="K961" s="20">
        <f t="shared" si="100"/>
        <v>2023</v>
      </c>
      <c r="L961" s="12">
        <f t="shared" si="101"/>
        <v>0.18878197011901746</v>
      </c>
      <c r="M961">
        <f>(COUNTIF(mercado_acoes!D:D, "Compra") + COUNTIF(mercado_acoes!D:D, "Venda"))</f>
        <v>2000</v>
      </c>
      <c r="N961" s="19">
        <f t="shared" si="102"/>
        <v>1621</v>
      </c>
      <c r="O961" s="19">
        <f t="shared" si="103"/>
        <v>2022.811218029881</v>
      </c>
    </row>
    <row r="962" spans="1:15" x14ac:dyDescent="0.2">
      <c r="A962" s="3">
        <v>52</v>
      </c>
      <c r="B962" s="3" t="s">
        <v>169</v>
      </c>
      <c r="C962" s="3" t="s">
        <v>170</v>
      </c>
      <c r="D962" s="3" t="s">
        <v>9</v>
      </c>
      <c r="E962" s="3" t="s">
        <v>57</v>
      </c>
      <c r="F962" s="7">
        <v>20.77</v>
      </c>
      <c r="G962" s="6" t="s">
        <v>377</v>
      </c>
      <c r="H962" s="21">
        <f t="shared" si="105"/>
        <v>25</v>
      </c>
      <c r="I962" s="21" t="str">
        <f t="shared" si="104"/>
        <v>junho</v>
      </c>
      <c r="J962" s="20">
        <f t="shared" si="99"/>
        <v>6</v>
      </c>
      <c r="K962" s="20">
        <f t="shared" si="100"/>
        <v>2023</v>
      </c>
      <c r="L962" s="12">
        <f t="shared" si="101"/>
        <v>0.24651810584958214</v>
      </c>
      <c r="M962">
        <f>(COUNTIF(mercado_acoes!D:D, "Compra") + COUNTIF(mercado_acoes!D:D, "Venda"))</f>
        <v>2000</v>
      </c>
      <c r="N962" s="19">
        <f t="shared" si="102"/>
        <v>2077</v>
      </c>
      <c r="O962" s="19">
        <f t="shared" si="103"/>
        <v>2022.7534818941504</v>
      </c>
    </row>
    <row r="963" spans="1:15" x14ac:dyDescent="0.2">
      <c r="A963" s="3">
        <v>86</v>
      </c>
      <c r="B963" s="3" t="s">
        <v>39</v>
      </c>
      <c r="C963" s="3" t="s">
        <v>40</v>
      </c>
      <c r="D963" s="3" t="s">
        <v>14</v>
      </c>
      <c r="E963" s="3" t="s">
        <v>10</v>
      </c>
      <c r="F963" s="7">
        <v>10.78</v>
      </c>
      <c r="G963" s="6" t="s">
        <v>377</v>
      </c>
      <c r="H963" s="21">
        <f t="shared" si="105"/>
        <v>25</v>
      </c>
      <c r="I963" s="21" t="str">
        <f t="shared" si="104"/>
        <v>junho</v>
      </c>
      <c r="J963" s="20">
        <f t="shared" ref="J963:J1026" si="106">MONTH(G963)</f>
        <v>6</v>
      </c>
      <c r="K963" s="20">
        <f t="shared" ref="K963:K1026" si="107">YEAR(G963)</f>
        <v>2023</v>
      </c>
      <c r="L963" s="12">
        <f t="shared" ref="L963:L1026" si="108">(F963 - MIN(F:F)) / (MAX(F:F) - MIN(F:F))</f>
        <v>0.12003038743985817</v>
      </c>
      <c r="M963">
        <f>(COUNTIF(mercado_acoes!D:D, "Compra") + COUNTIF(mercado_acoes!D:D, "Venda"))</f>
        <v>2000</v>
      </c>
      <c r="N963" s="19">
        <f t="shared" ref="N963:N1026" si="109">F963*100</f>
        <v>1078</v>
      </c>
      <c r="O963" s="19">
        <f t="shared" ref="O963:O1026" si="110">K963 - L963</f>
        <v>2022.8799696125602</v>
      </c>
    </row>
    <row r="964" spans="1:15" x14ac:dyDescent="0.2">
      <c r="A964" s="3">
        <v>13</v>
      </c>
      <c r="B964" s="3" t="s">
        <v>116</v>
      </c>
      <c r="C964" s="3" t="s">
        <v>117</v>
      </c>
      <c r="D964" s="3" t="s">
        <v>14</v>
      </c>
      <c r="E964" s="3" t="s">
        <v>10</v>
      </c>
      <c r="F964" s="7">
        <v>10.48</v>
      </c>
      <c r="G964" s="6" t="s">
        <v>377</v>
      </c>
      <c r="H964" s="21">
        <f t="shared" si="105"/>
        <v>25</v>
      </c>
      <c r="I964" s="21" t="str">
        <f t="shared" si="104"/>
        <v>junho</v>
      </c>
      <c r="J964" s="20">
        <f t="shared" si="106"/>
        <v>6</v>
      </c>
      <c r="K964" s="20">
        <f t="shared" si="107"/>
        <v>2023</v>
      </c>
      <c r="L964" s="12">
        <f t="shared" si="108"/>
        <v>0.11623195745758419</v>
      </c>
      <c r="M964">
        <f>(COUNTIF(mercado_acoes!D:D, "Compra") + COUNTIF(mercado_acoes!D:D, "Venda"))</f>
        <v>2000</v>
      </c>
      <c r="N964" s="19">
        <f t="shared" si="109"/>
        <v>1048</v>
      </c>
      <c r="O964" s="19">
        <f t="shared" si="110"/>
        <v>2022.8837680425424</v>
      </c>
    </row>
    <row r="965" spans="1:15" x14ac:dyDescent="0.2">
      <c r="A965" s="3">
        <v>78</v>
      </c>
      <c r="B965" s="3" t="s">
        <v>12</v>
      </c>
      <c r="C965" s="3" t="s">
        <v>13</v>
      </c>
      <c r="D965" s="3" t="s">
        <v>9</v>
      </c>
      <c r="E965" s="3" t="s">
        <v>95</v>
      </c>
      <c r="F965" s="7">
        <v>4.25</v>
      </c>
      <c r="G965" s="6" t="s">
        <v>377</v>
      </c>
      <c r="H965" s="21">
        <f t="shared" si="105"/>
        <v>25</v>
      </c>
      <c r="I965" s="21" t="str">
        <f t="shared" ref="I965:I1028" si="111">TEXT(G965,"mmmm")</f>
        <v>junho</v>
      </c>
      <c r="J965" s="20">
        <f t="shared" si="106"/>
        <v>6</v>
      </c>
      <c r="K965" s="20">
        <f t="shared" si="107"/>
        <v>2023</v>
      </c>
      <c r="L965" s="12">
        <f t="shared" si="108"/>
        <v>3.7351228159027604E-2</v>
      </c>
      <c r="M965">
        <f>(COUNTIF(mercado_acoes!D:D, "Compra") + COUNTIF(mercado_acoes!D:D, "Venda"))</f>
        <v>2000</v>
      </c>
      <c r="N965" s="19">
        <f t="shared" si="109"/>
        <v>425</v>
      </c>
      <c r="O965" s="19">
        <f t="shared" si="110"/>
        <v>2022.962648771841</v>
      </c>
    </row>
    <row r="966" spans="1:15" x14ac:dyDescent="0.2">
      <c r="A966" s="3">
        <v>97</v>
      </c>
      <c r="B966" s="3" t="s">
        <v>43</v>
      </c>
      <c r="C966" s="3" t="s">
        <v>44</v>
      </c>
      <c r="D966" s="3" t="s">
        <v>14</v>
      </c>
      <c r="E966" s="3" t="s">
        <v>95</v>
      </c>
      <c r="F966" s="7">
        <v>1.41</v>
      </c>
      <c r="G966" s="6" t="s">
        <v>377</v>
      </c>
      <c r="H966" s="21">
        <f t="shared" si="105"/>
        <v>25</v>
      </c>
      <c r="I966" s="21" t="str">
        <f t="shared" si="111"/>
        <v>junho</v>
      </c>
      <c r="J966" s="20">
        <f t="shared" si="106"/>
        <v>6</v>
      </c>
      <c r="K966" s="20">
        <f t="shared" si="107"/>
        <v>2023</v>
      </c>
      <c r="L966" s="12">
        <f t="shared" si="108"/>
        <v>1.3927576601671292E-3</v>
      </c>
      <c r="M966">
        <f>(COUNTIF(mercado_acoes!D:D, "Compra") + COUNTIF(mercado_acoes!D:D, "Venda"))</f>
        <v>2000</v>
      </c>
      <c r="N966" s="19">
        <f t="shared" si="109"/>
        <v>141</v>
      </c>
      <c r="O966" s="19">
        <f t="shared" si="110"/>
        <v>2022.9986072423399</v>
      </c>
    </row>
    <row r="967" spans="1:15" x14ac:dyDescent="0.2">
      <c r="A967" s="3">
        <v>76</v>
      </c>
      <c r="B967" s="3" t="s">
        <v>213</v>
      </c>
      <c r="C967" s="3" t="s">
        <v>214</v>
      </c>
      <c r="D967" s="3" t="s">
        <v>9</v>
      </c>
      <c r="E967" s="3" t="s">
        <v>115</v>
      </c>
      <c r="F967" s="7">
        <v>27.94</v>
      </c>
      <c r="G967" s="6" t="s">
        <v>377</v>
      </c>
      <c r="H967" s="21">
        <f t="shared" si="105"/>
        <v>25</v>
      </c>
      <c r="I967" s="21" t="str">
        <f t="shared" si="111"/>
        <v>junho</v>
      </c>
      <c r="J967" s="20">
        <f t="shared" si="106"/>
        <v>6</v>
      </c>
      <c r="K967" s="20">
        <f t="shared" si="107"/>
        <v>2023</v>
      </c>
      <c r="L967" s="12">
        <f t="shared" si="108"/>
        <v>0.33730058242593058</v>
      </c>
      <c r="M967">
        <f>(COUNTIF(mercado_acoes!D:D, "Compra") + COUNTIF(mercado_acoes!D:D, "Venda"))</f>
        <v>2000</v>
      </c>
      <c r="N967" s="19">
        <f t="shared" si="109"/>
        <v>2794</v>
      </c>
      <c r="O967" s="19">
        <f t="shared" si="110"/>
        <v>2022.662699417574</v>
      </c>
    </row>
    <row r="968" spans="1:15" x14ac:dyDescent="0.2">
      <c r="A968" s="3">
        <v>63</v>
      </c>
      <c r="B968" s="3" t="s">
        <v>234</v>
      </c>
      <c r="C968" s="3" t="s">
        <v>235</v>
      </c>
      <c r="D968" s="3" t="s">
        <v>9</v>
      </c>
      <c r="E968" s="3" t="s">
        <v>57</v>
      </c>
      <c r="F968" s="7">
        <v>23.29</v>
      </c>
      <c r="G968" s="6" t="s">
        <v>378</v>
      </c>
      <c r="H968" s="21">
        <f t="shared" si="105"/>
        <v>26</v>
      </c>
      <c r="I968" s="21" t="str">
        <f t="shared" si="111"/>
        <v>junho</v>
      </c>
      <c r="J968" s="20">
        <f t="shared" si="106"/>
        <v>6</v>
      </c>
      <c r="K968" s="20">
        <f t="shared" si="107"/>
        <v>2023</v>
      </c>
      <c r="L968" s="12">
        <f t="shared" si="108"/>
        <v>0.27842491770068367</v>
      </c>
      <c r="M968">
        <f>(COUNTIF(mercado_acoes!D:D, "Compra") + COUNTIF(mercado_acoes!D:D, "Venda"))</f>
        <v>2000</v>
      </c>
      <c r="N968" s="19">
        <f t="shared" si="109"/>
        <v>2329</v>
      </c>
      <c r="O968" s="19">
        <f t="shared" si="110"/>
        <v>2022.7215750822993</v>
      </c>
    </row>
    <row r="969" spans="1:15" x14ac:dyDescent="0.2">
      <c r="A969" s="3">
        <v>71</v>
      </c>
      <c r="B969" s="3" t="s">
        <v>132</v>
      </c>
      <c r="C969" s="3" t="s">
        <v>133</v>
      </c>
      <c r="D969" s="3" t="s">
        <v>14</v>
      </c>
      <c r="E969" s="3" t="s">
        <v>31</v>
      </c>
      <c r="F969" s="7">
        <v>63.78</v>
      </c>
      <c r="G969" s="6" t="s">
        <v>378</v>
      </c>
      <c r="H969" s="21">
        <f t="shared" si="105"/>
        <v>26</v>
      </c>
      <c r="I969" s="21" t="str">
        <f t="shared" si="111"/>
        <v>junho</v>
      </c>
      <c r="J969" s="20">
        <f t="shared" si="106"/>
        <v>6</v>
      </c>
      <c r="K969" s="20">
        <f t="shared" si="107"/>
        <v>2023</v>
      </c>
      <c r="L969" s="12">
        <f t="shared" si="108"/>
        <v>0.79108635097493041</v>
      </c>
      <c r="M969">
        <f>(COUNTIF(mercado_acoes!D:D, "Compra") + COUNTIF(mercado_acoes!D:D, "Venda"))</f>
        <v>2000</v>
      </c>
      <c r="N969" s="19">
        <f t="shared" si="109"/>
        <v>6378</v>
      </c>
      <c r="O969" s="19">
        <f t="shared" si="110"/>
        <v>2022.2089136490251</v>
      </c>
    </row>
    <row r="970" spans="1:15" x14ac:dyDescent="0.2">
      <c r="A970" s="3">
        <v>49</v>
      </c>
      <c r="B970" s="3" t="s">
        <v>166</v>
      </c>
      <c r="C970" s="3" t="s">
        <v>167</v>
      </c>
      <c r="D970" s="3" t="s">
        <v>9</v>
      </c>
      <c r="E970" s="3" t="s">
        <v>27</v>
      </c>
      <c r="F970" s="7">
        <v>14.97</v>
      </c>
      <c r="G970" s="6" t="s">
        <v>378</v>
      </c>
      <c r="H970" s="21">
        <f t="shared" si="105"/>
        <v>26</v>
      </c>
      <c r="I970" s="21" t="str">
        <f t="shared" si="111"/>
        <v>junho</v>
      </c>
      <c r="J970" s="20">
        <f t="shared" si="106"/>
        <v>6</v>
      </c>
      <c r="K970" s="20">
        <f t="shared" si="107"/>
        <v>2023</v>
      </c>
      <c r="L970" s="12">
        <f t="shared" si="108"/>
        <v>0.17308179285895162</v>
      </c>
      <c r="M970">
        <f>(COUNTIF(mercado_acoes!D:D, "Compra") + COUNTIF(mercado_acoes!D:D, "Venda"))</f>
        <v>2000</v>
      </c>
      <c r="N970" s="19">
        <f t="shared" si="109"/>
        <v>1497</v>
      </c>
      <c r="O970" s="19">
        <f t="shared" si="110"/>
        <v>2022.826918207141</v>
      </c>
    </row>
    <row r="971" spans="1:15" x14ac:dyDescent="0.2">
      <c r="A971" s="3">
        <v>56</v>
      </c>
      <c r="B971" s="3" t="s">
        <v>104</v>
      </c>
      <c r="C971" s="3" t="s">
        <v>105</v>
      </c>
      <c r="D971" s="3" t="s">
        <v>14</v>
      </c>
      <c r="E971" s="3" t="s">
        <v>37</v>
      </c>
      <c r="F971" s="7">
        <v>37.83</v>
      </c>
      <c r="G971" s="6" t="s">
        <v>378</v>
      </c>
      <c r="H971" s="21">
        <f t="shared" si="105"/>
        <v>26</v>
      </c>
      <c r="I971" s="21" t="str">
        <f t="shared" si="111"/>
        <v>junho</v>
      </c>
      <c r="J971" s="20">
        <f t="shared" si="106"/>
        <v>6</v>
      </c>
      <c r="K971" s="20">
        <f t="shared" si="107"/>
        <v>2023</v>
      </c>
      <c r="L971" s="12">
        <f t="shared" si="108"/>
        <v>0.46252215750822995</v>
      </c>
      <c r="M971">
        <f>(COUNTIF(mercado_acoes!D:D, "Compra") + COUNTIF(mercado_acoes!D:D, "Venda"))</f>
        <v>2000</v>
      </c>
      <c r="N971" s="19">
        <f t="shared" si="109"/>
        <v>3783</v>
      </c>
      <c r="O971" s="19">
        <f t="shared" si="110"/>
        <v>2022.5374778424919</v>
      </c>
    </row>
    <row r="972" spans="1:15" x14ac:dyDescent="0.2">
      <c r="A972" s="3">
        <v>82</v>
      </c>
      <c r="B972" s="3" t="s">
        <v>244</v>
      </c>
      <c r="C972" s="3" t="s">
        <v>245</v>
      </c>
      <c r="D972" s="3" t="s">
        <v>14</v>
      </c>
      <c r="E972" s="3" t="s">
        <v>83</v>
      </c>
      <c r="F972" s="7">
        <v>33.53</v>
      </c>
      <c r="G972" s="6" t="s">
        <v>378</v>
      </c>
      <c r="H972" s="21">
        <f t="shared" si="105"/>
        <v>26</v>
      </c>
      <c r="I972" s="21" t="str">
        <f t="shared" si="111"/>
        <v>junho</v>
      </c>
      <c r="J972" s="20">
        <f t="shared" si="106"/>
        <v>6</v>
      </c>
      <c r="K972" s="20">
        <f t="shared" si="107"/>
        <v>2023</v>
      </c>
      <c r="L972" s="12">
        <f t="shared" si="108"/>
        <v>0.40807799442896941</v>
      </c>
      <c r="M972">
        <f>(COUNTIF(mercado_acoes!D:D, "Compra") + COUNTIF(mercado_acoes!D:D, "Venda"))</f>
        <v>2000</v>
      </c>
      <c r="N972" s="19">
        <f t="shared" si="109"/>
        <v>3353</v>
      </c>
      <c r="O972" s="19">
        <f t="shared" si="110"/>
        <v>2022.591922005571</v>
      </c>
    </row>
    <row r="973" spans="1:15" x14ac:dyDescent="0.2">
      <c r="A973" s="3">
        <v>44</v>
      </c>
      <c r="B973" s="3" t="s">
        <v>217</v>
      </c>
      <c r="C973" s="3" t="s">
        <v>218</v>
      </c>
      <c r="D973" s="3" t="s">
        <v>14</v>
      </c>
      <c r="E973" s="3" t="s">
        <v>125</v>
      </c>
      <c r="F973" s="7">
        <v>3.85</v>
      </c>
      <c r="G973" s="6" t="s">
        <v>379</v>
      </c>
      <c r="H973" s="21">
        <f t="shared" si="105"/>
        <v>27</v>
      </c>
      <c r="I973" s="21" t="str">
        <f t="shared" si="111"/>
        <v>junho</v>
      </c>
      <c r="J973" s="20">
        <f t="shared" si="106"/>
        <v>6</v>
      </c>
      <c r="K973" s="20">
        <f t="shared" si="107"/>
        <v>2023</v>
      </c>
      <c r="L973" s="12">
        <f t="shared" si="108"/>
        <v>3.2286654849328938E-2</v>
      </c>
      <c r="M973">
        <f>(COUNTIF(mercado_acoes!D:D, "Compra") + COUNTIF(mercado_acoes!D:D, "Venda"))</f>
        <v>2000</v>
      </c>
      <c r="N973" s="19">
        <f t="shared" si="109"/>
        <v>385</v>
      </c>
      <c r="O973" s="19">
        <f t="shared" si="110"/>
        <v>2022.9677133451507</v>
      </c>
    </row>
    <row r="974" spans="1:15" x14ac:dyDescent="0.2">
      <c r="A974" s="3">
        <v>27</v>
      </c>
      <c r="B974" s="3" t="s">
        <v>158</v>
      </c>
      <c r="C974" s="3" t="s">
        <v>159</v>
      </c>
      <c r="D974" s="3" t="s">
        <v>14</v>
      </c>
      <c r="E974" s="3" t="s">
        <v>125</v>
      </c>
      <c r="F974" s="7">
        <v>3.96</v>
      </c>
      <c r="G974" s="6" t="s">
        <v>379</v>
      </c>
      <c r="H974" s="21">
        <f t="shared" si="105"/>
        <v>27</v>
      </c>
      <c r="I974" s="21" t="str">
        <f t="shared" si="111"/>
        <v>junho</v>
      </c>
      <c r="J974" s="20">
        <f t="shared" si="106"/>
        <v>6</v>
      </c>
      <c r="K974" s="20">
        <f t="shared" si="107"/>
        <v>2023</v>
      </c>
      <c r="L974" s="12">
        <f t="shared" si="108"/>
        <v>3.3679412509496076E-2</v>
      </c>
      <c r="M974">
        <f>(COUNTIF(mercado_acoes!D:D, "Compra") + COUNTIF(mercado_acoes!D:D, "Venda"))</f>
        <v>2000</v>
      </c>
      <c r="N974" s="19">
        <f t="shared" si="109"/>
        <v>396</v>
      </c>
      <c r="O974" s="19">
        <f t="shared" si="110"/>
        <v>2022.9663205874906</v>
      </c>
    </row>
    <row r="975" spans="1:15" x14ac:dyDescent="0.2">
      <c r="A975" s="3">
        <v>68</v>
      </c>
      <c r="B975" s="3" t="s">
        <v>23</v>
      </c>
      <c r="C975" s="3" t="s">
        <v>24</v>
      </c>
      <c r="D975" s="3" t="s">
        <v>14</v>
      </c>
      <c r="E975" s="3" t="s">
        <v>30</v>
      </c>
      <c r="F975" s="7">
        <v>33.86</v>
      </c>
      <c r="G975" s="6" t="s">
        <v>379</v>
      </c>
      <c r="H975" s="21">
        <f t="shared" si="105"/>
        <v>27</v>
      </c>
      <c r="I975" s="21" t="str">
        <f t="shared" si="111"/>
        <v>junho</v>
      </c>
      <c r="J975" s="20">
        <f t="shared" si="106"/>
        <v>6</v>
      </c>
      <c r="K975" s="20">
        <f t="shared" si="107"/>
        <v>2023</v>
      </c>
      <c r="L975" s="12">
        <f t="shared" si="108"/>
        <v>0.41225626740947074</v>
      </c>
      <c r="M975">
        <f>(COUNTIF(mercado_acoes!D:D, "Compra") + COUNTIF(mercado_acoes!D:D, "Venda"))</f>
        <v>2000</v>
      </c>
      <c r="N975" s="19">
        <f t="shared" si="109"/>
        <v>3386</v>
      </c>
      <c r="O975" s="19">
        <f t="shared" si="110"/>
        <v>2022.5877437325905</v>
      </c>
    </row>
    <row r="976" spans="1:15" x14ac:dyDescent="0.2">
      <c r="A976" s="3">
        <v>93</v>
      </c>
      <c r="B976" s="3" t="s">
        <v>106</v>
      </c>
      <c r="C976" s="3" t="s">
        <v>107</v>
      </c>
      <c r="D976" s="3" t="s">
        <v>14</v>
      </c>
      <c r="E976" s="3" t="s">
        <v>25</v>
      </c>
      <c r="F976" s="7">
        <v>19.75</v>
      </c>
      <c r="G976" s="6" t="s">
        <v>380</v>
      </c>
      <c r="H976" s="21">
        <f t="shared" si="105"/>
        <v>28</v>
      </c>
      <c r="I976" s="21" t="str">
        <f t="shared" si="111"/>
        <v>junho</v>
      </c>
      <c r="J976" s="20">
        <f t="shared" si="106"/>
        <v>6</v>
      </c>
      <c r="K976" s="20">
        <f t="shared" si="107"/>
        <v>2023</v>
      </c>
      <c r="L976" s="12">
        <f t="shared" si="108"/>
        <v>0.23360344390985058</v>
      </c>
      <c r="M976">
        <f>(COUNTIF(mercado_acoes!D:D, "Compra") + COUNTIF(mercado_acoes!D:D, "Venda"))</f>
        <v>2000</v>
      </c>
      <c r="N976" s="19">
        <f t="shared" si="109"/>
        <v>1975</v>
      </c>
      <c r="O976" s="19">
        <f t="shared" si="110"/>
        <v>2022.7663965560901</v>
      </c>
    </row>
    <row r="977" spans="1:15" x14ac:dyDescent="0.2">
      <c r="A977" s="3">
        <v>67</v>
      </c>
      <c r="B977" s="3" t="s">
        <v>199</v>
      </c>
      <c r="C977" s="3" t="s">
        <v>200</v>
      </c>
      <c r="D977" s="3" t="s">
        <v>14</v>
      </c>
      <c r="E977" s="3" t="s">
        <v>70</v>
      </c>
      <c r="F977" s="7">
        <v>13.59</v>
      </c>
      <c r="G977" s="6" t="s">
        <v>380</v>
      </c>
      <c r="H977" s="21">
        <f t="shared" si="105"/>
        <v>28</v>
      </c>
      <c r="I977" s="21" t="str">
        <f t="shared" si="111"/>
        <v>junho</v>
      </c>
      <c r="J977" s="20">
        <f t="shared" si="106"/>
        <v>6</v>
      </c>
      <c r="K977" s="20">
        <f t="shared" si="107"/>
        <v>2023</v>
      </c>
      <c r="L977" s="12">
        <f t="shared" si="108"/>
        <v>0.15560901494049126</v>
      </c>
      <c r="M977">
        <f>(COUNTIF(mercado_acoes!D:D, "Compra") + COUNTIF(mercado_acoes!D:D, "Venda"))</f>
        <v>2000</v>
      </c>
      <c r="N977" s="19">
        <f t="shared" si="109"/>
        <v>1359</v>
      </c>
      <c r="O977" s="19">
        <f t="shared" si="110"/>
        <v>2022.8443909850596</v>
      </c>
    </row>
    <row r="978" spans="1:15" x14ac:dyDescent="0.2">
      <c r="A978" s="3">
        <v>59</v>
      </c>
      <c r="B978" s="3" t="s">
        <v>73</v>
      </c>
      <c r="C978" s="3" t="s">
        <v>74</v>
      </c>
      <c r="D978" s="3" t="s">
        <v>9</v>
      </c>
      <c r="E978" s="3" t="s">
        <v>15</v>
      </c>
      <c r="F978" s="7">
        <v>36.14</v>
      </c>
      <c r="G978" s="6" t="s">
        <v>380</v>
      </c>
      <c r="H978" s="21">
        <f t="shared" si="105"/>
        <v>28</v>
      </c>
      <c r="I978" s="21" t="str">
        <f t="shared" si="111"/>
        <v>junho</v>
      </c>
      <c r="J978" s="20">
        <f t="shared" si="106"/>
        <v>6</v>
      </c>
      <c r="K978" s="20">
        <f t="shared" si="107"/>
        <v>2023</v>
      </c>
      <c r="L978" s="12">
        <f t="shared" si="108"/>
        <v>0.44112433527475314</v>
      </c>
      <c r="M978">
        <f>(COUNTIF(mercado_acoes!D:D, "Compra") + COUNTIF(mercado_acoes!D:D, "Venda"))</f>
        <v>2000</v>
      </c>
      <c r="N978" s="19">
        <f t="shared" si="109"/>
        <v>3614</v>
      </c>
      <c r="O978" s="19">
        <f t="shared" si="110"/>
        <v>2022.5588756647253</v>
      </c>
    </row>
    <row r="979" spans="1:15" x14ac:dyDescent="0.2">
      <c r="A979" s="3">
        <v>86</v>
      </c>
      <c r="B979" s="3" t="s">
        <v>39</v>
      </c>
      <c r="C979" s="3" t="s">
        <v>40</v>
      </c>
      <c r="D979" s="3" t="s">
        <v>9</v>
      </c>
      <c r="E979" s="3" t="s">
        <v>47</v>
      </c>
      <c r="F979" s="7">
        <v>8.27</v>
      </c>
      <c r="G979" s="6" t="s">
        <v>380</v>
      </c>
      <c r="H979" s="21">
        <f t="shared" si="105"/>
        <v>28</v>
      </c>
      <c r="I979" s="21" t="str">
        <f t="shared" si="111"/>
        <v>junho</v>
      </c>
      <c r="J979" s="20">
        <f t="shared" si="106"/>
        <v>6</v>
      </c>
      <c r="K979" s="20">
        <f t="shared" si="107"/>
        <v>2023</v>
      </c>
      <c r="L979" s="12">
        <f t="shared" si="108"/>
        <v>8.8250189921499106E-2</v>
      </c>
      <c r="M979">
        <f>(COUNTIF(mercado_acoes!D:D, "Compra") + COUNTIF(mercado_acoes!D:D, "Venda"))</f>
        <v>2000</v>
      </c>
      <c r="N979" s="19">
        <f t="shared" si="109"/>
        <v>827</v>
      </c>
      <c r="O979" s="19">
        <f t="shared" si="110"/>
        <v>2022.9117498100784</v>
      </c>
    </row>
    <row r="980" spans="1:15" x14ac:dyDescent="0.2">
      <c r="A980" s="3">
        <v>87</v>
      </c>
      <c r="B980" s="3" t="s">
        <v>267</v>
      </c>
      <c r="C980" s="3" t="s">
        <v>268</v>
      </c>
      <c r="D980" s="3" t="s">
        <v>9</v>
      </c>
      <c r="E980" s="3" t="s">
        <v>57</v>
      </c>
      <c r="F980" s="7">
        <v>20.7</v>
      </c>
      <c r="G980" s="6" t="s">
        <v>380</v>
      </c>
      <c r="H980" s="21">
        <f t="shared" si="105"/>
        <v>28</v>
      </c>
      <c r="I980" s="21" t="str">
        <f t="shared" si="111"/>
        <v>junho</v>
      </c>
      <c r="J980" s="20">
        <f t="shared" si="106"/>
        <v>6</v>
      </c>
      <c r="K980" s="20">
        <f t="shared" si="107"/>
        <v>2023</v>
      </c>
      <c r="L980" s="12">
        <f t="shared" si="108"/>
        <v>0.24563180552038488</v>
      </c>
      <c r="M980">
        <f>(COUNTIF(mercado_acoes!D:D, "Compra") + COUNTIF(mercado_acoes!D:D, "Venda"))</f>
        <v>2000</v>
      </c>
      <c r="N980" s="19">
        <f t="shared" si="109"/>
        <v>2070</v>
      </c>
      <c r="O980" s="19">
        <f t="shared" si="110"/>
        <v>2022.7543681944796</v>
      </c>
    </row>
    <row r="981" spans="1:15" x14ac:dyDescent="0.2">
      <c r="A981" s="3">
        <v>24</v>
      </c>
      <c r="B981" s="3" t="s">
        <v>118</v>
      </c>
      <c r="C981" s="3" t="s">
        <v>119</v>
      </c>
      <c r="D981" s="3" t="s">
        <v>14</v>
      </c>
      <c r="E981" s="3" t="s">
        <v>10</v>
      </c>
      <c r="F981" s="7">
        <v>10.6</v>
      </c>
      <c r="G981" s="6" t="s">
        <v>380</v>
      </c>
      <c r="H981" s="21">
        <f t="shared" si="105"/>
        <v>28</v>
      </c>
      <c r="I981" s="21" t="str">
        <f t="shared" si="111"/>
        <v>junho</v>
      </c>
      <c r="J981" s="20">
        <f t="shared" si="106"/>
        <v>6</v>
      </c>
      <c r="K981" s="20">
        <f t="shared" si="107"/>
        <v>2023</v>
      </c>
      <c r="L981" s="12">
        <f t="shared" si="108"/>
        <v>0.11775132945049378</v>
      </c>
      <c r="M981">
        <f>(COUNTIF(mercado_acoes!D:D, "Compra") + COUNTIF(mercado_acoes!D:D, "Venda"))</f>
        <v>2000</v>
      </c>
      <c r="N981" s="19">
        <f t="shared" si="109"/>
        <v>1060</v>
      </c>
      <c r="O981" s="19">
        <f t="shared" si="110"/>
        <v>2022.8822486705494</v>
      </c>
    </row>
    <row r="982" spans="1:15" x14ac:dyDescent="0.2">
      <c r="A982" s="3">
        <v>65</v>
      </c>
      <c r="B982" s="3" t="s">
        <v>208</v>
      </c>
      <c r="C982" s="3" t="s">
        <v>209</v>
      </c>
      <c r="D982" s="3" t="s">
        <v>9</v>
      </c>
      <c r="E982" s="3" t="s">
        <v>83</v>
      </c>
      <c r="F982" s="7">
        <v>32.369999999999997</v>
      </c>
      <c r="G982" s="6" t="s">
        <v>381</v>
      </c>
      <c r="H982" s="21">
        <f t="shared" si="105"/>
        <v>1</v>
      </c>
      <c r="I982" s="21" t="str">
        <f t="shared" si="111"/>
        <v>julho</v>
      </c>
      <c r="J982" s="20">
        <f t="shared" si="106"/>
        <v>7</v>
      </c>
      <c r="K982" s="20">
        <f t="shared" si="107"/>
        <v>2023</v>
      </c>
      <c r="L982" s="12">
        <f t="shared" si="108"/>
        <v>0.39339073183084317</v>
      </c>
      <c r="M982">
        <f>(COUNTIF(mercado_acoes!D:D, "Compra") + COUNTIF(mercado_acoes!D:D, "Venda"))</f>
        <v>2000</v>
      </c>
      <c r="N982" s="19">
        <f t="shared" si="109"/>
        <v>3236.9999999999995</v>
      </c>
      <c r="O982" s="19">
        <f t="shared" si="110"/>
        <v>2022.6066092681692</v>
      </c>
    </row>
    <row r="983" spans="1:15" x14ac:dyDescent="0.2">
      <c r="A983" s="3">
        <v>55</v>
      </c>
      <c r="B983" s="3" t="s">
        <v>197</v>
      </c>
      <c r="C983" s="3" t="s">
        <v>198</v>
      </c>
      <c r="D983" s="3" t="s">
        <v>9</v>
      </c>
      <c r="E983" s="3" t="s">
        <v>47</v>
      </c>
      <c r="F983" s="7">
        <v>17.07</v>
      </c>
      <c r="G983" s="6" t="s">
        <v>381</v>
      </c>
      <c r="H983" s="21">
        <f t="shared" si="105"/>
        <v>1</v>
      </c>
      <c r="I983" s="21" t="str">
        <f t="shared" si="111"/>
        <v>julho</v>
      </c>
      <c r="J983" s="20">
        <f t="shared" si="106"/>
        <v>7</v>
      </c>
      <c r="K983" s="20">
        <f t="shared" si="107"/>
        <v>2023</v>
      </c>
      <c r="L983" s="12">
        <f t="shared" si="108"/>
        <v>0.19967080273486956</v>
      </c>
      <c r="M983">
        <f>(COUNTIF(mercado_acoes!D:D, "Compra") + COUNTIF(mercado_acoes!D:D, "Venda"))</f>
        <v>2000</v>
      </c>
      <c r="N983" s="19">
        <f t="shared" si="109"/>
        <v>1707</v>
      </c>
      <c r="O983" s="19">
        <f t="shared" si="110"/>
        <v>2022.8003291972652</v>
      </c>
    </row>
    <row r="984" spans="1:15" x14ac:dyDescent="0.2">
      <c r="A984" s="3">
        <v>84</v>
      </c>
      <c r="B984" s="3" t="s">
        <v>120</v>
      </c>
      <c r="C984" s="3" t="s">
        <v>121</v>
      </c>
      <c r="D984" s="3" t="s">
        <v>14</v>
      </c>
      <c r="E984" s="3" t="s">
        <v>34</v>
      </c>
      <c r="F984" s="7">
        <v>70.09</v>
      </c>
      <c r="G984" s="6" t="s">
        <v>381</v>
      </c>
      <c r="H984" s="21">
        <f t="shared" si="105"/>
        <v>1</v>
      </c>
      <c r="I984" s="21" t="str">
        <f t="shared" si="111"/>
        <v>julho</v>
      </c>
      <c r="J984" s="20">
        <f t="shared" si="106"/>
        <v>7</v>
      </c>
      <c r="K984" s="20">
        <f t="shared" si="107"/>
        <v>2023</v>
      </c>
      <c r="L984" s="12">
        <f t="shared" si="108"/>
        <v>0.87097999493542677</v>
      </c>
      <c r="M984">
        <f>(COUNTIF(mercado_acoes!D:D, "Compra") + COUNTIF(mercado_acoes!D:D, "Venda"))</f>
        <v>2000</v>
      </c>
      <c r="N984" s="19">
        <f t="shared" si="109"/>
        <v>7009</v>
      </c>
      <c r="O984" s="19">
        <f t="shared" si="110"/>
        <v>2022.1290200050646</v>
      </c>
    </row>
    <row r="985" spans="1:15" x14ac:dyDescent="0.2">
      <c r="A985" s="3">
        <v>21</v>
      </c>
      <c r="B985" s="3" t="s">
        <v>176</v>
      </c>
      <c r="C985" s="3" t="s">
        <v>177</v>
      </c>
      <c r="D985" s="3" t="s">
        <v>9</v>
      </c>
      <c r="E985" s="3" t="s">
        <v>47</v>
      </c>
      <c r="F985" s="7">
        <v>8.5</v>
      </c>
      <c r="G985" s="6" t="s">
        <v>381</v>
      </c>
      <c r="H985" s="21">
        <f t="shared" si="105"/>
        <v>1</v>
      </c>
      <c r="I985" s="21" t="str">
        <f t="shared" si="111"/>
        <v>julho</v>
      </c>
      <c r="J985" s="20">
        <f t="shared" si="106"/>
        <v>7</v>
      </c>
      <c r="K985" s="20">
        <f t="shared" si="107"/>
        <v>2023</v>
      </c>
      <c r="L985" s="12">
        <f t="shared" si="108"/>
        <v>9.1162319574575837E-2</v>
      </c>
      <c r="M985">
        <f>(COUNTIF(mercado_acoes!D:D, "Compra") + COUNTIF(mercado_acoes!D:D, "Venda"))</f>
        <v>2000</v>
      </c>
      <c r="N985" s="19">
        <f t="shared" si="109"/>
        <v>850</v>
      </c>
      <c r="O985" s="19">
        <f t="shared" si="110"/>
        <v>2022.9088376804254</v>
      </c>
    </row>
    <row r="986" spans="1:15" x14ac:dyDescent="0.2">
      <c r="A986" s="3">
        <v>89</v>
      </c>
      <c r="B986" s="3" t="s">
        <v>113</v>
      </c>
      <c r="C986" s="3" t="s">
        <v>114</v>
      </c>
      <c r="D986" s="3" t="s">
        <v>9</v>
      </c>
      <c r="E986" s="3" t="s">
        <v>21</v>
      </c>
      <c r="F986" s="7">
        <v>21.42</v>
      </c>
      <c r="G986" s="6" t="s">
        <v>381</v>
      </c>
      <c r="H986" s="21">
        <f t="shared" si="105"/>
        <v>1</v>
      </c>
      <c r="I986" s="21" t="str">
        <f t="shared" si="111"/>
        <v>julho</v>
      </c>
      <c r="J986" s="20">
        <f t="shared" si="106"/>
        <v>7</v>
      </c>
      <c r="K986" s="20">
        <f t="shared" si="107"/>
        <v>2023</v>
      </c>
      <c r="L986" s="12">
        <f t="shared" si="108"/>
        <v>0.25474803747784247</v>
      </c>
      <c r="M986">
        <f>(COUNTIF(mercado_acoes!D:D, "Compra") + COUNTIF(mercado_acoes!D:D, "Venda"))</f>
        <v>2000</v>
      </c>
      <c r="N986" s="19">
        <f t="shared" si="109"/>
        <v>2142</v>
      </c>
      <c r="O986" s="19">
        <f t="shared" si="110"/>
        <v>2022.7452519625222</v>
      </c>
    </row>
    <row r="987" spans="1:15" x14ac:dyDescent="0.2">
      <c r="A987" s="3">
        <v>83</v>
      </c>
      <c r="B987" s="3" t="s">
        <v>67</v>
      </c>
      <c r="C987" s="3" t="s">
        <v>68</v>
      </c>
      <c r="D987" s="3" t="s">
        <v>9</v>
      </c>
      <c r="E987" s="3" t="s">
        <v>115</v>
      </c>
      <c r="F987" s="7">
        <v>32.090000000000003</v>
      </c>
      <c r="G987" s="6" t="s">
        <v>381</v>
      </c>
      <c r="H987" s="21">
        <f t="shared" si="105"/>
        <v>1</v>
      </c>
      <c r="I987" s="21" t="str">
        <f t="shared" si="111"/>
        <v>julho</v>
      </c>
      <c r="J987" s="20">
        <f t="shared" si="106"/>
        <v>7</v>
      </c>
      <c r="K987" s="20">
        <f t="shared" si="107"/>
        <v>2023</v>
      </c>
      <c r="L987" s="12">
        <f t="shared" si="108"/>
        <v>0.38984553051405418</v>
      </c>
      <c r="M987">
        <f>(COUNTIF(mercado_acoes!D:D, "Compra") + COUNTIF(mercado_acoes!D:D, "Venda"))</f>
        <v>2000</v>
      </c>
      <c r="N987" s="19">
        <f t="shared" si="109"/>
        <v>3209.0000000000005</v>
      </c>
      <c r="O987" s="19">
        <f t="shared" si="110"/>
        <v>2022.6101544694859</v>
      </c>
    </row>
    <row r="988" spans="1:15" x14ac:dyDescent="0.2">
      <c r="A988" s="3">
        <v>38</v>
      </c>
      <c r="B988" s="3" t="s">
        <v>89</v>
      </c>
      <c r="C988" s="3" t="s">
        <v>90</v>
      </c>
      <c r="D988" s="3" t="s">
        <v>9</v>
      </c>
      <c r="E988" s="3" t="s">
        <v>57</v>
      </c>
      <c r="F988" s="7">
        <v>21.54</v>
      </c>
      <c r="G988" s="6" t="s">
        <v>381</v>
      </c>
      <c r="H988" s="21">
        <f t="shared" si="105"/>
        <v>1</v>
      </c>
      <c r="I988" s="21" t="str">
        <f t="shared" si="111"/>
        <v>julho</v>
      </c>
      <c r="J988" s="20">
        <f t="shared" si="106"/>
        <v>7</v>
      </c>
      <c r="K988" s="20">
        <f t="shared" si="107"/>
        <v>2023</v>
      </c>
      <c r="L988" s="12">
        <f t="shared" si="108"/>
        <v>0.25626740947075205</v>
      </c>
      <c r="M988">
        <f>(COUNTIF(mercado_acoes!D:D, "Compra") + COUNTIF(mercado_acoes!D:D, "Venda"))</f>
        <v>2000</v>
      </c>
      <c r="N988" s="19">
        <f t="shared" si="109"/>
        <v>2154</v>
      </c>
      <c r="O988" s="19">
        <f t="shared" si="110"/>
        <v>2022.7437325905291</v>
      </c>
    </row>
    <row r="989" spans="1:15" x14ac:dyDescent="0.2">
      <c r="A989" s="3">
        <v>87</v>
      </c>
      <c r="B989" s="3" t="s">
        <v>267</v>
      </c>
      <c r="C989" s="3" t="s">
        <v>268</v>
      </c>
      <c r="D989" s="3" t="s">
        <v>14</v>
      </c>
      <c r="E989" s="3" t="s">
        <v>10</v>
      </c>
      <c r="F989" s="7">
        <v>10.83</v>
      </c>
      <c r="G989" s="6" t="s">
        <v>381</v>
      </c>
      <c r="H989" s="21">
        <f t="shared" si="105"/>
        <v>1</v>
      </c>
      <c r="I989" s="21" t="str">
        <f t="shared" si="111"/>
        <v>julho</v>
      </c>
      <c r="J989" s="20">
        <f t="shared" si="106"/>
        <v>7</v>
      </c>
      <c r="K989" s="20">
        <f t="shared" si="107"/>
        <v>2023</v>
      </c>
      <c r="L989" s="12">
        <f t="shared" si="108"/>
        <v>0.12066345910357051</v>
      </c>
      <c r="M989">
        <f>(COUNTIF(mercado_acoes!D:D, "Compra") + COUNTIF(mercado_acoes!D:D, "Venda"))</f>
        <v>2000</v>
      </c>
      <c r="N989" s="19">
        <f t="shared" si="109"/>
        <v>1083</v>
      </c>
      <c r="O989" s="19">
        <f t="shared" si="110"/>
        <v>2022.8793365408965</v>
      </c>
    </row>
    <row r="990" spans="1:15" x14ac:dyDescent="0.2">
      <c r="A990" s="3">
        <v>73</v>
      </c>
      <c r="B990" s="3" t="s">
        <v>231</v>
      </c>
      <c r="C990" s="3" t="s">
        <v>232</v>
      </c>
      <c r="D990" s="3" t="s">
        <v>9</v>
      </c>
      <c r="E990" s="3" t="s">
        <v>30</v>
      </c>
      <c r="F990" s="7">
        <v>28.23</v>
      </c>
      <c r="G990" s="6" t="s">
        <v>381</v>
      </c>
      <c r="H990" s="21">
        <f t="shared" si="105"/>
        <v>1</v>
      </c>
      <c r="I990" s="21" t="str">
        <f t="shared" si="111"/>
        <v>julho</v>
      </c>
      <c r="J990" s="20">
        <f t="shared" si="106"/>
        <v>7</v>
      </c>
      <c r="K990" s="20">
        <f t="shared" si="107"/>
        <v>2023</v>
      </c>
      <c r="L990" s="12">
        <f t="shared" si="108"/>
        <v>0.34097239807546215</v>
      </c>
      <c r="M990">
        <f>(COUNTIF(mercado_acoes!D:D, "Compra") + COUNTIF(mercado_acoes!D:D, "Venda"))</f>
        <v>2000</v>
      </c>
      <c r="N990" s="19">
        <f t="shared" si="109"/>
        <v>2823</v>
      </c>
      <c r="O990" s="19">
        <f t="shared" si="110"/>
        <v>2022.6590276019244</v>
      </c>
    </row>
    <row r="991" spans="1:15" x14ac:dyDescent="0.2">
      <c r="A991" s="3">
        <v>47</v>
      </c>
      <c r="B991" s="3" t="s">
        <v>93</v>
      </c>
      <c r="C991" s="3" t="s">
        <v>94</v>
      </c>
      <c r="D991" s="3" t="s">
        <v>9</v>
      </c>
      <c r="E991" s="3" t="s">
        <v>15</v>
      </c>
      <c r="F991" s="7">
        <v>56.49</v>
      </c>
      <c r="G991" s="6" t="s">
        <v>382</v>
      </c>
      <c r="H991" s="21">
        <f t="shared" si="105"/>
        <v>2</v>
      </c>
      <c r="I991" s="21" t="str">
        <f t="shared" si="111"/>
        <v>julho</v>
      </c>
      <c r="J991" s="20">
        <f t="shared" si="106"/>
        <v>7</v>
      </c>
      <c r="K991" s="20">
        <f t="shared" si="107"/>
        <v>2023</v>
      </c>
      <c r="L991" s="12">
        <f t="shared" si="108"/>
        <v>0.69878450240567236</v>
      </c>
      <c r="M991">
        <f>(COUNTIF(mercado_acoes!D:D, "Compra") + COUNTIF(mercado_acoes!D:D, "Venda"))</f>
        <v>2000</v>
      </c>
      <c r="N991" s="19">
        <f t="shared" si="109"/>
        <v>5649</v>
      </c>
      <c r="O991" s="19">
        <f t="shared" si="110"/>
        <v>2022.3012154975943</v>
      </c>
    </row>
    <row r="992" spans="1:15" x14ac:dyDescent="0.2">
      <c r="A992" s="3">
        <v>99</v>
      </c>
      <c r="B992" s="3" t="s">
        <v>45</v>
      </c>
      <c r="C992" s="3" t="s">
        <v>46</v>
      </c>
      <c r="D992" s="3" t="s">
        <v>9</v>
      </c>
      <c r="E992" s="3" t="s">
        <v>21</v>
      </c>
      <c r="F992" s="7">
        <v>26.88</v>
      </c>
      <c r="G992" s="6" t="s">
        <v>382</v>
      </c>
      <c r="H992" s="21">
        <f t="shared" si="105"/>
        <v>2</v>
      </c>
      <c r="I992" s="21" t="str">
        <f t="shared" si="111"/>
        <v>julho</v>
      </c>
      <c r="J992" s="20">
        <f t="shared" si="106"/>
        <v>7</v>
      </c>
      <c r="K992" s="20">
        <f t="shared" si="107"/>
        <v>2023</v>
      </c>
      <c r="L992" s="12">
        <f t="shared" si="108"/>
        <v>0.32387946315522914</v>
      </c>
      <c r="M992">
        <f>(COUNTIF(mercado_acoes!D:D, "Compra") + COUNTIF(mercado_acoes!D:D, "Venda"))</f>
        <v>2000</v>
      </c>
      <c r="N992" s="19">
        <f t="shared" si="109"/>
        <v>2688</v>
      </c>
      <c r="O992" s="19">
        <f t="shared" si="110"/>
        <v>2022.6761205368448</v>
      </c>
    </row>
    <row r="993" spans="1:15" x14ac:dyDescent="0.2">
      <c r="A993" s="3">
        <v>2</v>
      </c>
      <c r="B993" s="3" t="s">
        <v>53</v>
      </c>
      <c r="C993" s="3" t="s">
        <v>54</v>
      </c>
      <c r="D993" s="3" t="s">
        <v>14</v>
      </c>
      <c r="E993" s="3" t="s">
        <v>66</v>
      </c>
      <c r="F993" s="7">
        <v>35.979999999999997</v>
      </c>
      <c r="G993" s="6" t="s">
        <v>382</v>
      </c>
      <c r="H993" s="21">
        <f t="shared" si="105"/>
        <v>2</v>
      </c>
      <c r="I993" s="21" t="str">
        <f t="shared" si="111"/>
        <v>julho</v>
      </c>
      <c r="J993" s="20">
        <f t="shared" si="106"/>
        <v>7</v>
      </c>
      <c r="K993" s="20">
        <f t="shared" si="107"/>
        <v>2023</v>
      </c>
      <c r="L993" s="12">
        <f t="shared" si="108"/>
        <v>0.43909850595087363</v>
      </c>
      <c r="M993">
        <f>(COUNTIF(mercado_acoes!D:D, "Compra") + COUNTIF(mercado_acoes!D:D, "Venda"))</f>
        <v>2000</v>
      </c>
      <c r="N993" s="19">
        <f t="shared" si="109"/>
        <v>3597.9999999999995</v>
      </c>
      <c r="O993" s="19">
        <f t="shared" si="110"/>
        <v>2022.5609014940492</v>
      </c>
    </row>
    <row r="994" spans="1:15" x14ac:dyDescent="0.2">
      <c r="A994" s="3">
        <v>77</v>
      </c>
      <c r="B994" s="3" t="s">
        <v>7</v>
      </c>
      <c r="C994" s="3" t="s">
        <v>154</v>
      </c>
      <c r="D994" s="3" t="s">
        <v>14</v>
      </c>
      <c r="E994" s="3" t="s">
        <v>83</v>
      </c>
      <c r="F994" s="7">
        <v>34.729999999999997</v>
      </c>
      <c r="G994" s="6" t="s">
        <v>382</v>
      </c>
      <c r="H994" s="21">
        <f t="shared" si="105"/>
        <v>2</v>
      </c>
      <c r="I994" s="21" t="str">
        <f t="shared" si="111"/>
        <v>julho</v>
      </c>
      <c r="J994" s="20">
        <f t="shared" si="106"/>
        <v>7</v>
      </c>
      <c r="K994" s="20">
        <f t="shared" si="107"/>
        <v>2023</v>
      </c>
      <c r="L994" s="12">
        <f t="shared" si="108"/>
        <v>0.42327171435806532</v>
      </c>
      <c r="M994">
        <f>(COUNTIF(mercado_acoes!D:D, "Compra") + COUNTIF(mercado_acoes!D:D, "Venda"))</f>
        <v>2000</v>
      </c>
      <c r="N994" s="19">
        <f t="shared" si="109"/>
        <v>3472.9999999999995</v>
      </c>
      <c r="O994" s="19">
        <f t="shared" si="110"/>
        <v>2022.576728285642</v>
      </c>
    </row>
    <row r="995" spans="1:15" x14ac:dyDescent="0.2">
      <c r="A995" s="3">
        <v>61</v>
      </c>
      <c r="B995" s="3" t="s">
        <v>75</v>
      </c>
      <c r="C995" s="3" t="s">
        <v>76</v>
      </c>
      <c r="D995" s="3" t="s">
        <v>9</v>
      </c>
      <c r="E995" s="3" t="s">
        <v>25</v>
      </c>
      <c r="F995" s="7">
        <v>19.68</v>
      </c>
      <c r="G995" s="6" t="s">
        <v>383</v>
      </c>
      <c r="H995" s="21">
        <f t="shared" si="105"/>
        <v>3</v>
      </c>
      <c r="I995" s="21" t="str">
        <f t="shared" si="111"/>
        <v>julho</v>
      </c>
      <c r="J995" s="20">
        <f t="shared" si="106"/>
        <v>7</v>
      </c>
      <c r="K995" s="20">
        <f t="shared" si="107"/>
        <v>2023</v>
      </c>
      <c r="L995" s="12">
        <f t="shared" si="108"/>
        <v>0.23271714358065332</v>
      </c>
      <c r="M995">
        <f>(COUNTIF(mercado_acoes!D:D, "Compra") + COUNTIF(mercado_acoes!D:D, "Venda"))</f>
        <v>2000</v>
      </c>
      <c r="N995" s="19">
        <f t="shared" si="109"/>
        <v>1968</v>
      </c>
      <c r="O995" s="19">
        <f t="shared" si="110"/>
        <v>2022.7672828564193</v>
      </c>
    </row>
    <row r="996" spans="1:15" x14ac:dyDescent="0.2">
      <c r="A996" s="3">
        <v>56</v>
      </c>
      <c r="B996" s="3" t="s">
        <v>104</v>
      </c>
      <c r="C996" s="3" t="s">
        <v>105</v>
      </c>
      <c r="D996" s="3" t="s">
        <v>9</v>
      </c>
      <c r="E996" s="3" t="s">
        <v>79</v>
      </c>
      <c r="F996" s="7">
        <v>13</v>
      </c>
      <c r="G996" s="6" t="s">
        <v>383</v>
      </c>
      <c r="H996" s="21">
        <f t="shared" si="105"/>
        <v>3</v>
      </c>
      <c r="I996" s="21" t="str">
        <f t="shared" si="111"/>
        <v>julho</v>
      </c>
      <c r="J996" s="20">
        <f t="shared" si="106"/>
        <v>7</v>
      </c>
      <c r="K996" s="20">
        <f t="shared" si="107"/>
        <v>2023</v>
      </c>
      <c r="L996" s="12">
        <f t="shared" si="108"/>
        <v>0.14813876930868572</v>
      </c>
      <c r="M996">
        <f>(COUNTIF(mercado_acoes!D:D, "Compra") + COUNTIF(mercado_acoes!D:D, "Venda"))</f>
        <v>2000</v>
      </c>
      <c r="N996" s="19">
        <f t="shared" si="109"/>
        <v>1300</v>
      </c>
      <c r="O996" s="19">
        <f t="shared" si="110"/>
        <v>2022.8518612306914</v>
      </c>
    </row>
    <row r="997" spans="1:15" x14ac:dyDescent="0.2">
      <c r="A997" s="3">
        <v>81</v>
      </c>
      <c r="B997" s="3" t="s">
        <v>32</v>
      </c>
      <c r="C997" s="3" t="s">
        <v>33</v>
      </c>
      <c r="D997" s="3" t="s">
        <v>9</v>
      </c>
      <c r="E997" s="3" t="s">
        <v>70</v>
      </c>
      <c r="F997" s="7">
        <v>13.59</v>
      </c>
      <c r="G997" s="6" t="s">
        <v>383</v>
      </c>
      <c r="H997" s="21">
        <f t="shared" si="105"/>
        <v>3</v>
      </c>
      <c r="I997" s="21" t="str">
        <f t="shared" si="111"/>
        <v>julho</v>
      </c>
      <c r="J997" s="20">
        <f t="shared" si="106"/>
        <v>7</v>
      </c>
      <c r="K997" s="20">
        <f t="shared" si="107"/>
        <v>2023</v>
      </c>
      <c r="L997" s="12">
        <f t="shared" si="108"/>
        <v>0.15560901494049126</v>
      </c>
      <c r="M997">
        <f>(COUNTIF(mercado_acoes!D:D, "Compra") + COUNTIF(mercado_acoes!D:D, "Venda"))</f>
        <v>2000</v>
      </c>
      <c r="N997" s="19">
        <f t="shared" si="109"/>
        <v>1359</v>
      </c>
      <c r="O997" s="19">
        <f t="shared" si="110"/>
        <v>2022.8443909850596</v>
      </c>
    </row>
    <row r="998" spans="1:15" x14ac:dyDescent="0.2">
      <c r="A998" s="3">
        <v>22</v>
      </c>
      <c r="B998" s="3" t="s">
        <v>108</v>
      </c>
      <c r="C998" s="3" t="s">
        <v>109</v>
      </c>
      <c r="D998" s="3" t="s">
        <v>14</v>
      </c>
      <c r="E998" s="3" t="s">
        <v>63</v>
      </c>
      <c r="F998" s="7">
        <v>11.31</v>
      </c>
      <c r="G998" s="6" t="s">
        <v>384</v>
      </c>
      <c r="H998" s="21">
        <f t="shared" si="105"/>
        <v>4</v>
      </c>
      <c r="I998" s="21" t="str">
        <f t="shared" si="111"/>
        <v>julho</v>
      </c>
      <c r="J998" s="20">
        <f t="shared" si="106"/>
        <v>7</v>
      </c>
      <c r="K998" s="20">
        <f t="shared" si="107"/>
        <v>2023</v>
      </c>
      <c r="L998" s="12">
        <f t="shared" si="108"/>
        <v>0.12674094707520892</v>
      </c>
      <c r="M998">
        <f>(COUNTIF(mercado_acoes!D:D, "Compra") + COUNTIF(mercado_acoes!D:D, "Venda"))</f>
        <v>2000</v>
      </c>
      <c r="N998" s="19">
        <f t="shared" si="109"/>
        <v>1131</v>
      </c>
      <c r="O998" s="19">
        <f t="shared" si="110"/>
        <v>2022.8732590529248</v>
      </c>
    </row>
    <row r="999" spans="1:15" x14ac:dyDescent="0.2">
      <c r="A999" s="3">
        <v>82</v>
      </c>
      <c r="B999" s="3" t="s">
        <v>244</v>
      </c>
      <c r="C999" s="3" t="s">
        <v>245</v>
      </c>
      <c r="D999" s="3" t="s">
        <v>14</v>
      </c>
      <c r="E999" s="3" t="s">
        <v>25</v>
      </c>
      <c r="F999" s="7">
        <v>17.079999999999998</v>
      </c>
      <c r="G999" s="6" t="s">
        <v>384</v>
      </c>
      <c r="H999" s="21">
        <f t="shared" si="105"/>
        <v>4</v>
      </c>
      <c r="I999" s="21" t="str">
        <f t="shared" si="111"/>
        <v>julho</v>
      </c>
      <c r="J999" s="20">
        <f t="shared" si="106"/>
        <v>7</v>
      </c>
      <c r="K999" s="20">
        <f t="shared" si="107"/>
        <v>2023</v>
      </c>
      <c r="L999" s="12">
        <f t="shared" si="108"/>
        <v>0.199797417067612</v>
      </c>
      <c r="M999">
        <f>(COUNTIF(mercado_acoes!D:D, "Compra") + COUNTIF(mercado_acoes!D:D, "Venda"))</f>
        <v>2000</v>
      </c>
      <c r="N999" s="19">
        <f t="shared" si="109"/>
        <v>1707.9999999999998</v>
      </c>
      <c r="O999" s="19">
        <f t="shared" si="110"/>
        <v>2022.8002025829323</v>
      </c>
    </row>
    <row r="1000" spans="1:15" x14ac:dyDescent="0.2">
      <c r="A1000" s="3">
        <v>5</v>
      </c>
      <c r="B1000" s="3" t="s">
        <v>151</v>
      </c>
      <c r="C1000" s="3" t="s">
        <v>152</v>
      </c>
      <c r="D1000" s="3" t="s">
        <v>9</v>
      </c>
      <c r="E1000" s="3" t="s">
        <v>57</v>
      </c>
      <c r="F1000" s="7">
        <v>21.05</v>
      </c>
      <c r="G1000" s="6" t="s">
        <v>384</v>
      </c>
      <c r="H1000" s="21">
        <f t="shared" si="105"/>
        <v>4</v>
      </c>
      <c r="I1000" s="21" t="str">
        <f t="shared" si="111"/>
        <v>julho</v>
      </c>
      <c r="J1000" s="20">
        <f t="shared" si="106"/>
        <v>7</v>
      </c>
      <c r="K1000" s="20">
        <f t="shared" si="107"/>
        <v>2023</v>
      </c>
      <c r="L1000" s="12">
        <f t="shared" si="108"/>
        <v>0.25006330716637121</v>
      </c>
      <c r="M1000">
        <f>(COUNTIF(mercado_acoes!D:D, "Compra") + COUNTIF(mercado_acoes!D:D, "Venda"))</f>
        <v>2000</v>
      </c>
      <c r="N1000" s="19">
        <f t="shared" si="109"/>
        <v>2105</v>
      </c>
      <c r="O1000" s="19">
        <f t="shared" si="110"/>
        <v>2022.7499366928337</v>
      </c>
    </row>
    <row r="1001" spans="1:15" x14ac:dyDescent="0.2">
      <c r="A1001" s="3">
        <v>63</v>
      </c>
      <c r="B1001" s="3" t="s">
        <v>234</v>
      </c>
      <c r="C1001" s="3" t="s">
        <v>235</v>
      </c>
      <c r="D1001" s="3" t="s">
        <v>9</v>
      </c>
      <c r="E1001" s="3" t="s">
        <v>34</v>
      </c>
      <c r="F1001" s="7">
        <v>66.349999999999994</v>
      </c>
      <c r="G1001" s="6" t="s">
        <v>384</v>
      </c>
      <c r="H1001" s="21">
        <f t="shared" si="105"/>
        <v>4</v>
      </c>
      <c r="I1001" s="21" t="str">
        <f t="shared" si="111"/>
        <v>julho</v>
      </c>
      <c r="J1001" s="20">
        <f t="shared" si="106"/>
        <v>7</v>
      </c>
      <c r="K1001" s="20">
        <f t="shared" si="107"/>
        <v>2023</v>
      </c>
      <c r="L1001" s="12">
        <f t="shared" si="108"/>
        <v>0.82362623448974415</v>
      </c>
      <c r="M1001">
        <f>(COUNTIF(mercado_acoes!D:D, "Compra") + COUNTIF(mercado_acoes!D:D, "Venda"))</f>
        <v>2000</v>
      </c>
      <c r="N1001" s="19">
        <f t="shared" si="109"/>
        <v>6634.9999999999991</v>
      </c>
      <c r="O1001" s="19">
        <f t="shared" si="110"/>
        <v>2022.1763737655103</v>
      </c>
    </row>
    <row r="1002" spans="1:15" x14ac:dyDescent="0.2">
      <c r="A1002" s="3">
        <v>82</v>
      </c>
      <c r="B1002" s="3" t="s">
        <v>244</v>
      </c>
      <c r="C1002" s="3" t="s">
        <v>245</v>
      </c>
      <c r="D1002" s="3" t="s">
        <v>14</v>
      </c>
      <c r="E1002" s="3" t="s">
        <v>66</v>
      </c>
      <c r="F1002" s="7">
        <v>33.619999999999997</v>
      </c>
      <c r="G1002" s="6" t="s">
        <v>384</v>
      </c>
      <c r="H1002" s="21">
        <f t="shared" si="105"/>
        <v>4</v>
      </c>
      <c r="I1002" s="21" t="str">
        <f t="shared" si="111"/>
        <v>julho</v>
      </c>
      <c r="J1002" s="20">
        <f t="shared" si="106"/>
        <v>7</v>
      </c>
      <c r="K1002" s="20">
        <f t="shared" si="107"/>
        <v>2023</v>
      </c>
      <c r="L1002" s="12">
        <f t="shared" si="108"/>
        <v>0.40921752342365153</v>
      </c>
      <c r="M1002">
        <f>(COUNTIF(mercado_acoes!D:D, "Compra") + COUNTIF(mercado_acoes!D:D, "Venda"))</f>
        <v>2000</v>
      </c>
      <c r="N1002" s="19">
        <f t="shared" si="109"/>
        <v>3361.9999999999995</v>
      </c>
      <c r="O1002" s="19">
        <f t="shared" si="110"/>
        <v>2022.5907824765764</v>
      </c>
    </row>
    <row r="1003" spans="1:15" x14ac:dyDescent="0.2">
      <c r="A1003" s="3">
        <v>78</v>
      </c>
      <c r="B1003" s="3" t="s">
        <v>12</v>
      </c>
      <c r="C1003" s="3" t="s">
        <v>13</v>
      </c>
      <c r="D1003" s="3" t="s">
        <v>14</v>
      </c>
      <c r="E1003" s="3" t="s">
        <v>34</v>
      </c>
      <c r="F1003" s="7">
        <v>75.41</v>
      </c>
      <c r="G1003" s="6" t="s">
        <v>384</v>
      </c>
      <c r="H1003" s="21">
        <f t="shared" si="105"/>
        <v>4</v>
      </c>
      <c r="I1003" s="21" t="str">
        <f t="shared" si="111"/>
        <v>julho</v>
      </c>
      <c r="J1003" s="20">
        <f t="shared" si="106"/>
        <v>7</v>
      </c>
      <c r="K1003" s="20">
        <f t="shared" si="107"/>
        <v>2023</v>
      </c>
      <c r="L1003" s="12">
        <f t="shared" si="108"/>
        <v>0.93833881995441881</v>
      </c>
      <c r="M1003">
        <f>(COUNTIF(mercado_acoes!D:D, "Compra") + COUNTIF(mercado_acoes!D:D, "Venda"))</f>
        <v>2000</v>
      </c>
      <c r="N1003" s="19">
        <f t="shared" si="109"/>
        <v>7541</v>
      </c>
      <c r="O1003" s="19">
        <f t="shared" si="110"/>
        <v>2022.0616611800456</v>
      </c>
    </row>
    <row r="1004" spans="1:15" x14ac:dyDescent="0.2">
      <c r="A1004" s="3">
        <v>45</v>
      </c>
      <c r="B1004" s="3" t="s">
        <v>227</v>
      </c>
      <c r="C1004" s="3" t="s">
        <v>228</v>
      </c>
      <c r="D1004" s="3" t="s">
        <v>9</v>
      </c>
      <c r="E1004" s="3" t="s">
        <v>31</v>
      </c>
      <c r="F1004" s="7">
        <v>59.3</v>
      </c>
      <c r="G1004" s="6" t="s">
        <v>384</v>
      </c>
      <c r="H1004" s="21">
        <f t="shared" si="105"/>
        <v>4</v>
      </c>
      <c r="I1004" s="21" t="str">
        <f t="shared" si="111"/>
        <v>julho</v>
      </c>
      <c r="J1004" s="20">
        <f t="shared" si="106"/>
        <v>7</v>
      </c>
      <c r="K1004" s="20">
        <f t="shared" si="107"/>
        <v>2023</v>
      </c>
      <c r="L1004" s="12">
        <f t="shared" si="108"/>
        <v>0.73436312990630537</v>
      </c>
      <c r="M1004">
        <f>(COUNTIF(mercado_acoes!D:D, "Compra") + COUNTIF(mercado_acoes!D:D, "Venda"))</f>
        <v>2000</v>
      </c>
      <c r="N1004" s="19">
        <f t="shared" si="109"/>
        <v>5930</v>
      </c>
      <c r="O1004" s="19">
        <f t="shared" si="110"/>
        <v>2022.2656368700937</v>
      </c>
    </row>
    <row r="1005" spans="1:15" x14ac:dyDescent="0.2">
      <c r="A1005" s="3">
        <v>8</v>
      </c>
      <c r="B1005" s="3" t="s">
        <v>77</v>
      </c>
      <c r="C1005" s="3" t="s">
        <v>78</v>
      </c>
      <c r="D1005" s="3" t="s">
        <v>14</v>
      </c>
      <c r="E1005" s="3" t="s">
        <v>10</v>
      </c>
      <c r="F1005" s="7">
        <v>10.67</v>
      </c>
      <c r="G1005" s="6" t="s">
        <v>384</v>
      </c>
      <c r="H1005" s="21">
        <f t="shared" si="105"/>
        <v>4</v>
      </c>
      <c r="I1005" s="21" t="str">
        <f t="shared" si="111"/>
        <v>julho</v>
      </c>
      <c r="J1005" s="20">
        <f t="shared" si="106"/>
        <v>7</v>
      </c>
      <c r="K1005" s="20">
        <f t="shared" si="107"/>
        <v>2023</v>
      </c>
      <c r="L1005" s="12">
        <f t="shared" si="108"/>
        <v>0.11863762977969104</v>
      </c>
      <c r="M1005">
        <f>(COUNTIF(mercado_acoes!D:D, "Compra") + COUNTIF(mercado_acoes!D:D, "Venda"))</f>
        <v>2000</v>
      </c>
      <c r="N1005" s="19">
        <f t="shared" si="109"/>
        <v>1067</v>
      </c>
      <c r="O1005" s="19">
        <f t="shared" si="110"/>
        <v>2022.8813623702204</v>
      </c>
    </row>
    <row r="1006" spans="1:15" x14ac:dyDescent="0.2">
      <c r="A1006" s="3">
        <v>21</v>
      </c>
      <c r="B1006" s="3" t="s">
        <v>176</v>
      </c>
      <c r="C1006" s="3" t="s">
        <v>177</v>
      </c>
      <c r="D1006" s="3" t="s">
        <v>14</v>
      </c>
      <c r="E1006" s="3" t="s">
        <v>57</v>
      </c>
      <c r="F1006" s="7">
        <v>23.98</v>
      </c>
      <c r="G1006" s="6" t="s">
        <v>385</v>
      </c>
      <c r="H1006" s="21">
        <f t="shared" si="105"/>
        <v>5</v>
      </c>
      <c r="I1006" s="21" t="str">
        <f t="shared" si="111"/>
        <v>julho</v>
      </c>
      <c r="J1006" s="20">
        <f t="shared" si="106"/>
        <v>7</v>
      </c>
      <c r="K1006" s="20">
        <f t="shared" si="107"/>
        <v>2023</v>
      </c>
      <c r="L1006" s="12">
        <f t="shared" si="108"/>
        <v>0.28716130665991391</v>
      </c>
      <c r="M1006">
        <f>(COUNTIF(mercado_acoes!D:D, "Compra") + COUNTIF(mercado_acoes!D:D, "Venda"))</f>
        <v>2000</v>
      </c>
      <c r="N1006" s="19">
        <f t="shared" si="109"/>
        <v>2398</v>
      </c>
      <c r="O1006" s="19">
        <f t="shared" si="110"/>
        <v>2022.71283869334</v>
      </c>
    </row>
    <row r="1007" spans="1:15" x14ac:dyDescent="0.2">
      <c r="A1007" s="3">
        <v>65</v>
      </c>
      <c r="B1007" s="3" t="s">
        <v>208</v>
      </c>
      <c r="C1007" s="3" t="s">
        <v>209</v>
      </c>
      <c r="D1007" s="3" t="s">
        <v>14</v>
      </c>
      <c r="E1007" s="3" t="s">
        <v>37</v>
      </c>
      <c r="F1007" s="7">
        <v>42.79</v>
      </c>
      <c r="G1007" s="6" t="s">
        <v>385</v>
      </c>
      <c r="H1007" s="21">
        <f t="shared" si="105"/>
        <v>5</v>
      </c>
      <c r="I1007" s="21" t="str">
        <f t="shared" si="111"/>
        <v>julho</v>
      </c>
      <c r="J1007" s="20">
        <f t="shared" si="106"/>
        <v>7</v>
      </c>
      <c r="K1007" s="20">
        <f t="shared" si="107"/>
        <v>2023</v>
      </c>
      <c r="L1007" s="12">
        <f t="shared" si="108"/>
        <v>0.52532286654849325</v>
      </c>
      <c r="M1007">
        <f>(COUNTIF(mercado_acoes!D:D, "Compra") + COUNTIF(mercado_acoes!D:D, "Venda"))</f>
        <v>2000</v>
      </c>
      <c r="N1007" s="19">
        <f t="shared" si="109"/>
        <v>4279</v>
      </c>
      <c r="O1007" s="19">
        <f t="shared" si="110"/>
        <v>2022.4746771334515</v>
      </c>
    </row>
    <row r="1008" spans="1:15" x14ac:dyDescent="0.2">
      <c r="A1008" s="3">
        <v>58</v>
      </c>
      <c r="B1008" s="3" t="s">
        <v>149</v>
      </c>
      <c r="C1008" s="3" t="s">
        <v>150</v>
      </c>
      <c r="D1008" s="3" t="s">
        <v>9</v>
      </c>
      <c r="E1008" s="3" t="s">
        <v>25</v>
      </c>
      <c r="F1008" s="7">
        <v>19.64</v>
      </c>
      <c r="G1008" s="6" t="s">
        <v>385</v>
      </c>
      <c r="H1008" s="21">
        <f t="shared" si="105"/>
        <v>5</v>
      </c>
      <c r="I1008" s="21" t="str">
        <f t="shared" si="111"/>
        <v>julho</v>
      </c>
      <c r="J1008" s="20">
        <f t="shared" si="106"/>
        <v>7</v>
      </c>
      <c r="K1008" s="20">
        <f t="shared" si="107"/>
        <v>2023</v>
      </c>
      <c r="L1008" s="12">
        <f t="shared" si="108"/>
        <v>0.23221068624968344</v>
      </c>
      <c r="M1008">
        <f>(COUNTIF(mercado_acoes!D:D, "Compra") + COUNTIF(mercado_acoes!D:D, "Venda"))</f>
        <v>2000</v>
      </c>
      <c r="N1008" s="19">
        <f t="shared" si="109"/>
        <v>1964</v>
      </c>
      <c r="O1008" s="19">
        <f t="shared" si="110"/>
        <v>2022.7677893137504</v>
      </c>
    </row>
    <row r="1009" spans="1:15" x14ac:dyDescent="0.2">
      <c r="A1009" s="3">
        <v>16</v>
      </c>
      <c r="B1009" s="3" t="s">
        <v>161</v>
      </c>
      <c r="C1009" s="3" t="s">
        <v>162</v>
      </c>
      <c r="D1009" s="3" t="s">
        <v>14</v>
      </c>
      <c r="E1009" s="3" t="s">
        <v>27</v>
      </c>
      <c r="F1009" s="7">
        <v>13.53</v>
      </c>
      <c r="G1009" s="6" t="s">
        <v>386</v>
      </c>
      <c r="H1009" s="21">
        <f t="shared" si="105"/>
        <v>6</v>
      </c>
      <c r="I1009" s="21" t="str">
        <f t="shared" si="111"/>
        <v>julho</v>
      </c>
      <c r="J1009" s="20">
        <f t="shared" si="106"/>
        <v>7</v>
      </c>
      <c r="K1009" s="20">
        <f t="shared" si="107"/>
        <v>2023</v>
      </c>
      <c r="L1009" s="12">
        <f t="shared" si="108"/>
        <v>0.15484932894403644</v>
      </c>
      <c r="M1009">
        <f>(COUNTIF(mercado_acoes!D:D, "Compra") + COUNTIF(mercado_acoes!D:D, "Venda"))</f>
        <v>2000</v>
      </c>
      <c r="N1009" s="19">
        <f t="shared" si="109"/>
        <v>1353</v>
      </c>
      <c r="O1009" s="19">
        <f t="shared" si="110"/>
        <v>2022.845150671056</v>
      </c>
    </row>
    <row r="1010" spans="1:15" x14ac:dyDescent="0.2">
      <c r="A1010" s="3">
        <v>55</v>
      </c>
      <c r="B1010" s="3" t="s">
        <v>197</v>
      </c>
      <c r="C1010" s="3" t="s">
        <v>198</v>
      </c>
      <c r="D1010" s="3" t="s">
        <v>9</v>
      </c>
      <c r="E1010" s="3" t="s">
        <v>10</v>
      </c>
      <c r="F1010" s="7">
        <v>10.65</v>
      </c>
      <c r="G1010" s="6" t="s">
        <v>386</v>
      </c>
      <c r="H1010" s="21">
        <f t="shared" si="105"/>
        <v>6</v>
      </c>
      <c r="I1010" s="21" t="str">
        <f t="shared" si="111"/>
        <v>julho</v>
      </c>
      <c r="J1010" s="20">
        <f t="shared" si="106"/>
        <v>7</v>
      </c>
      <c r="K1010" s="20">
        <f t="shared" si="107"/>
        <v>2023</v>
      </c>
      <c r="L1010" s="12">
        <f t="shared" si="108"/>
        <v>0.11838440111420612</v>
      </c>
      <c r="M1010">
        <f>(COUNTIF(mercado_acoes!D:D, "Compra") + COUNTIF(mercado_acoes!D:D, "Venda"))</f>
        <v>2000</v>
      </c>
      <c r="N1010" s="19">
        <f t="shared" si="109"/>
        <v>1065</v>
      </c>
      <c r="O1010" s="19">
        <f t="shared" si="110"/>
        <v>2022.8816155988859</v>
      </c>
    </row>
    <row r="1011" spans="1:15" x14ac:dyDescent="0.2">
      <c r="A1011" s="3">
        <v>62</v>
      </c>
      <c r="B1011" s="3" t="s">
        <v>139</v>
      </c>
      <c r="C1011" s="3" t="s">
        <v>140</v>
      </c>
      <c r="D1011" s="3" t="s">
        <v>14</v>
      </c>
      <c r="E1011" s="3" t="s">
        <v>57</v>
      </c>
      <c r="F1011" s="7">
        <v>21.74</v>
      </c>
      <c r="G1011" s="6" t="s">
        <v>386</v>
      </c>
      <c r="H1011" s="21">
        <f t="shared" si="105"/>
        <v>6</v>
      </c>
      <c r="I1011" s="21" t="str">
        <f t="shared" si="111"/>
        <v>julho</v>
      </c>
      <c r="J1011" s="20">
        <f t="shared" si="106"/>
        <v>7</v>
      </c>
      <c r="K1011" s="20">
        <f t="shared" si="107"/>
        <v>2023</v>
      </c>
      <c r="L1011" s="12">
        <f t="shared" si="108"/>
        <v>0.25879969612560139</v>
      </c>
      <c r="M1011">
        <f>(COUNTIF(mercado_acoes!D:D, "Compra") + COUNTIF(mercado_acoes!D:D, "Venda"))</f>
        <v>2000</v>
      </c>
      <c r="N1011" s="19">
        <f t="shared" si="109"/>
        <v>2174</v>
      </c>
      <c r="O1011" s="19">
        <f t="shared" si="110"/>
        <v>2022.7412003038744</v>
      </c>
    </row>
    <row r="1012" spans="1:15" x14ac:dyDescent="0.2">
      <c r="A1012" s="3">
        <v>58</v>
      </c>
      <c r="B1012" s="3" t="s">
        <v>149</v>
      </c>
      <c r="C1012" s="3" t="s">
        <v>150</v>
      </c>
      <c r="D1012" s="3" t="s">
        <v>14</v>
      </c>
      <c r="E1012" s="3" t="s">
        <v>66</v>
      </c>
      <c r="F1012" s="7">
        <v>29.46</v>
      </c>
      <c r="G1012" s="6" t="s">
        <v>386</v>
      </c>
      <c r="H1012" s="21">
        <f t="shared" si="105"/>
        <v>6</v>
      </c>
      <c r="I1012" s="21" t="str">
        <f t="shared" si="111"/>
        <v>julho</v>
      </c>
      <c r="J1012" s="20">
        <f t="shared" si="106"/>
        <v>7</v>
      </c>
      <c r="K1012" s="20">
        <f t="shared" si="107"/>
        <v>2023</v>
      </c>
      <c r="L1012" s="12">
        <f t="shared" si="108"/>
        <v>0.35654596100278552</v>
      </c>
      <c r="M1012">
        <f>(COUNTIF(mercado_acoes!D:D, "Compra") + COUNTIF(mercado_acoes!D:D, "Venda"))</f>
        <v>2000</v>
      </c>
      <c r="N1012" s="19">
        <f t="shared" si="109"/>
        <v>2946</v>
      </c>
      <c r="O1012" s="19">
        <f t="shared" si="110"/>
        <v>2022.6434540389971</v>
      </c>
    </row>
    <row r="1013" spans="1:15" x14ac:dyDescent="0.2">
      <c r="A1013" s="3">
        <v>70</v>
      </c>
      <c r="B1013" s="3" t="s">
        <v>134</v>
      </c>
      <c r="C1013" s="3" t="s">
        <v>135</v>
      </c>
      <c r="D1013" s="3" t="s">
        <v>14</v>
      </c>
      <c r="E1013" s="3" t="s">
        <v>34</v>
      </c>
      <c r="F1013" s="7">
        <v>70.040000000000006</v>
      </c>
      <c r="G1013" s="6" t="s">
        <v>386</v>
      </c>
      <c r="H1013" s="21">
        <f t="shared" ref="H1013:H1076" si="112">DAY(G1013)</f>
        <v>6</v>
      </c>
      <c r="I1013" s="21" t="str">
        <f t="shared" si="111"/>
        <v>julho</v>
      </c>
      <c r="J1013" s="20">
        <f t="shared" si="106"/>
        <v>7</v>
      </c>
      <c r="K1013" s="20">
        <f t="shared" si="107"/>
        <v>2023</v>
      </c>
      <c r="L1013" s="12">
        <f t="shared" si="108"/>
        <v>0.87034692327171448</v>
      </c>
      <c r="M1013">
        <f>(COUNTIF(mercado_acoes!D:D, "Compra") + COUNTIF(mercado_acoes!D:D, "Venda"))</f>
        <v>2000</v>
      </c>
      <c r="N1013" s="19">
        <f t="shared" si="109"/>
        <v>7004.0000000000009</v>
      </c>
      <c r="O1013" s="19">
        <f t="shared" si="110"/>
        <v>2022.1296530767283</v>
      </c>
    </row>
    <row r="1014" spans="1:15" x14ac:dyDescent="0.2">
      <c r="A1014" s="3">
        <v>16</v>
      </c>
      <c r="B1014" s="3" t="s">
        <v>161</v>
      </c>
      <c r="C1014" s="3" t="s">
        <v>162</v>
      </c>
      <c r="D1014" s="3" t="s">
        <v>9</v>
      </c>
      <c r="E1014" s="3" t="s">
        <v>66</v>
      </c>
      <c r="F1014" s="7">
        <v>31.1</v>
      </c>
      <c r="G1014" s="6" t="s">
        <v>386</v>
      </c>
      <c r="H1014" s="21">
        <f t="shared" si="112"/>
        <v>6</v>
      </c>
      <c r="I1014" s="21" t="str">
        <f t="shared" si="111"/>
        <v>julho</v>
      </c>
      <c r="J1014" s="20">
        <f t="shared" si="106"/>
        <v>7</v>
      </c>
      <c r="K1014" s="20">
        <f t="shared" si="107"/>
        <v>2023</v>
      </c>
      <c r="L1014" s="12">
        <f t="shared" si="108"/>
        <v>0.37731071157255003</v>
      </c>
      <c r="M1014">
        <f>(COUNTIF(mercado_acoes!D:D, "Compra") + COUNTIF(mercado_acoes!D:D, "Venda"))</f>
        <v>2000</v>
      </c>
      <c r="N1014" s="19">
        <f t="shared" si="109"/>
        <v>3110</v>
      </c>
      <c r="O1014" s="19">
        <f t="shared" si="110"/>
        <v>2022.6226892884274</v>
      </c>
    </row>
    <row r="1015" spans="1:15" x14ac:dyDescent="0.2">
      <c r="A1015" s="3">
        <v>29</v>
      </c>
      <c r="B1015" s="3" t="s">
        <v>97</v>
      </c>
      <c r="C1015" s="3" t="s">
        <v>98</v>
      </c>
      <c r="D1015" s="3" t="s">
        <v>9</v>
      </c>
      <c r="E1015" s="3" t="s">
        <v>95</v>
      </c>
      <c r="F1015" s="7">
        <v>1.3</v>
      </c>
      <c r="G1015" s="6" t="s">
        <v>386</v>
      </c>
      <c r="H1015" s="21">
        <f t="shared" si="112"/>
        <v>6</v>
      </c>
      <c r="I1015" s="21" t="str">
        <f t="shared" si="111"/>
        <v>julho</v>
      </c>
      <c r="J1015" s="20">
        <f t="shared" si="106"/>
        <v>7</v>
      </c>
      <c r="K1015" s="20">
        <f t="shared" si="107"/>
        <v>2023</v>
      </c>
      <c r="L1015" s="12">
        <f t="shared" si="108"/>
        <v>0</v>
      </c>
      <c r="M1015">
        <f>(COUNTIF(mercado_acoes!D:D, "Compra") + COUNTIF(mercado_acoes!D:D, "Venda"))</f>
        <v>2000</v>
      </c>
      <c r="N1015" s="19">
        <f t="shared" si="109"/>
        <v>130</v>
      </c>
      <c r="O1015" s="19">
        <f t="shared" si="110"/>
        <v>2023</v>
      </c>
    </row>
    <row r="1016" spans="1:15" x14ac:dyDescent="0.2">
      <c r="A1016" s="3">
        <v>26</v>
      </c>
      <c r="B1016" s="3" t="s">
        <v>210</v>
      </c>
      <c r="C1016" s="3" t="s">
        <v>211</v>
      </c>
      <c r="D1016" s="3" t="s">
        <v>14</v>
      </c>
      <c r="E1016" s="3" t="s">
        <v>25</v>
      </c>
      <c r="F1016" s="7">
        <v>13.97</v>
      </c>
      <c r="G1016" s="6" t="s">
        <v>386</v>
      </c>
      <c r="H1016" s="21">
        <f t="shared" si="112"/>
        <v>6</v>
      </c>
      <c r="I1016" s="21" t="str">
        <f t="shared" si="111"/>
        <v>julho</v>
      </c>
      <c r="J1016" s="20">
        <f t="shared" si="106"/>
        <v>7</v>
      </c>
      <c r="K1016" s="20">
        <f t="shared" si="107"/>
        <v>2023</v>
      </c>
      <c r="L1016" s="12">
        <f t="shared" si="108"/>
        <v>0.16042035958470499</v>
      </c>
      <c r="M1016">
        <f>(COUNTIF(mercado_acoes!D:D, "Compra") + COUNTIF(mercado_acoes!D:D, "Venda"))</f>
        <v>2000</v>
      </c>
      <c r="N1016" s="19">
        <f t="shared" si="109"/>
        <v>1397</v>
      </c>
      <c r="O1016" s="19">
        <f t="shared" si="110"/>
        <v>2022.8395796404152</v>
      </c>
    </row>
    <row r="1017" spans="1:15" x14ac:dyDescent="0.2">
      <c r="A1017" s="3">
        <v>86</v>
      </c>
      <c r="B1017" s="3" t="s">
        <v>39</v>
      </c>
      <c r="C1017" s="3" t="s">
        <v>40</v>
      </c>
      <c r="D1017" s="3" t="s">
        <v>9</v>
      </c>
      <c r="E1017" s="3" t="s">
        <v>31</v>
      </c>
      <c r="F1017" s="7">
        <v>60.53</v>
      </c>
      <c r="G1017" s="6" t="s">
        <v>386</v>
      </c>
      <c r="H1017" s="21">
        <f t="shared" si="112"/>
        <v>6</v>
      </c>
      <c r="I1017" s="21" t="str">
        <f t="shared" si="111"/>
        <v>julho</v>
      </c>
      <c r="J1017" s="20">
        <f t="shared" si="106"/>
        <v>7</v>
      </c>
      <c r="K1017" s="20">
        <f t="shared" si="107"/>
        <v>2023</v>
      </c>
      <c r="L1017" s="12">
        <f t="shared" si="108"/>
        <v>0.74993669283362874</v>
      </c>
      <c r="M1017">
        <f>(COUNTIF(mercado_acoes!D:D, "Compra") + COUNTIF(mercado_acoes!D:D, "Venda"))</f>
        <v>2000</v>
      </c>
      <c r="N1017" s="19">
        <f t="shared" si="109"/>
        <v>6053</v>
      </c>
      <c r="O1017" s="19">
        <f t="shared" si="110"/>
        <v>2022.2500633071663</v>
      </c>
    </row>
    <row r="1018" spans="1:15" x14ac:dyDescent="0.2">
      <c r="A1018" s="3">
        <v>2</v>
      </c>
      <c r="B1018" s="3" t="s">
        <v>53</v>
      </c>
      <c r="C1018" s="3" t="s">
        <v>54</v>
      </c>
      <c r="D1018" s="3" t="s">
        <v>14</v>
      </c>
      <c r="E1018" s="3" t="s">
        <v>125</v>
      </c>
      <c r="F1018" s="7">
        <v>4.3</v>
      </c>
      <c r="G1018" s="6" t="s">
        <v>387</v>
      </c>
      <c r="H1018" s="21">
        <f t="shared" si="112"/>
        <v>7</v>
      </c>
      <c r="I1018" s="21" t="str">
        <f t="shared" si="111"/>
        <v>julho</v>
      </c>
      <c r="J1018" s="20">
        <f t="shared" si="106"/>
        <v>7</v>
      </c>
      <c r="K1018" s="20">
        <f t="shared" si="107"/>
        <v>2023</v>
      </c>
      <c r="L1018" s="12">
        <f t="shared" si="108"/>
        <v>3.7984299822739931E-2</v>
      </c>
      <c r="M1018">
        <f>(COUNTIF(mercado_acoes!D:D, "Compra") + COUNTIF(mercado_acoes!D:D, "Venda"))</f>
        <v>2000</v>
      </c>
      <c r="N1018" s="19">
        <f t="shared" si="109"/>
        <v>430</v>
      </c>
      <c r="O1018" s="19">
        <f t="shared" si="110"/>
        <v>2022.9620157001773</v>
      </c>
    </row>
    <row r="1019" spans="1:15" x14ac:dyDescent="0.2">
      <c r="A1019" s="3">
        <v>62</v>
      </c>
      <c r="B1019" s="3" t="s">
        <v>139</v>
      </c>
      <c r="C1019" s="3" t="s">
        <v>140</v>
      </c>
      <c r="D1019" s="3" t="s">
        <v>14</v>
      </c>
      <c r="E1019" s="3" t="s">
        <v>18</v>
      </c>
      <c r="F1019" s="7">
        <v>13.76</v>
      </c>
      <c r="G1019" s="6" t="s">
        <v>387</v>
      </c>
      <c r="H1019" s="21">
        <f t="shared" si="112"/>
        <v>7</v>
      </c>
      <c r="I1019" s="21" t="str">
        <f t="shared" si="111"/>
        <v>julho</v>
      </c>
      <c r="J1019" s="20">
        <f t="shared" si="106"/>
        <v>7</v>
      </c>
      <c r="K1019" s="20">
        <f t="shared" si="107"/>
        <v>2023</v>
      </c>
      <c r="L1019" s="12">
        <f t="shared" si="108"/>
        <v>0.15776145859711319</v>
      </c>
      <c r="M1019">
        <f>(COUNTIF(mercado_acoes!D:D, "Compra") + COUNTIF(mercado_acoes!D:D, "Venda"))</f>
        <v>2000</v>
      </c>
      <c r="N1019" s="19">
        <f t="shared" si="109"/>
        <v>1376</v>
      </c>
      <c r="O1019" s="19">
        <f t="shared" si="110"/>
        <v>2022.8422385414028</v>
      </c>
    </row>
    <row r="1020" spans="1:15" x14ac:dyDescent="0.2">
      <c r="A1020" s="3">
        <v>51</v>
      </c>
      <c r="B1020" s="3" t="s">
        <v>248</v>
      </c>
      <c r="C1020" s="3" t="s">
        <v>249</v>
      </c>
      <c r="D1020" s="3" t="s">
        <v>14</v>
      </c>
      <c r="E1020" s="3" t="s">
        <v>31</v>
      </c>
      <c r="F1020" s="7">
        <v>65.540000000000006</v>
      </c>
      <c r="G1020" s="6" t="s">
        <v>387</v>
      </c>
      <c r="H1020" s="21">
        <f t="shared" si="112"/>
        <v>7</v>
      </c>
      <c r="I1020" s="21" t="str">
        <f t="shared" si="111"/>
        <v>julho</v>
      </c>
      <c r="J1020" s="20">
        <f t="shared" si="106"/>
        <v>7</v>
      </c>
      <c r="K1020" s="20">
        <f t="shared" si="107"/>
        <v>2023</v>
      </c>
      <c r="L1020" s="12">
        <f t="shared" si="108"/>
        <v>0.8133704735376045</v>
      </c>
      <c r="M1020">
        <f>(COUNTIF(mercado_acoes!D:D, "Compra") + COUNTIF(mercado_acoes!D:D, "Venda"))</f>
        <v>2000</v>
      </c>
      <c r="N1020" s="19">
        <f t="shared" si="109"/>
        <v>6554.0000000000009</v>
      </c>
      <c r="O1020" s="19">
        <f t="shared" si="110"/>
        <v>2022.1866295264624</v>
      </c>
    </row>
    <row r="1021" spans="1:15" x14ac:dyDescent="0.2">
      <c r="A1021" s="3">
        <v>92</v>
      </c>
      <c r="B1021" s="3" t="s">
        <v>85</v>
      </c>
      <c r="C1021" s="3" t="s">
        <v>188</v>
      </c>
      <c r="D1021" s="3" t="s">
        <v>9</v>
      </c>
      <c r="E1021" s="3" t="s">
        <v>79</v>
      </c>
      <c r="F1021" s="7">
        <v>13.84</v>
      </c>
      <c r="G1021" s="6" t="s">
        <v>387</v>
      </c>
      <c r="H1021" s="21">
        <f t="shared" si="112"/>
        <v>7</v>
      </c>
      <c r="I1021" s="21" t="str">
        <f t="shared" si="111"/>
        <v>julho</v>
      </c>
      <c r="J1021" s="20">
        <f t="shared" si="106"/>
        <v>7</v>
      </c>
      <c r="K1021" s="20">
        <f t="shared" si="107"/>
        <v>2023</v>
      </c>
      <c r="L1021" s="12">
        <f t="shared" si="108"/>
        <v>0.15877437325905291</v>
      </c>
      <c r="M1021">
        <f>(COUNTIF(mercado_acoes!D:D, "Compra") + COUNTIF(mercado_acoes!D:D, "Venda"))</f>
        <v>2000</v>
      </c>
      <c r="N1021" s="19">
        <f t="shared" si="109"/>
        <v>1384</v>
      </c>
      <c r="O1021" s="19">
        <f t="shared" si="110"/>
        <v>2022.8412256267409</v>
      </c>
    </row>
    <row r="1022" spans="1:15" x14ac:dyDescent="0.2">
      <c r="A1022" s="3">
        <v>43</v>
      </c>
      <c r="B1022" s="3" t="s">
        <v>64</v>
      </c>
      <c r="C1022" s="3" t="s">
        <v>65</v>
      </c>
      <c r="D1022" s="3" t="s">
        <v>14</v>
      </c>
      <c r="E1022" s="3" t="s">
        <v>30</v>
      </c>
      <c r="F1022" s="7">
        <v>29.31</v>
      </c>
      <c r="G1022" s="6" t="s">
        <v>387</v>
      </c>
      <c r="H1022" s="21">
        <f t="shared" si="112"/>
        <v>7</v>
      </c>
      <c r="I1022" s="21" t="str">
        <f t="shared" si="111"/>
        <v>julho</v>
      </c>
      <c r="J1022" s="20">
        <f t="shared" si="106"/>
        <v>7</v>
      </c>
      <c r="K1022" s="20">
        <f t="shared" si="107"/>
        <v>2023</v>
      </c>
      <c r="L1022" s="12">
        <f t="shared" si="108"/>
        <v>0.35464674601164847</v>
      </c>
      <c r="M1022">
        <f>(COUNTIF(mercado_acoes!D:D, "Compra") + COUNTIF(mercado_acoes!D:D, "Venda"))</f>
        <v>2000</v>
      </c>
      <c r="N1022" s="19">
        <f t="shared" si="109"/>
        <v>2931</v>
      </c>
      <c r="O1022" s="19">
        <f t="shared" si="110"/>
        <v>2022.6453532539883</v>
      </c>
    </row>
    <row r="1023" spans="1:15" x14ac:dyDescent="0.2">
      <c r="A1023" s="3">
        <v>27</v>
      </c>
      <c r="B1023" s="3" t="s">
        <v>158</v>
      </c>
      <c r="C1023" s="3" t="s">
        <v>159</v>
      </c>
      <c r="D1023" s="3" t="s">
        <v>9</v>
      </c>
      <c r="E1023" s="3" t="s">
        <v>18</v>
      </c>
      <c r="F1023" s="7">
        <v>16.920000000000002</v>
      </c>
      <c r="G1023" s="6" t="s">
        <v>388</v>
      </c>
      <c r="H1023" s="21">
        <f t="shared" si="112"/>
        <v>8</v>
      </c>
      <c r="I1023" s="21" t="str">
        <f t="shared" si="111"/>
        <v>julho</v>
      </c>
      <c r="J1023" s="20">
        <f t="shared" si="106"/>
        <v>7</v>
      </c>
      <c r="K1023" s="20">
        <f t="shared" si="107"/>
        <v>2023</v>
      </c>
      <c r="L1023" s="12">
        <f t="shared" si="108"/>
        <v>0.1977715877437326</v>
      </c>
      <c r="M1023">
        <f>(COUNTIF(mercado_acoes!D:D, "Compra") + COUNTIF(mercado_acoes!D:D, "Venda"))</f>
        <v>2000</v>
      </c>
      <c r="N1023" s="19">
        <f t="shared" si="109"/>
        <v>1692.0000000000002</v>
      </c>
      <c r="O1023" s="19">
        <f t="shared" si="110"/>
        <v>2022.8022284122562</v>
      </c>
    </row>
    <row r="1024" spans="1:15" x14ac:dyDescent="0.2">
      <c r="A1024" s="3">
        <v>38</v>
      </c>
      <c r="B1024" s="3" t="s">
        <v>89</v>
      </c>
      <c r="C1024" s="3" t="s">
        <v>90</v>
      </c>
      <c r="D1024" s="3" t="s">
        <v>14</v>
      </c>
      <c r="E1024" s="3" t="s">
        <v>18</v>
      </c>
      <c r="F1024" s="7">
        <v>18.63</v>
      </c>
      <c r="G1024" s="6" t="s">
        <v>388</v>
      </c>
      <c r="H1024" s="21">
        <f t="shared" si="112"/>
        <v>8</v>
      </c>
      <c r="I1024" s="21" t="str">
        <f t="shared" si="111"/>
        <v>julho</v>
      </c>
      <c r="J1024" s="20">
        <f t="shared" si="106"/>
        <v>7</v>
      </c>
      <c r="K1024" s="20">
        <f t="shared" si="107"/>
        <v>2023</v>
      </c>
      <c r="L1024" s="12">
        <f t="shared" si="108"/>
        <v>0.21942263864269432</v>
      </c>
      <c r="M1024">
        <f>(COUNTIF(mercado_acoes!D:D, "Compra") + COUNTIF(mercado_acoes!D:D, "Venda"))</f>
        <v>2000</v>
      </c>
      <c r="N1024" s="19">
        <f t="shared" si="109"/>
        <v>1863</v>
      </c>
      <c r="O1024" s="19">
        <f t="shared" si="110"/>
        <v>2022.7805773613572</v>
      </c>
    </row>
    <row r="1025" spans="1:15" x14ac:dyDescent="0.2">
      <c r="A1025" s="3">
        <v>46</v>
      </c>
      <c r="B1025" s="3" t="s">
        <v>123</v>
      </c>
      <c r="C1025" s="3" t="s">
        <v>124</v>
      </c>
      <c r="D1025" s="3" t="s">
        <v>9</v>
      </c>
      <c r="E1025" s="3" t="s">
        <v>30</v>
      </c>
      <c r="F1025" s="7">
        <v>34.11</v>
      </c>
      <c r="G1025" s="6" t="s">
        <v>388</v>
      </c>
      <c r="H1025" s="21">
        <f t="shared" si="112"/>
        <v>8</v>
      </c>
      <c r="I1025" s="21" t="str">
        <f t="shared" si="111"/>
        <v>julho</v>
      </c>
      <c r="J1025" s="20">
        <f t="shared" si="106"/>
        <v>7</v>
      </c>
      <c r="K1025" s="20">
        <f t="shared" si="107"/>
        <v>2023</v>
      </c>
      <c r="L1025" s="12">
        <f t="shared" si="108"/>
        <v>0.41542162572803243</v>
      </c>
      <c r="M1025">
        <f>(COUNTIF(mercado_acoes!D:D, "Compra") + COUNTIF(mercado_acoes!D:D, "Venda"))</f>
        <v>2000</v>
      </c>
      <c r="N1025" s="19">
        <f t="shared" si="109"/>
        <v>3411</v>
      </c>
      <c r="O1025" s="19">
        <f t="shared" si="110"/>
        <v>2022.584578374272</v>
      </c>
    </row>
    <row r="1026" spans="1:15" x14ac:dyDescent="0.2">
      <c r="A1026" s="3">
        <v>57</v>
      </c>
      <c r="B1026" s="3" t="s">
        <v>61</v>
      </c>
      <c r="C1026" s="3" t="s">
        <v>180</v>
      </c>
      <c r="D1026" s="3" t="s">
        <v>14</v>
      </c>
      <c r="E1026" s="3" t="s">
        <v>125</v>
      </c>
      <c r="F1026" s="7">
        <v>3.54</v>
      </c>
      <c r="G1026" s="6" t="s">
        <v>388</v>
      </c>
      <c r="H1026" s="21">
        <f t="shared" si="112"/>
        <v>8</v>
      </c>
      <c r="I1026" s="21" t="str">
        <f t="shared" si="111"/>
        <v>julho</v>
      </c>
      <c r="J1026" s="20">
        <f t="shared" si="106"/>
        <v>7</v>
      </c>
      <c r="K1026" s="20">
        <f t="shared" si="107"/>
        <v>2023</v>
      </c>
      <c r="L1026" s="12">
        <f t="shared" si="108"/>
        <v>2.8361610534312486E-2</v>
      </c>
      <c r="M1026">
        <f>(COUNTIF(mercado_acoes!D:D, "Compra") + COUNTIF(mercado_acoes!D:D, "Venda"))</f>
        <v>2000</v>
      </c>
      <c r="N1026" s="19">
        <f t="shared" si="109"/>
        <v>354</v>
      </c>
      <c r="O1026" s="19">
        <f t="shared" si="110"/>
        <v>2022.9716383894656</v>
      </c>
    </row>
    <row r="1027" spans="1:15" x14ac:dyDescent="0.2">
      <c r="A1027" s="3">
        <v>12</v>
      </c>
      <c r="B1027" s="3" t="s">
        <v>178</v>
      </c>
      <c r="C1027" s="3" t="s">
        <v>179</v>
      </c>
      <c r="D1027" s="3" t="s">
        <v>14</v>
      </c>
      <c r="E1027" s="3" t="s">
        <v>125</v>
      </c>
      <c r="F1027" s="7">
        <v>4.5599999999999996</v>
      </c>
      <c r="G1027" s="6" t="s">
        <v>389</v>
      </c>
      <c r="H1027" s="21">
        <f t="shared" si="112"/>
        <v>9</v>
      </c>
      <c r="I1027" s="21" t="str">
        <f t="shared" si="111"/>
        <v>julho</v>
      </c>
      <c r="J1027" s="20">
        <f t="shared" ref="J1027:J1090" si="113">MONTH(G1027)</f>
        <v>7</v>
      </c>
      <c r="K1027" s="20">
        <f t="shared" ref="K1027:K1090" si="114">YEAR(G1027)</f>
        <v>2023</v>
      </c>
      <c r="L1027" s="12">
        <f t="shared" ref="L1027:L1090" si="115">(F1027 - MIN(F:F)) / (MAX(F:F) - MIN(F:F))</f>
        <v>4.1276272474044057E-2</v>
      </c>
      <c r="M1027">
        <f>(COUNTIF(mercado_acoes!D:D, "Compra") + COUNTIF(mercado_acoes!D:D, "Venda"))</f>
        <v>2000</v>
      </c>
      <c r="N1027" s="19">
        <f t="shared" ref="N1027:N1090" si="116">F1027*100</f>
        <v>455.99999999999994</v>
      </c>
      <c r="O1027" s="19">
        <f t="shared" ref="O1027:O1090" si="117">K1027 - L1027</f>
        <v>2022.9587237275259</v>
      </c>
    </row>
    <row r="1028" spans="1:15" x14ac:dyDescent="0.2">
      <c r="A1028" s="3">
        <v>18</v>
      </c>
      <c r="B1028" s="3" t="s">
        <v>147</v>
      </c>
      <c r="C1028" s="3" t="s">
        <v>261</v>
      </c>
      <c r="D1028" s="3" t="s">
        <v>14</v>
      </c>
      <c r="E1028" s="3" t="s">
        <v>66</v>
      </c>
      <c r="F1028" s="7">
        <v>38.950000000000003</v>
      </c>
      <c r="G1028" s="6" t="s">
        <v>389</v>
      </c>
      <c r="H1028" s="21">
        <f t="shared" si="112"/>
        <v>9</v>
      </c>
      <c r="I1028" s="21" t="str">
        <f t="shared" si="111"/>
        <v>julho</v>
      </c>
      <c r="J1028" s="20">
        <f t="shared" si="113"/>
        <v>7</v>
      </c>
      <c r="K1028" s="20">
        <f t="shared" si="114"/>
        <v>2023</v>
      </c>
      <c r="L1028" s="12">
        <f t="shared" si="115"/>
        <v>0.47670296277538621</v>
      </c>
      <c r="M1028">
        <f>(COUNTIF(mercado_acoes!D:D, "Compra") + COUNTIF(mercado_acoes!D:D, "Venda"))</f>
        <v>2000</v>
      </c>
      <c r="N1028" s="19">
        <f t="shared" si="116"/>
        <v>3895.0000000000005</v>
      </c>
      <c r="O1028" s="19">
        <f t="shared" si="117"/>
        <v>2022.5232970372247</v>
      </c>
    </row>
    <row r="1029" spans="1:15" x14ac:dyDescent="0.2">
      <c r="A1029" s="3">
        <v>49</v>
      </c>
      <c r="B1029" s="3" t="s">
        <v>166</v>
      </c>
      <c r="C1029" s="3" t="s">
        <v>167</v>
      </c>
      <c r="D1029" s="3" t="s">
        <v>14</v>
      </c>
      <c r="E1029" s="3" t="s">
        <v>37</v>
      </c>
      <c r="F1029" s="7">
        <v>40.28</v>
      </c>
      <c r="G1029" s="6" t="s">
        <v>389</v>
      </c>
      <c r="H1029" s="21">
        <f t="shared" si="112"/>
        <v>9</v>
      </c>
      <c r="I1029" s="21" t="str">
        <f t="shared" ref="I1029:I1092" si="118">TEXT(G1029,"mmmm")</f>
        <v>julho</v>
      </c>
      <c r="J1029" s="20">
        <f t="shared" si="113"/>
        <v>7</v>
      </c>
      <c r="K1029" s="20">
        <f t="shared" si="114"/>
        <v>2023</v>
      </c>
      <c r="L1029" s="12">
        <f t="shared" si="115"/>
        <v>0.49354266903013422</v>
      </c>
      <c r="M1029">
        <f>(COUNTIF(mercado_acoes!D:D, "Compra") + COUNTIF(mercado_acoes!D:D, "Venda"))</f>
        <v>2000</v>
      </c>
      <c r="N1029" s="19">
        <f t="shared" si="116"/>
        <v>4028</v>
      </c>
      <c r="O1029" s="19">
        <f t="shared" si="117"/>
        <v>2022.5064573309699</v>
      </c>
    </row>
    <row r="1030" spans="1:15" x14ac:dyDescent="0.2">
      <c r="A1030" s="3">
        <v>94</v>
      </c>
      <c r="B1030" s="3" t="s">
        <v>205</v>
      </c>
      <c r="C1030" s="3" t="s">
        <v>256</v>
      </c>
      <c r="D1030" s="3" t="s">
        <v>14</v>
      </c>
      <c r="E1030" s="3" t="s">
        <v>37</v>
      </c>
      <c r="F1030" s="7">
        <v>54.64</v>
      </c>
      <c r="G1030" s="6" t="s">
        <v>389</v>
      </c>
      <c r="H1030" s="21">
        <f t="shared" si="112"/>
        <v>9</v>
      </c>
      <c r="I1030" s="21" t="str">
        <f t="shared" si="118"/>
        <v>julho</v>
      </c>
      <c r="J1030" s="20">
        <f t="shared" si="113"/>
        <v>7</v>
      </c>
      <c r="K1030" s="20">
        <f t="shared" si="114"/>
        <v>2023</v>
      </c>
      <c r="L1030" s="12">
        <f t="shared" si="115"/>
        <v>0.67536085084831599</v>
      </c>
      <c r="M1030">
        <f>(COUNTIF(mercado_acoes!D:D, "Compra") + COUNTIF(mercado_acoes!D:D, "Venda"))</f>
        <v>2000</v>
      </c>
      <c r="N1030" s="19">
        <f t="shared" si="116"/>
        <v>5464</v>
      </c>
      <c r="O1030" s="19">
        <f t="shared" si="117"/>
        <v>2022.3246391491516</v>
      </c>
    </row>
    <row r="1031" spans="1:15" x14ac:dyDescent="0.2">
      <c r="A1031" s="3">
        <v>88</v>
      </c>
      <c r="B1031" s="3" t="s">
        <v>195</v>
      </c>
      <c r="C1031" s="3" t="s">
        <v>202</v>
      </c>
      <c r="D1031" s="3" t="s">
        <v>9</v>
      </c>
      <c r="E1031" s="3" t="s">
        <v>15</v>
      </c>
      <c r="F1031" s="7">
        <v>39.909999999999997</v>
      </c>
      <c r="G1031" s="6" t="s">
        <v>390</v>
      </c>
      <c r="H1031" s="21">
        <f t="shared" si="112"/>
        <v>10</v>
      </c>
      <c r="I1031" s="21" t="str">
        <f t="shared" si="118"/>
        <v>julho</v>
      </c>
      <c r="J1031" s="20">
        <f t="shared" si="113"/>
        <v>7</v>
      </c>
      <c r="K1031" s="20">
        <f t="shared" si="114"/>
        <v>2023</v>
      </c>
      <c r="L1031" s="12">
        <f t="shared" si="115"/>
        <v>0.4888579387186629</v>
      </c>
      <c r="M1031">
        <f>(COUNTIF(mercado_acoes!D:D, "Compra") + COUNTIF(mercado_acoes!D:D, "Venda"))</f>
        <v>2000</v>
      </c>
      <c r="N1031" s="19">
        <f t="shared" si="116"/>
        <v>3990.9999999999995</v>
      </c>
      <c r="O1031" s="19">
        <f t="shared" si="117"/>
        <v>2022.5111420612814</v>
      </c>
    </row>
    <row r="1032" spans="1:15" x14ac:dyDescent="0.2">
      <c r="A1032" s="3">
        <v>62</v>
      </c>
      <c r="B1032" s="3" t="s">
        <v>139</v>
      </c>
      <c r="C1032" s="3" t="s">
        <v>140</v>
      </c>
      <c r="D1032" s="3" t="s">
        <v>14</v>
      </c>
      <c r="E1032" s="3" t="s">
        <v>30</v>
      </c>
      <c r="F1032" s="7">
        <v>31.08</v>
      </c>
      <c r="G1032" s="6" t="s">
        <v>390</v>
      </c>
      <c r="H1032" s="21">
        <f t="shared" si="112"/>
        <v>10</v>
      </c>
      <c r="I1032" s="21" t="str">
        <f t="shared" si="118"/>
        <v>julho</v>
      </c>
      <c r="J1032" s="20">
        <f t="shared" si="113"/>
        <v>7</v>
      </c>
      <c r="K1032" s="20">
        <f t="shared" si="114"/>
        <v>2023</v>
      </c>
      <c r="L1032" s="12">
        <f t="shared" si="115"/>
        <v>0.37705748290706503</v>
      </c>
      <c r="M1032">
        <f>(COUNTIF(mercado_acoes!D:D, "Compra") + COUNTIF(mercado_acoes!D:D, "Venda"))</f>
        <v>2000</v>
      </c>
      <c r="N1032" s="19">
        <f t="shared" si="116"/>
        <v>3108</v>
      </c>
      <c r="O1032" s="19">
        <f t="shared" si="117"/>
        <v>2022.622942517093</v>
      </c>
    </row>
    <row r="1033" spans="1:15" x14ac:dyDescent="0.2">
      <c r="A1033" s="3">
        <v>100</v>
      </c>
      <c r="B1033" s="3" t="s">
        <v>28</v>
      </c>
      <c r="C1033" s="3" t="s">
        <v>29</v>
      </c>
      <c r="D1033" s="3" t="s">
        <v>9</v>
      </c>
      <c r="E1033" s="3" t="s">
        <v>37</v>
      </c>
      <c r="F1033" s="7">
        <v>40.93</v>
      </c>
      <c r="G1033" s="6" t="s">
        <v>390</v>
      </c>
      <c r="H1033" s="21">
        <f t="shared" si="112"/>
        <v>10</v>
      </c>
      <c r="I1033" s="21" t="str">
        <f t="shared" si="118"/>
        <v>julho</v>
      </c>
      <c r="J1033" s="20">
        <f t="shared" si="113"/>
        <v>7</v>
      </c>
      <c r="K1033" s="20">
        <f t="shared" si="114"/>
        <v>2023</v>
      </c>
      <c r="L1033" s="12">
        <f t="shared" si="115"/>
        <v>0.50177260065839457</v>
      </c>
      <c r="M1033">
        <f>(COUNTIF(mercado_acoes!D:D, "Compra") + COUNTIF(mercado_acoes!D:D, "Venda"))</f>
        <v>2000</v>
      </c>
      <c r="N1033" s="19">
        <f t="shared" si="116"/>
        <v>4093</v>
      </c>
      <c r="O1033" s="19">
        <f t="shared" si="117"/>
        <v>2022.4982273993417</v>
      </c>
    </row>
    <row r="1034" spans="1:15" x14ac:dyDescent="0.2">
      <c r="A1034" s="3">
        <v>35</v>
      </c>
      <c r="B1034" s="3" t="s">
        <v>101</v>
      </c>
      <c r="C1034" s="3" t="s">
        <v>102</v>
      </c>
      <c r="D1034" s="3" t="s">
        <v>14</v>
      </c>
      <c r="E1034" s="3" t="s">
        <v>70</v>
      </c>
      <c r="F1034" s="7">
        <v>10.26</v>
      </c>
      <c r="G1034" s="6" t="s">
        <v>390</v>
      </c>
      <c r="H1034" s="21">
        <f t="shared" si="112"/>
        <v>10</v>
      </c>
      <c r="I1034" s="21" t="str">
        <f t="shared" si="118"/>
        <v>julho</v>
      </c>
      <c r="J1034" s="20">
        <f t="shared" si="113"/>
        <v>7</v>
      </c>
      <c r="K1034" s="20">
        <f t="shared" si="114"/>
        <v>2023</v>
      </c>
      <c r="L1034" s="12">
        <f t="shared" si="115"/>
        <v>0.11344644213724991</v>
      </c>
      <c r="M1034">
        <f>(COUNTIF(mercado_acoes!D:D, "Compra") + COUNTIF(mercado_acoes!D:D, "Venda"))</f>
        <v>2000</v>
      </c>
      <c r="N1034" s="19">
        <f t="shared" si="116"/>
        <v>1026</v>
      </c>
      <c r="O1034" s="19">
        <f t="shared" si="117"/>
        <v>2022.8865535578627</v>
      </c>
    </row>
    <row r="1035" spans="1:15" x14ac:dyDescent="0.2">
      <c r="A1035" s="3">
        <v>94</v>
      </c>
      <c r="B1035" s="3" t="s">
        <v>205</v>
      </c>
      <c r="C1035" s="3" t="s">
        <v>256</v>
      </c>
      <c r="D1035" s="3" t="s">
        <v>14</v>
      </c>
      <c r="E1035" s="3" t="s">
        <v>30</v>
      </c>
      <c r="F1035" s="7">
        <v>24.82</v>
      </c>
      <c r="G1035" s="6" t="s">
        <v>391</v>
      </c>
      <c r="H1035" s="21">
        <f t="shared" si="112"/>
        <v>11</v>
      </c>
      <c r="I1035" s="21" t="str">
        <f t="shared" si="118"/>
        <v>julho</v>
      </c>
      <c r="J1035" s="20">
        <f t="shared" si="113"/>
        <v>7</v>
      </c>
      <c r="K1035" s="20">
        <f t="shared" si="114"/>
        <v>2023</v>
      </c>
      <c r="L1035" s="12">
        <f t="shared" si="115"/>
        <v>0.29779691061028107</v>
      </c>
      <c r="M1035">
        <f>(COUNTIF(mercado_acoes!D:D, "Compra") + COUNTIF(mercado_acoes!D:D, "Venda"))</f>
        <v>2000</v>
      </c>
      <c r="N1035" s="19">
        <f t="shared" si="116"/>
        <v>2482</v>
      </c>
      <c r="O1035" s="19">
        <f t="shared" si="117"/>
        <v>2022.7022030893897</v>
      </c>
    </row>
    <row r="1036" spans="1:15" x14ac:dyDescent="0.2">
      <c r="A1036" s="3">
        <v>79</v>
      </c>
      <c r="B1036" s="3" t="s">
        <v>71</v>
      </c>
      <c r="C1036" s="3" t="s">
        <v>72</v>
      </c>
      <c r="D1036" s="3" t="s">
        <v>9</v>
      </c>
      <c r="E1036" s="3" t="s">
        <v>37</v>
      </c>
      <c r="F1036" s="7">
        <v>41.57</v>
      </c>
      <c r="G1036" s="6" t="s">
        <v>392</v>
      </c>
      <c r="H1036" s="21">
        <f t="shared" si="112"/>
        <v>12</v>
      </c>
      <c r="I1036" s="21" t="str">
        <f t="shared" si="118"/>
        <v>julho</v>
      </c>
      <c r="J1036" s="20">
        <f t="shared" si="113"/>
        <v>7</v>
      </c>
      <c r="K1036" s="20">
        <f t="shared" si="114"/>
        <v>2023</v>
      </c>
      <c r="L1036" s="12">
        <f t="shared" si="115"/>
        <v>0.50987591795391241</v>
      </c>
      <c r="M1036">
        <f>(COUNTIF(mercado_acoes!D:D, "Compra") + COUNTIF(mercado_acoes!D:D, "Venda"))</f>
        <v>2000</v>
      </c>
      <c r="N1036" s="19">
        <f t="shared" si="116"/>
        <v>4157</v>
      </c>
      <c r="O1036" s="19">
        <f t="shared" si="117"/>
        <v>2022.4901240820461</v>
      </c>
    </row>
    <row r="1037" spans="1:15" x14ac:dyDescent="0.2">
      <c r="A1037" s="3">
        <v>94</v>
      </c>
      <c r="B1037" s="3" t="s">
        <v>205</v>
      </c>
      <c r="C1037" s="3" t="s">
        <v>256</v>
      </c>
      <c r="D1037" s="3" t="s">
        <v>14</v>
      </c>
      <c r="E1037" s="3" t="s">
        <v>18</v>
      </c>
      <c r="F1037" s="7">
        <v>12.11</v>
      </c>
      <c r="G1037" s="6" t="s">
        <v>392</v>
      </c>
      <c r="H1037" s="21">
        <f t="shared" si="112"/>
        <v>12</v>
      </c>
      <c r="I1037" s="21" t="str">
        <f t="shared" si="118"/>
        <v>julho</v>
      </c>
      <c r="J1037" s="20">
        <f t="shared" si="113"/>
        <v>7</v>
      </c>
      <c r="K1037" s="20">
        <f t="shared" si="114"/>
        <v>2023</v>
      </c>
      <c r="L1037" s="12">
        <f t="shared" si="115"/>
        <v>0.1368700936946062</v>
      </c>
      <c r="M1037">
        <f>(COUNTIF(mercado_acoes!D:D, "Compra") + COUNTIF(mercado_acoes!D:D, "Venda"))</f>
        <v>2000</v>
      </c>
      <c r="N1037" s="19">
        <f t="shared" si="116"/>
        <v>1211</v>
      </c>
      <c r="O1037" s="19">
        <f t="shared" si="117"/>
        <v>2022.8631299063054</v>
      </c>
    </row>
    <row r="1038" spans="1:15" x14ac:dyDescent="0.2">
      <c r="A1038" s="3">
        <v>13</v>
      </c>
      <c r="B1038" s="3" t="s">
        <v>116</v>
      </c>
      <c r="C1038" s="3" t="s">
        <v>117</v>
      </c>
      <c r="D1038" s="3" t="s">
        <v>14</v>
      </c>
      <c r="E1038" s="3" t="s">
        <v>95</v>
      </c>
      <c r="F1038" s="7">
        <v>4.25</v>
      </c>
      <c r="G1038" s="6" t="s">
        <v>392</v>
      </c>
      <c r="H1038" s="21">
        <f t="shared" si="112"/>
        <v>12</v>
      </c>
      <c r="I1038" s="21" t="str">
        <f t="shared" si="118"/>
        <v>julho</v>
      </c>
      <c r="J1038" s="20">
        <f t="shared" si="113"/>
        <v>7</v>
      </c>
      <c r="K1038" s="20">
        <f t="shared" si="114"/>
        <v>2023</v>
      </c>
      <c r="L1038" s="12">
        <f t="shared" si="115"/>
        <v>3.7351228159027604E-2</v>
      </c>
      <c r="M1038">
        <f>(COUNTIF(mercado_acoes!D:D, "Compra") + COUNTIF(mercado_acoes!D:D, "Venda"))</f>
        <v>2000</v>
      </c>
      <c r="N1038" s="19">
        <f t="shared" si="116"/>
        <v>425</v>
      </c>
      <c r="O1038" s="19">
        <f t="shared" si="117"/>
        <v>2022.962648771841</v>
      </c>
    </row>
    <row r="1039" spans="1:15" x14ac:dyDescent="0.2">
      <c r="A1039" s="3">
        <v>38</v>
      </c>
      <c r="B1039" s="3" t="s">
        <v>89</v>
      </c>
      <c r="C1039" s="3" t="s">
        <v>90</v>
      </c>
      <c r="D1039" s="3" t="s">
        <v>9</v>
      </c>
      <c r="E1039" s="3" t="s">
        <v>125</v>
      </c>
      <c r="F1039" s="7">
        <v>4.79</v>
      </c>
      <c r="G1039" s="6" t="s">
        <v>392</v>
      </c>
      <c r="H1039" s="21">
        <f t="shared" si="112"/>
        <v>12</v>
      </c>
      <c r="I1039" s="21" t="str">
        <f t="shared" si="118"/>
        <v>julho</v>
      </c>
      <c r="J1039" s="20">
        <f t="shared" si="113"/>
        <v>7</v>
      </c>
      <c r="K1039" s="20">
        <f t="shared" si="114"/>
        <v>2023</v>
      </c>
      <c r="L1039" s="12">
        <f t="shared" si="115"/>
        <v>4.4188402127120788E-2</v>
      </c>
      <c r="M1039">
        <f>(COUNTIF(mercado_acoes!D:D, "Compra") + COUNTIF(mercado_acoes!D:D, "Venda"))</f>
        <v>2000</v>
      </c>
      <c r="N1039" s="19">
        <f t="shared" si="116"/>
        <v>479</v>
      </c>
      <c r="O1039" s="19">
        <f t="shared" si="117"/>
        <v>2022.955811597873</v>
      </c>
    </row>
    <row r="1040" spans="1:15" x14ac:dyDescent="0.2">
      <c r="A1040" s="3">
        <v>91</v>
      </c>
      <c r="B1040" s="3" t="s">
        <v>85</v>
      </c>
      <c r="C1040" s="3" t="s">
        <v>86</v>
      </c>
      <c r="D1040" s="3" t="s">
        <v>14</v>
      </c>
      <c r="E1040" s="3" t="s">
        <v>95</v>
      </c>
      <c r="F1040" s="7">
        <v>2.81</v>
      </c>
      <c r="G1040" s="6" t="s">
        <v>392</v>
      </c>
      <c r="H1040" s="21">
        <f t="shared" si="112"/>
        <v>12</v>
      </c>
      <c r="I1040" s="21" t="str">
        <f t="shared" si="118"/>
        <v>julho</v>
      </c>
      <c r="J1040" s="20">
        <f t="shared" si="113"/>
        <v>7</v>
      </c>
      <c r="K1040" s="20">
        <f t="shared" si="114"/>
        <v>2023</v>
      </c>
      <c r="L1040" s="12">
        <f t="shared" si="115"/>
        <v>1.9118764244112432E-2</v>
      </c>
      <c r="M1040">
        <f>(COUNTIF(mercado_acoes!D:D, "Compra") + COUNTIF(mercado_acoes!D:D, "Venda"))</f>
        <v>2000</v>
      </c>
      <c r="N1040" s="19">
        <f t="shared" si="116"/>
        <v>281</v>
      </c>
      <c r="O1040" s="19">
        <f t="shared" si="117"/>
        <v>2022.980881235756</v>
      </c>
    </row>
    <row r="1041" spans="1:15" x14ac:dyDescent="0.2">
      <c r="A1041" s="3">
        <v>79</v>
      </c>
      <c r="B1041" s="3" t="s">
        <v>71</v>
      </c>
      <c r="C1041" s="3" t="s">
        <v>72</v>
      </c>
      <c r="D1041" s="3" t="s">
        <v>9</v>
      </c>
      <c r="E1041" s="3" t="s">
        <v>25</v>
      </c>
      <c r="F1041" s="7">
        <v>16.43</v>
      </c>
      <c r="G1041" s="6" t="s">
        <v>392</v>
      </c>
      <c r="H1041" s="21">
        <f t="shared" si="112"/>
        <v>12</v>
      </c>
      <c r="I1041" s="21" t="str">
        <f t="shared" si="118"/>
        <v>julho</v>
      </c>
      <c r="J1041" s="20">
        <f t="shared" si="113"/>
        <v>7</v>
      </c>
      <c r="K1041" s="20">
        <f t="shared" si="114"/>
        <v>2023</v>
      </c>
      <c r="L1041" s="12">
        <f t="shared" si="115"/>
        <v>0.1915674854393517</v>
      </c>
      <c r="M1041">
        <f>(COUNTIF(mercado_acoes!D:D, "Compra") + COUNTIF(mercado_acoes!D:D, "Venda"))</f>
        <v>2000</v>
      </c>
      <c r="N1041" s="19">
        <f t="shared" si="116"/>
        <v>1643</v>
      </c>
      <c r="O1041" s="19">
        <f t="shared" si="117"/>
        <v>2022.8084325145605</v>
      </c>
    </row>
    <row r="1042" spans="1:15" x14ac:dyDescent="0.2">
      <c r="A1042" s="3">
        <v>20</v>
      </c>
      <c r="B1042" s="3" t="s">
        <v>145</v>
      </c>
      <c r="C1042" s="3" t="s">
        <v>146</v>
      </c>
      <c r="D1042" s="3" t="s">
        <v>14</v>
      </c>
      <c r="E1042" s="3" t="s">
        <v>63</v>
      </c>
      <c r="F1042" s="7">
        <v>12.4</v>
      </c>
      <c r="G1042" s="6" t="s">
        <v>392</v>
      </c>
      <c r="H1042" s="21">
        <f t="shared" si="112"/>
        <v>12</v>
      </c>
      <c r="I1042" s="21" t="str">
        <f t="shared" si="118"/>
        <v>julho</v>
      </c>
      <c r="J1042" s="20">
        <f t="shared" si="113"/>
        <v>7</v>
      </c>
      <c r="K1042" s="20">
        <f t="shared" si="114"/>
        <v>2023</v>
      </c>
      <c r="L1042" s="12">
        <f t="shared" si="115"/>
        <v>0.14054190934413774</v>
      </c>
      <c r="M1042">
        <f>(COUNTIF(mercado_acoes!D:D, "Compra") + COUNTIF(mercado_acoes!D:D, "Venda"))</f>
        <v>2000</v>
      </c>
      <c r="N1042" s="19">
        <f t="shared" si="116"/>
        <v>1240</v>
      </c>
      <c r="O1042" s="19">
        <f t="shared" si="117"/>
        <v>2022.8594580906558</v>
      </c>
    </row>
    <row r="1043" spans="1:15" x14ac:dyDescent="0.2">
      <c r="A1043" s="3">
        <v>74</v>
      </c>
      <c r="B1043" s="3" t="s">
        <v>7</v>
      </c>
      <c r="C1043" s="3" t="s">
        <v>100</v>
      </c>
      <c r="D1043" s="3" t="s">
        <v>9</v>
      </c>
      <c r="E1043" s="3" t="s">
        <v>63</v>
      </c>
      <c r="F1043" s="7">
        <v>10.93</v>
      </c>
      <c r="G1043" s="6" t="s">
        <v>392</v>
      </c>
      <c r="H1043" s="21">
        <f t="shared" si="112"/>
        <v>12</v>
      </c>
      <c r="I1043" s="21" t="str">
        <f t="shared" si="118"/>
        <v>julho</v>
      </c>
      <c r="J1043" s="20">
        <f t="shared" si="113"/>
        <v>7</v>
      </c>
      <c r="K1043" s="20">
        <f t="shared" si="114"/>
        <v>2023</v>
      </c>
      <c r="L1043" s="12">
        <f t="shared" si="115"/>
        <v>0.12192960243099517</v>
      </c>
      <c r="M1043">
        <f>(COUNTIF(mercado_acoes!D:D, "Compra") + COUNTIF(mercado_acoes!D:D, "Venda"))</f>
        <v>2000</v>
      </c>
      <c r="N1043" s="19">
        <f t="shared" si="116"/>
        <v>1093</v>
      </c>
      <c r="O1043" s="19">
        <f t="shared" si="117"/>
        <v>2022.878070397569</v>
      </c>
    </row>
    <row r="1044" spans="1:15" x14ac:dyDescent="0.2">
      <c r="A1044" s="3">
        <v>17</v>
      </c>
      <c r="B1044" s="3" t="s">
        <v>195</v>
      </c>
      <c r="C1044" s="3" t="s">
        <v>196</v>
      </c>
      <c r="D1044" s="3" t="s">
        <v>14</v>
      </c>
      <c r="E1044" s="3" t="s">
        <v>66</v>
      </c>
      <c r="F1044" s="7">
        <v>34.6</v>
      </c>
      <c r="G1044" s="6" t="s">
        <v>393</v>
      </c>
      <c r="H1044" s="21">
        <f t="shared" si="112"/>
        <v>13</v>
      </c>
      <c r="I1044" s="21" t="str">
        <f t="shared" si="118"/>
        <v>julho</v>
      </c>
      <c r="J1044" s="20">
        <f t="shared" si="113"/>
        <v>7</v>
      </c>
      <c r="K1044" s="20">
        <f t="shared" si="114"/>
        <v>2023</v>
      </c>
      <c r="L1044" s="12">
        <f t="shared" si="115"/>
        <v>0.42162572803241333</v>
      </c>
      <c r="M1044">
        <f>(COUNTIF(mercado_acoes!D:D, "Compra") + COUNTIF(mercado_acoes!D:D, "Venda"))</f>
        <v>2000</v>
      </c>
      <c r="N1044" s="19">
        <f t="shared" si="116"/>
        <v>3460</v>
      </c>
      <c r="O1044" s="19">
        <f t="shared" si="117"/>
        <v>2022.5783742719675</v>
      </c>
    </row>
    <row r="1045" spans="1:15" x14ac:dyDescent="0.2">
      <c r="A1045" s="3">
        <v>90</v>
      </c>
      <c r="B1045" s="3" t="s">
        <v>225</v>
      </c>
      <c r="C1045" s="3" t="s">
        <v>226</v>
      </c>
      <c r="D1045" s="3" t="s">
        <v>14</v>
      </c>
      <c r="E1045" s="3" t="s">
        <v>15</v>
      </c>
      <c r="F1045" s="7">
        <v>40.4</v>
      </c>
      <c r="G1045" s="6" t="s">
        <v>393</v>
      </c>
      <c r="H1045" s="21">
        <f t="shared" si="112"/>
        <v>13</v>
      </c>
      <c r="I1045" s="21" t="str">
        <f t="shared" si="118"/>
        <v>julho</v>
      </c>
      <c r="J1045" s="20">
        <f t="shared" si="113"/>
        <v>7</v>
      </c>
      <c r="K1045" s="20">
        <f t="shared" si="114"/>
        <v>2023</v>
      </c>
      <c r="L1045" s="12">
        <f t="shared" si="115"/>
        <v>0.4950620410230438</v>
      </c>
      <c r="M1045">
        <f>(COUNTIF(mercado_acoes!D:D, "Compra") + COUNTIF(mercado_acoes!D:D, "Venda"))</f>
        <v>2000</v>
      </c>
      <c r="N1045" s="19">
        <f t="shared" si="116"/>
        <v>4040</v>
      </c>
      <c r="O1045" s="19">
        <f t="shared" si="117"/>
        <v>2022.5049379589771</v>
      </c>
    </row>
    <row r="1046" spans="1:15" x14ac:dyDescent="0.2">
      <c r="A1046" s="3">
        <v>41</v>
      </c>
      <c r="B1046" s="3" t="s">
        <v>222</v>
      </c>
      <c r="C1046" s="3" t="s">
        <v>223</v>
      </c>
      <c r="D1046" s="3" t="s">
        <v>14</v>
      </c>
      <c r="E1046" s="3" t="s">
        <v>30</v>
      </c>
      <c r="F1046" s="7">
        <v>33.51</v>
      </c>
      <c r="G1046" s="6" t="s">
        <v>393</v>
      </c>
      <c r="H1046" s="21">
        <f t="shared" si="112"/>
        <v>13</v>
      </c>
      <c r="I1046" s="21" t="str">
        <f t="shared" si="118"/>
        <v>julho</v>
      </c>
      <c r="J1046" s="20">
        <f t="shared" si="113"/>
        <v>7</v>
      </c>
      <c r="K1046" s="20">
        <f t="shared" si="114"/>
        <v>2023</v>
      </c>
      <c r="L1046" s="12">
        <f t="shared" si="115"/>
        <v>0.40782476576348442</v>
      </c>
      <c r="M1046">
        <f>(COUNTIF(mercado_acoes!D:D, "Compra") + COUNTIF(mercado_acoes!D:D, "Venda"))</f>
        <v>2000</v>
      </c>
      <c r="N1046" s="19">
        <f t="shared" si="116"/>
        <v>3351</v>
      </c>
      <c r="O1046" s="19">
        <f t="shared" si="117"/>
        <v>2022.5921752342365</v>
      </c>
    </row>
    <row r="1047" spans="1:15" x14ac:dyDescent="0.2">
      <c r="A1047" s="3">
        <v>68</v>
      </c>
      <c r="B1047" s="3" t="s">
        <v>23</v>
      </c>
      <c r="C1047" s="3" t="s">
        <v>24</v>
      </c>
      <c r="D1047" s="3" t="s">
        <v>9</v>
      </c>
      <c r="E1047" s="3" t="s">
        <v>34</v>
      </c>
      <c r="F1047" s="7">
        <v>69.62</v>
      </c>
      <c r="G1047" s="6" t="s">
        <v>393</v>
      </c>
      <c r="H1047" s="21">
        <f t="shared" si="112"/>
        <v>13</v>
      </c>
      <c r="I1047" s="21" t="str">
        <f t="shared" si="118"/>
        <v>julho</v>
      </c>
      <c r="J1047" s="20">
        <f t="shared" si="113"/>
        <v>7</v>
      </c>
      <c r="K1047" s="20">
        <f t="shared" si="114"/>
        <v>2023</v>
      </c>
      <c r="L1047" s="12">
        <f t="shared" si="115"/>
        <v>0.86502912129653087</v>
      </c>
      <c r="M1047">
        <f>(COUNTIF(mercado_acoes!D:D, "Compra") + COUNTIF(mercado_acoes!D:D, "Venda"))</f>
        <v>2000</v>
      </c>
      <c r="N1047" s="19">
        <f t="shared" si="116"/>
        <v>6962</v>
      </c>
      <c r="O1047" s="19">
        <f t="shared" si="117"/>
        <v>2022.1349708787034</v>
      </c>
    </row>
    <row r="1048" spans="1:15" x14ac:dyDescent="0.2">
      <c r="A1048" s="3">
        <v>39</v>
      </c>
      <c r="B1048" s="3" t="s">
        <v>58</v>
      </c>
      <c r="C1048" s="3" t="s">
        <v>59</v>
      </c>
      <c r="D1048" s="3" t="s">
        <v>14</v>
      </c>
      <c r="E1048" s="3" t="s">
        <v>10</v>
      </c>
      <c r="F1048" s="7">
        <v>10.19</v>
      </c>
      <c r="G1048" s="6" t="s">
        <v>393</v>
      </c>
      <c r="H1048" s="21">
        <f t="shared" si="112"/>
        <v>13</v>
      </c>
      <c r="I1048" s="21" t="str">
        <f t="shared" si="118"/>
        <v>julho</v>
      </c>
      <c r="J1048" s="20">
        <f t="shared" si="113"/>
        <v>7</v>
      </c>
      <c r="K1048" s="20">
        <f t="shared" si="114"/>
        <v>2023</v>
      </c>
      <c r="L1048" s="12">
        <f t="shared" si="115"/>
        <v>0.11256014180805266</v>
      </c>
      <c r="M1048">
        <f>(COUNTIF(mercado_acoes!D:D, "Compra") + COUNTIF(mercado_acoes!D:D, "Venda"))</f>
        <v>2000</v>
      </c>
      <c r="N1048" s="19">
        <f t="shared" si="116"/>
        <v>1019</v>
      </c>
      <c r="O1048" s="19">
        <f t="shared" si="117"/>
        <v>2022.887439858192</v>
      </c>
    </row>
    <row r="1049" spans="1:15" x14ac:dyDescent="0.2">
      <c r="A1049" s="3">
        <v>86</v>
      </c>
      <c r="B1049" s="3" t="s">
        <v>39</v>
      </c>
      <c r="C1049" s="3" t="s">
        <v>40</v>
      </c>
      <c r="D1049" s="3" t="s">
        <v>14</v>
      </c>
      <c r="E1049" s="3" t="s">
        <v>18</v>
      </c>
      <c r="F1049" s="7">
        <v>20.97</v>
      </c>
      <c r="G1049" s="6" t="s">
        <v>393</v>
      </c>
      <c r="H1049" s="21">
        <f t="shared" si="112"/>
        <v>13</v>
      </c>
      <c r="I1049" s="21" t="str">
        <f t="shared" si="118"/>
        <v>julho</v>
      </c>
      <c r="J1049" s="20">
        <f t="shared" si="113"/>
        <v>7</v>
      </c>
      <c r="K1049" s="20">
        <f t="shared" si="114"/>
        <v>2023</v>
      </c>
      <c r="L1049" s="12">
        <f t="shared" si="115"/>
        <v>0.24905039250443148</v>
      </c>
      <c r="M1049">
        <f>(COUNTIF(mercado_acoes!D:D, "Compra") + COUNTIF(mercado_acoes!D:D, "Venda"))</f>
        <v>2000</v>
      </c>
      <c r="N1049" s="19">
        <f t="shared" si="116"/>
        <v>2097</v>
      </c>
      <c r="O1049" s="19">
        <f t="shared" si="117"/>
        <v>2022.7509496074956</v>
      </c>
    </row>
    <row r="1050" spans="1:15" x14ac:dyDescent="0.2">
      <c r="A1050" s="3">
        <v>69</v>
      </c>
      <c r="B1050" s="3" t="s">
        <v>77</v>
      </c>
      <c r="C1050" s="3" t="s">
        <v>126</v>
      </c>
      <c r="D1050" s="3" t="s">
        <v>14</v>
      </c>
      <c r="E1050" s="3" t="s">
        <v>10</v>
      </c>
      <c r="F1050" s="7">
        <v>10.210000000000001</v>
      </c>
      <c r="G1050" s="6" t="s">
        <v>393</v>
      </c>
      <c r="H1050" s="21">
        <f t="shared" si="112"/>
        <v>13</v>
      </c>
      <c r="I1050" s="21" t="str">
        <f t="shared" si="118"/>
        <v>julho</v>
      </c>
      <c r="J1050" s="20">
        <f t="shared" si="113"/>
        <v>7</v>
      </c>
      <c r="K1050" s="20">
        <f t="shared" si="114"/>
        <v>2023</v>
      </c>
      <c r="L1050" s="12">
        <f t="shared" si="115"/>
        <v>0.11281337047353759</v>
      </c>
      <c r="M1050">
        <f>(COUNTIF(mercado_acoes!D:D, "Compra") + COUNTIF(mercado_acoes!D:D, "Venda"))</f>
        <v>2000</v>
      </c>
      <c r="N1050" s="19">
        <f t="shared" si="116"/>
        <v>1021.0000000000001</v>
      </c>
      <c r="O1050" s="19">
        <f t="shared" si="117"/>
        <v>2022.8871866295265</v>
      </c>
    </row>
    <row r="1051" spans="1:15" x14ac:dyDescent="0.2">
      <c r="A1051" s="3">
        <v>11</v>
      </c>
      <c r="B1051" s="3" t="s">
        <v>237</v>
      </c>
      <c r="C1051" s="3" t="s">
        <v>238</v>
      </c>
      <c r="D1051" s="3" t="s">
        <v>9</v>
      </c>
      <c r="E1051" s="3" t="s">
        <v>27</v>
      </c>
      <c r="F1051" s="7">
        <v>13.24</v>
      </c>
      <c r="G1051" s="6" t="s">
        <v>394</v>
      </c>
      <c r="H1051" s="21">
        <f t="shared" si="112"/>
        <v>14</v>
      </c>
      <c r="I1051" s="21" t="str">
        <f t="shared" si="118"/>
        <v>julho</v>
      </c>
      <c r="J1051" s="20">
        <f t="shared" si="113"/>
        <v>7</v>
      </c>
      <c r="K1051" s="20">
        <f t="shared" si="114"/>
        <v>2023</v>
      </c>
      <c r="L1051" s="12">
        <f t="shared" si="115"/>
        <v>0.15117751329450493</v>
      </c>
      <c r="M1051">
        <f>(COUNTIF(mercado_acoes!D:D, "Compra") + COUNTIF(mercado_acoes!D:D, "Venda"))</f>
        <v>2000</v>
      </c>
      <c r="N1051" s="19">
        <f t="shared" si="116"/>
        <v>1324</v>
      </c>
      <c r="O1051" s="19">
        <f t="shared" si="117"/>
        <v>2022.8488224867056</v>
      </c>
    </row>
    <row r="1052" spans="1:15" x14ac:dyDescent="0.2">
      <c r="A1052" s="3">
        <v>58</v>
      </c>
      <c r="B1052" s="3" t="s">
        <v>149</v>
      </c>
      <c r="C1052" s="3" t="s">
        <v>150</v>
      </c>
      <c r="D1052" s="3" t="s">
        <v>14</v>
      </c>
      <c r="E1052" s="3" t="s">
        <v>57</v>
      </c>
      <c r="F1052" s="7">
        <v>22.44</v>
      </c>
      <c r="G1052" s="6" t="s">
        <v>394</v>
      </c>
      <c r="H1052" s="21">
        <f t="shared" si="112"/>
        <v>14</v>
      </c>
      <c r="I1052" s="21" t="str">
        <f t="shared" si="118"/>
        <v>julho</v>
      </c>
      <c r="J1052" s="20">
        <f t="shared" si="113"/>
        <v>7</v>
      </c>
      <c r="K1052" s="20">
        <f t="shared" si="114"/>
        <v>2023</v>
      </c>
      <c r="L1052" s="12">
        <f t="shared" si="115"/>
        <v>0.26766269941757409</v>
      </c>
      <c r="M1052">
        <f>(COUNTIF(mercado_acoes!D:D, "Compra") + COUNTIF(mercado_acoes!D:D, "Venda"))</f>
        <v>2000</v>
      </c>
      <c r="N1052" s="19">
        <f t="shared" si="116"/>
        <v>2244</v>
      </c>
      <c r="O1052" s="19">
        <f t="shared" si="117"/>
        <v>2022.7323373005825</v>
      </c>
    </row>
    <row r="1053" spans="1:15" x14ac:dyDescent="0.2">
      <c r="A1053" s="3">
        <v>11</v>
      </c>
      <c r="B1053" s="3" t="s">
        <v>237</v>
      </c>
      <c r="C1053" s="3" t="s">
        <v>238</v>
      </c>
      <c r="D1053" s="3" t="s">
        <v>9</v>
      </c>
      <c r="E1053" s="3" t="s">
        <v>18</v>
      </c>
      <c r="F1053" s="7">
        <v>12.52</v>
      </c>
      <c r="G1053" s="6" t="s">
        <v>394</v>
      </c>
      <c r="H1053" s="21">
        <f t="shared" si="112"/>
        <v>14</v>
      </c>
      <c r="I1053" s="21" t="str">
        <f t="shared" si="118"/>
        <v>julho</v>
      </c>
      <c r="J1053" s="20">
        <f t="shared" si="113"/>
        <v>7</v>
      </c>
      <c r="K1053" s="20">
        <f t="shared" si="114"/>
        <v>2023</v>
      </c>
      <c r="L1053" s="12">
        <f t="shared" si="115"/>
        <v>0.14206128133704735</v>
      </c>
      <c r="M1053">
        <f>(COUNTIF(mercado_acoes!D:D, "Compra") + COUNTIF(mercado_acoes!D:D, "Venda"))</f>
        <v>2000</v>
      </c>
      <c r="N1053" s="19">
        <f t="shared" si="116"/>
        <v>1252</v>
      </c>
      <c r="O1053" s="19">
        <f t="shared" si="117"/>
        <v>2022.857938718663</v>
      </c>
    </row>
    <row r="1054" spans="1:15" x14ac:dyDescent="0.2">
      <c r="A1054" s="3">
        <v>16</v>
      </c>
      <c r="B1054" s="3" t="s">
        <v>161</v>
      </c>
      <c r="C1054" s="3" t="s">
        <v>162</v>
      </c>
      <c r="D1054" s="3" t="s">
        <v>9</v>
      </c>
      <c r="E1054" s="3" t="s">
        <v>115</v>
      </c>
      <c r="F1054" s="7">
        <v>32.06</v>
      </c>
      <c r="G1054" s="6" t="s">
        <v>394</v>
      </c>
      <c r="H1054" s="21">
        <f t="shared" si="112"/>
        <v>14</v>
      </c>
      <c r="I1054" s="21" t="str">
        <f t="shared" si="118"/>
        <v>julho</v>
      </c>
      <c r="J1054" s="20">
        <f t="shared" si="113"/>
        <v>7</v>
      </c>
      <c r="K1054" s="20">
        <f t="shared" si="114"/>
        <v>2023</v>
      </c>
      <c r="L1054" s="12">
        <f t="shared" si="115"/>
        <v>0.38946568751582678</v>
      </c>
      <c r="M1054">
        <f>(COUNTIF(mercado_acoes!D:D, "Compra") + COUNTIF(mercado_acoes!D:D, "Venda"))</f>
        <v>2000</v>
      </c>
      <c r="N1054" s="19">
        <f t="shared" si="116"/>
        <v>3206</v>
      </c>
      <c r="O1054" s="19">
        <f t="shared" si="117"/>
        <v>2022.6105343124841</v>
      </c>
    </row>
    <row r="1055" spans="1:15" x14ac:dyDescent="0.2">
      <c r="A1055" s="3">
        <v>49</v>
      </c>
      <c r="B1055" s="3" t="s">
        <v>166</v>
      </c>
      <c r="C1055" s="3" t="s">
        <v>167</v>
      </c>
      <c r="D1055" s="3" t="s">
        <v>9</v>
      </c>
      <c r="E1055" s="3" t="s">
        <v>63</v>
      </c>
      <c r="F1055" s="7">
        <v>11.5</v>
      </c>
      <c r="G1055" s="6" t="s">
        <v>394</v>
      </c>
      <c r="H1055" s="21">
        <f t="shared" si="112"/>
        <v>14</v>
      </c>
      <c r="I1055" s="21" t="str">
        <f t="shared" si="118"/>
        <v>julho</v>
      </c>
      <c r="J1055" s="20">
        <f t="shared" si="113"/>
        <v>7</v>
      </c>
      <c r="K1055" s="20">
        <f t="shared" si="114"/>
        <v>2023</v>
      </c>
      <c r="L1055" s="12">
        <f t="shared" si="115"/>
        <v>0.12914661939731575</v>
      </c>
      <c r="M1055">
        <f>(COUNTIF(mercado_acoes!D:D, "Compra") + COUNTIF(mercado_acoes!D:D, "Venda"))</f>
        <v>2000</v>
      </c>
      <c r="N1055" s="19">
        <f t="shared" si="116"/>
        <v>1150</v>
      </c>
      <c r="O1055" s="19">
        <f t="shared" si="117"/>
        <v>2022.8708533806027</v>
      </c>
    </row>
    <row r="1056" spans="1:15" x14ac:dyDescent="0.2">
      <c r="A1056" s="3">
        <v>81</v>
      </c>
      <c r="B1056" s="3" t="s">
        <v>32</v>
      </c>
      <c r="C1056" s="3" t="s">
        <v>33</v>
      </c>
      <c r="D1056" s="3" t="s">
        <v>9</v>
      </c>
      <c r="E1056" s="3" t="s">
        <v>125</v>
      </c>
      <c r="F1056" s="7">
        <v>4.18</v>
      </c>
      <c r="G1056" s="6" t="s">
        <v>395</v>
      </c>
      <c r="H1056" s="21">
        <f t="shared" si="112"/>
        <v>15</v>
      </c>
      <c r="I1056" s="21" t="str">
        <f t="shared" si="118"/>
        <v>julho</v>
      </c>
      <c r="J1056" s="20">
        <f t="shared" si="113"/>
        <v>7</v>
      </c>
      <c r="K1056" s="20">
        <f t="shared" si="114"/>
        <v>2023</v>
      </c>
      <c r="L1056" s="12">
        <f t="shared" si="115"/>
        <v>3.6464927829830331E-2</v>
      </c>
      <c r="M1056">
        <f>(COUNTIF(mercado_acoes!D:D, "Compra") + COUNTIF(mercado_acoes!D:D, "Venda"))</f>
        <v>2000</v>
      </c>
      <c r="N1056" s="19">
        <f t="shared" si="116"/>
        <v>418</v>
      </c>
      <c r="O1056" s="19">
        <f t="shared" si="117"/>
        <v>2022.9635350721701</v>
      </c>
    </row>
    <row r="1057" spans="1:15" x14ac:dyDescent="0.2">
      <c r="A1057" s="3">
        <v>12</v>
      </c>
      <c r="B1057" s="3" t="s">
        <v>178</v>
      </c>
      <c r="C1057" s="3" t="s">
        <v>179</v>
      </c>
      <c r="D1057" s="3" t="s">
        <v>14</v>
      </c>
      <c r="E1057" s="3" t="s">
        <v>21</v>
      </c>
      <c r="F1057" s="7">
        <v>41.76</v>
      </c>
      <c r="G1057" s="6" t="s">
        <v>395</v>
      </c>
      <c r="H1057" s="21">
        <f t="shared" si="112"/>
        <v>15</v>
      </c>
      <c r="I1057" s="21" t="str">
        <f t="shared" si="118"/>
        <v>julho</v>
      </c>
      <c r="J1057" s="20">
        <f t="shared" si="113"/>
        <v>7</v>
      </c>
      <c r="K1057" s="20">
        <f t="shared" si="114"/>
        <v>2023</v>
      </c>
      <c r="L1057" s="12">
        <f t="shared" si="115"/>
        <v>0.51228159027601927</v>
      </c>
      <c r="M1057">
        <f>(COUNTIF(mercado_acoes!D:D, "Compra") + COUNTIF(mercado_acoes!D:D, "Venda"))</f>
        <v>2000</v>
      </c>
      <c r="N1057" s="19">
        <f t="shared" si="116"/>
        <v>4176</v>
      </c>
      <c r="O1057" s="19">
        <f t="shared" si="117"/>
        <v>2022.487718409724</v>
      </c>
    </row>
    <row r="1058" spans="1:15" x14ac:dyDescent="0.2">
      <c r="A1058" s="3">
        <v>14</v>
      </c>
      <c r="B1058" s="3" t="s">
        <v>156</v>
      </c>
      <c r="C1058" s="3" t="s">
        <v>157</v>
      </c>
      <c r="D1058" s="3" t="s">
        <v>9</v>
      </c>
      <c r="E1058" s="3" t="s">
        <v>95</v>
      </c>
      <c r="F1058" s="7">
        <v>1.67</v>
      </c>
      <c r="G1058" s="6" t="s">
        <v>395</v>
      </c>
      <c r="H1058" s="21">
        <f t="shared" si="112"/>
        <v>15</v>
      </c>
      <c r="I1058" s="21" t="str">
        <f t="shared" si="118"/>
        <v>julho</v>
      </c>
      <c r="J1058" s="20">
        <f t="shared" si="113"/>
        <v>7</v>
      </c>
      <c r="K1058" s="20">
        <f t="shared" si="114"/>
        <v>2023</v>
      </c>
      <c r="L1058" s="12">
        <f t="shared" si="115"/>
        <v>4.6847303114712566E-3</v>
      </c>
      <c r="M1058">
        <f>(COUNTIF(mercado_acoes!D:D, "Compra") + COUNTIF(mercado_acoes!D:D, "Venda"))</f>
        <v>2000</v>
      </c>
      <c r="N1058" s="19">
        <f t="shared" si="116"/>
        <v>167</v>
      </c>
      <c r="O1058" s="19">
        <f t="shared" si="117"/>
        <v>2022.9953152696885</v>
      </c>
    </row>
    <row r="1059" spans="1:15" x14ac:dyDescent="0.2">
      <c r="A1059" s="3">
        <v>13</v>
      </c>
      <c r="B1059" s="3" t="s">
        <v>116</v>
      </c>
      <c r="C1059" s="3" t="s">
        <v>117</v>
      </c>
      <c r="D1059" s="3" t="s">
        <v>9</v>
      </c>
      <c r="E1059" s="3" t="s">
        <v>95</v>
      </c>
      <c r="F1059" s="7">
        <v>3.9</v>
      </c>
      <c r="G1059" s="6" t="s">
        <v>395</v>
      </c>
      <c r="H1059" s="21">
        <f t="shared" si="112"/>
        <v>15</v>
      </c>
      <c r="I1059" s="21" t="str">
        <f t="shared" si="118"/>
        <v>julho</v>
      </c>
      <c r="J1059" s="20">
        <f t="shared" si="113"/>
        <v>7</v>
      </c>
      <c r="K1059" s="20">
        <f t="shared" si="114"/>
        <v>2023</v>
      </c>
      <c r="L1059" s="12">
        <f t="shared" si="115"/>
        <v>3.2919726513041273E-2</v>
      </c>
      <c r="M1059">
        <f>(COUNTIF(mercado_acoes!D:D, "Compra") + COUNTIF(mercado_acoes!D:D, "Venda"))</f>
        <v>2000</v>
      </c>
      <c r="N1059" s="19">
        <f t="shared" si="116"/>
        <v>390</v>
      </c>
      <c r="O1059" s="19">
        <f t="shared" si="117"/>
        <v>2022.967080273487</v>
      </c>
    </row>
    <row r="1060" spans="1:15" x14ac:dyDescent="0.2">
      <c r="A1060" s="3">
        <v>96</v>
      </c>
      <c r="B1060" s="3" t="s">
        <v>147</v>
      </c>
      <c r="C1060" s="3" t="s">
        <v>148</v>
      </c>
      <c r="D1060" s="3" t="s">
        <v>9</v>
      </c>
      <c r="E1060" s="3" t="s">
        <v>47</v>
      </c>
      <c r="F1060" s="7">
        <v>12.26</v>
      </c>
      <c r="G1060" s="6" t="s">
        <v>395</v>
      </c>
      <c r="H1060" s="21">
        <f t="shared" si="112"/>
        <v>15</v>
      </c>
      <c r="I1060" s="21" t="str">
        <f t="shared" si="118"/>
        <v>julho</v>
      </c>
      <c r="J1060" s="20">
        <f t="shared" si="113"/>
        <v>7</v>
      </c>
      <c r="K1060" s="20">
        <f t="shared" si="114"/>
        <v>2023</v>
      </c>
      <c r="L1060" s="12">
        <f t="shared" si="115"/>
        <v>0.13876930868574322</v>
      </c>
      <c r="M1060">
        <f>(COUNTIF(mercado_acoes!D:D, "Compra") + COUNTIF(mercado_acoes!D:D, "Venda"))</f>
        <v>2000</v>
      </c>
      <c r="N1060" s="19">
        <f t="shared" si="116"/>
        <v>1226</v>
      </c>
      <c r="O1060" s="19">
        <f t="shared" si="117"/>
        <v>2022.8612306913142</v>
      </c>
    </row>
    <row r="1061" spans="1:15" x14ac:dyDescent="0.2">
      <c r="A1061" s="3">
        <v>39</v>
      </c>
      <c r="B1061" s="3" t="s">
        <v>58</v>
      </c>
      <c r="C1061" s="3" t="s">
        <v>59</v>
      </c>
      <c r="D1061" s="3" t="s">
        <v>14</v>
      </c>
      <c r="E1061" s="3" t="s">
        <v>63</v>
      </c>
      <c r="F1061" s="7">
        <v>12.26</v>
      </c>
      <c r="G1061" s="6" t="s">
        <v>395</v>
      </c>
      <c r="H1061" s="21">
        <f t="shared" si="112"/>
        <v>15</v>
      </c>
      <c r="I1061" s="21" t="str">
        <f t="shared" si="118"/>
        <v>julho</v>
      </c>
      <c r="J1061" s="20">
        <f t="shared" si="113"/>
        <v>7</v>
      </c>
      <c r="K1061" s="20">
        <f t="shared" si="114"/>
        <v>2023</v>
      </c>
      <c r="L1061" s="12">
        <f t="shared" si="115"/>
        <v>0.13876930868574322</v>
      </c>
      <c r="M1061">
        <f>(COUNTIF(mercado_acoes!D:D, "Compra") + COUNTIF(mercado_acoes!D:D, "Venda"))</f>
        <v>2000</v>
      </c>
      <c r="N1061" s="19">
        <f t="shared" si="116"/>
        <v>1226</v>
      </c>
      <c r="O1061" s="19">
        <f t="shared" si="117"/>
        <v>2022.8612306913142</v>
      </c>
    </row>
    <row r="1062" spans="1:15" x14ac:dyDescent="0.2">
      <c r="A1062" s="3">
        <v>52</v>
      </c>
      <c r="B1062" s="3" t="s">
        <v>169</v>
      </c>
      <c r="C1062" s="3" t="s">
        <v>170</v>
      </c>
      <c r="D1062" s="3" t="s">
        <v>14</v>
      </c>
      <c r="E1062" s="3" t="s">
        <v>125</v>
      </c>
      <c r="F1062" s="7">
        <v>2.38</v>
      </c>
      <c r="G1062" s="6" t="s">
        <v>395</v>
      </c>
      <c r="H1062" s="21">
        <f t="shared" si="112"/>
        <v>15</v>
      </c>
      <c r="I1062" s="21" t="str">
        <f t="shared" si="118"/>
        <v>julho</v>
      </c>
      <c r="J1062" s="20">
        <f t="shared" si="113"/>
        <v>7</v>
      </c>
      <c r="K1062" s="20">
        <f t="shared" si="114"/>
        <v>2023</v>
      </c>
      <c r="L1062" s="12">
        <f t="shared" si="115"/>
        <v>1.3674347936186373E-2</v>
      </c>
      <c r="M1062">
        <f>(COUNTIF(mercado_acoes!D:D, "Compra") + COUNTIF(mercado_acoes!D:D, "Venda"))</f>
        <v>2000</v>
      </c>
      <c r="N1062" s="19">
        <f t="shared" si="116"/>
        <v>238</v>
      </c>
      <c r="O1062" s="19">
        <f t="shared" si="117"/>
        <v>2022.9863256520639</v>
      </c>
    </row>
    <row r="1063" spans="1:15" x14ac:dyDescent="0.2">
      <c r="A1063" s="3">
        <v>47</v>
      </c>
      <c r="B1063" s="3" t="s">
        <v>93</v>
      </c>
      <c r="C1063" s="3" t="s">
        <v>94</v>
      </c>
      <c r="D1063" s="3" t="s">
        <v>14</v>
      </c>
      <c r="E1063" s="3" t="s">
        <v>95</v>
      </c>
      <c r="F1063" s="7">
        <v>3.83</v>
      </c>
      <c r="G1063" s="6" t="s">
        <v>395</v>
      </c>
      <c r="H1063" s="21">
        <f t="shared" si="112"/>
        <v>15</v>
      </c>
      <c r="I1063" s="21" t="str">
        <f t="shared" si="118"/>
        <v>julho</v>
      </c>
      <c r="J1063" s="20">
        <f t="shared" si="113"/>
        <v>7</v>
      </c>
      <c r="K1063" s="20">
        <f t="shared" si="114"/>
        <v>2023</v>
      </c>
      <c r="L1063" s="12">
        <f t="shared" si="115"/>
        <v>3.2033426183844013E-2</v>
      </c>
      <c r="M1063">
        <f>(COUNTIF(mercado_acoes!D:D, "Compra") + COUNTIF(mercado_acoes!D:D, "Venda"))</f>
        <v>2000</v>
      </c>
      <c r="N1063" s="19">
        <f t="shared" si="116"/>
        <v>383</v>
      </c>
      <c r="O1063" s="19">
        <f t="shared" si="117"/>
        <v>2022.9679665738161</v>
      </c>
    </row>
    <row r="1064" spans="1:15" x14ac:dyDescent="0.2">
      <c r="A1064" s="3">
        <v>93</v>
      </c>
      <c r="B1064" s="3" t="s">
        <v>106</v>
      </c>
      <c r="C1064" s="3" t="s">
        <v>107</v>
      </c>
      <c r="D1064" s="3" t="s">
        <v>14</v>
      </c>
      <c r="E1064" s="3" t="s">
        <v>66</v>
      </c>
      <c r="F1064" s="7">
        <v>36.04</v>
      </c>
      <c r="G1064" s="6" t="s">
        <v>395</v>
      </c>
      <c r="H1064" s="21">
        <f t="shared" si="112"/>
        <v>15</v>
      </c>
      <c r="I1064" s="21" t="str">
        <f t="shared" si="118"/>
        <v>julho</v>
      </c>
      <c r="J1064" s="20">
        <f t="shared" si="113"/>
        <v>7</v>
      </c>
      <c r="K1064" s="20">
        <f t="shared" si="114"/>
        <v>2023</v>
      </c>
      <c r="L1064" s="12">
        <f t="shared" si="115"/>
        <v>0.43985819194732845</v>
      </c>
      <c r="M1064">
        <f>(COUNTIF(mercado_acoes!D:D, "Compra") + COUNTIF(mercado_acoes!D:D, "Venda"))</f>
        <v>2000</v>
      </c>
      <c r="N1064" s="19">
        <f t="shared" si="116"/>
        <v>3604</v>
      </c>
      <c r="O1064" s="19">
        <f t="shared" si="117"/>
        <v>2022.5601418080528</v>
      </c>
    </row>
    <row r="1065" spans="1:15" x14ac:dyDescent="0.2">
      <c r="A1065" s="3">
        <v>55</v>
      </c>
      <c r="B1065" s="3" t="s">
        <v>197</v>
      </c>
      <c r="C1065" s="3" t="s">
        <v>198</v>
      </c>
      <c r="D1065" s="3" t="s">
        <v>14</v>
      </c>
      <c r="E1065" s="3" t="s">
        <v>70</v>
      </c>
      <c r="F1065" s="7">
        <v>14.08</v>
      </c>
      <c r="G1065" s="6" t="s">
        <v>396</v>
      </c>
      <c r="H1065" s="21">
        <f t="shared" si="112"/>
        <v>16</v>
      </c>
      <c r="I1065" s="21" t="str">
        <f t="shared" si="118"/>
        <v>julho</v>
      </c>
      <c r="J1065" s="20">
        <f t="shared" si="113"/>
        <v>7</v>
      </c>
      <c r="K1065" s="20">
        <f t="shared" si="114"/>
        <v>2023</v>
      </c>
      <c r="L1065" s="12">
        <f t="shared" si="115"/>
        <v>0.1618131172448721</v>
      </c>
      <c r="M1065">
        <f>(COUNTIF(mercado_acoes!D:D, "Compra") + COUNTIF(mercado_acoes!D:D, "Venda"))</f>
        <v>2000</v>
      </c>
      <c r="N1065" s="19">
        <f t="shared" si="116"/>
        <v>1408</v>
      </c>
      <c r="O1065" s="19">
        <f t="shared" si="117"/>
        <v>2022.8381868827551</v>
      </c>
    </row>
    <row r="1066" spans="1:15" x14ac:dyDescent="0.2">
      <c r="A1066" s="3">
        <v>26</v>
      </c>
      <c r="B1066" s="3" t="s">
        <v>210</v>
      </c>
      <c r="C1066" s="3" t="s">
        <v>211</v>
      </c>
      <c r="D1066" s="3" t="s">
        <v>14</v>
      </c>
      <c r="E1066" s="3" t="s">
        <v>83</v>
      </c>
      <c r="F1066" s="7">
        <v>36.130000000000003</v>
      </c>
      <c r="G1066" s="6" t="s">
        <v>396</v>
      </c>
      <c r="H1066" s="21">
        <f t="shared" si="112"/>
        <v>16</v>
      </c>
      <c r="I1066" s="21" t="str">
        <f t="shared" si="118"/>
        <v>julho</v>
      </c>
      <c r="J1066" s="20">
        <f t="shared" si="113"/>
        <v>7</v>
      </c>
      <c r="K1066" s="20">
        <f t="shared" si="114"/>
        <v>2023</v>
      </c>
      <c r="L1066" s="12">
        <f t="shared" si="115"/>
        <v>0.44099772094201067</v>
      </c>
      <c r="M1066">
        <f>(COUNTIF(mercado_acoes!D:D, "Compra") + COUNTIF(mercado_acoes!D:D, "Venda"))</f>
        <v>2000</v>
      </c>
      <c r="N1066" s="19">
        <f t="shared" si="116"/>
        <v>3613.0000000000005</v>
      </c>
      <c r="O1066" s="19">
        <f t="shared" si="117"/>
        <v>2022.5590022790579</v>
      </c>
    </row>
    <row r="1067" spans="1:15" x14ac:dyDescent="0.2">
      <c r="A1067" s="3">
        <v>42</v>
      </c>
      <c r="B1067" s="3" t="s">
        <v>61</v>
      </c>
      <c r="C1067" s="3" t="s">
        <v>155</v>
      </c>
      <c r="D1067" s="3" t="s">
        <v>14</v>
      </c>
      <c r="E1067" s="3" t="s">
        <v>30</v>
      </c>
      <c r="F1067" s="7">
        <v>22.66</v>
      </c>
      <c r="G1067" s="6" t="s">
        <v>396</v>
      </c>
      <c r="H1067" s="21">
        <f t="shared" si="112"/>
        <v>16</v>
      </c>
      <c r="I1067" s="21" t="str">
        <f t="shared" si="118"/>
        <v>julho</v>
      </c>
      <c r="J1067" s="20">
        <f t="shared" si="113"/>
        <v>7</v>
      </c>
      <c r="K1067" s="20">
        <f t="shared" si="114"/>
        <v>2023</v>
      </c>
      <c r="L1067" s="12">
        <f t="shared" si="115"/>
        <v>0.27044821473790831</v>
      </c>
      <c r="M1067">
        <f>(COUNTIF(mercado_acoes!D:D, "Compra") + COUNTIF(mercado_acoes!D:D, "Venda"))</f>
        <v>2000</v>
      </c>
      <c r="N1067" s="19">
        <f t="shared" si="116"/>
        <v>2266</v>
      </c>
      <c r="O1067" s="19">
        <f t="shared" si="117"/>
        <v>2022.7295517852622</v>
      </c>
    </row>
    <row r="1068" spans="1:15" x14ac:dyDescent="0.2">
      <c r="A1068" s="3">
        <v>85</v>
      </c>
      <c r="B1068" s="3" t="s">
        <v>191</v>
      </c>
      <c r="C1068" s="3" t="s">
        <v>192</v>
      </c>
      <c r="D1068" s="3" t="s">
        <v>14</v>
      </c>
      <c r="E1068" s="3" t="s">
        <v>27</v>
      </c>
      <c r="F1068" s="7">
        <v>12.09</v>
      </c>
      <c r="G1068" s="6" t="s">
        <v>396</v>
      </c>
      <c r="H1068" s="21">
        <f t="shared" si="112"/>
        <v>16</v>
      </c>
      <c r="I1068" s="21" t="str">
        <f t="shared" si="118"/>
        <v>julho</v>
      </c>
      <c r="J1068" s="20">
        <f t="shared" si="113"/>
        <v>7</v>
      </c>
      <c r="K1068" s="20">
        <f t="shared" si="114"/>
        <v>2023</v>
      </c>
      <c r="L1068" s="12">
        <f t="shared" si="115"/>
        <v>0.13661686502912129</v>
      </c>
      <c r="M1068">
        <f>(COUNTIF(mercado_acoes!D:D, "Compra") + COUNTIF(mercado_acoes!D:D, "Venda"))</f>
        <v>2000</v>
      </c>
      <c r="N1068" s="19">
        <f t="shared" si="116"/>
        <v>1209</v>
      </c>
      <c r="O1068" s="19">
        <f t="shared" si="117"/>
        <v>2022.8633831349709</v>
      </c>
    </row>
    <row r="1069" spans="1:15" x14ac:dyDescent="0.2">
      <c r="A1069" s="3">
        <v>15</v>
      </c>
      <c r="B1069" s="3" t="s">
        <v>35</v>
      </c>
      <c r="C1069" s="3" t="s">
        <v>36</v>
      </c>
      <c r="D1069" s="3" t="s">
        <v>14</v>
      </c>
      <c r="E1069" s="3" t="s">
        <v>79</v>
      </c>
      <c r="F1069" s="7">
        <v>15.89</v>
      </c>
      <c r="G1069" s="6" t="s">
        <v>396</v>
      </c>
      <c r="H1069" s="21">
        <f t="shared" si="112"/>
        <v>16</v>
      </c>
      <c r="I1069" s="21" t="str">
        <f t="shared" si="118"/>
        <v>julho</v>
      </c>
      <c r="J1069" s="20">
        <f t="shared" si="113"/>
        <v>7</v>
      </c>
      <c r="K1069" s="20">
        <f t="shared" si="114"/>
        <v>2023</v>
      </c>
      <c r="L1069" s="12">
        <f t="shared" si="115"/>
        <v>0.18473031147125854</v>
      </c>
      <c r="M1069">
        <f>(COUNTIF(mercado_acoes!D:D, "Compra") + COUNTIF(mercado_acoes!D:D, "Venda"))</f>
        <v>2000</v>
      </c>
      <c r="N1069" s="19">
        <f t="shared" si="116"/>
        <v>1589</v>
      </c>
      <c r="O1069" s="19">
        <f t="shared" si="117"/>
        <v>2022.8152696885288</v>
      </c>
    </row>
    <row r="1070" spans="1:15" x14ac:dyDescent="0.2">
      <c r="A1070" s="3">
        <v>78</v>
      </c>
      <c r="B1070" s="3" t="s">
        <v>12</v>
      </c>
      <c r="C1070" s="3" t="s">
        <v>13</v>
      </c>
      <c r="D1070" s="3" t="s">
        <v>14</v>
      </c>
      <c r="E1070" s="3" t="s">
        <v>125</v>
      </c>
      <c r="F1070" s="7">
        <v>2.93</v>
      </c>
      <c r="G1070" s="6" t="s">
        <v>396</v>
      </c>
      <c r="H1070" s="21">
        <f t="shared" si="112"/>
        <v>16</v>
      </c>
      <c r="I1070" s="21" t="str">
        <f t="shared" si="118"/>
        <v>julho</v>
      </c>
      <c r="J1070" s="20">
        <f t="shared" si="113"/>
        <v>7</v>
      </c>
      <c r="K1070" s="20">
        <f t="shared" si="114"/>
        <v>2023</v>
      </c>
      <c r="L1070" s="12">
        <f t="shared" si="115"/>
        <v>2.0638136237022032E-2</v>
      </c>
      <c r="M1070">
        <f>(COUNTIF(mercado_acoes!D:D, "Compra") + COUNTIF(mercado_acoes!D:D, "Venda"))</f>
        <v>2000</v>
      </c>
      <c r="N1070" s="19">
        <f t="shared" si="116"/>
        <v>293</v>
      </c>
      <c r="O1070" s="19">
        <f t="shared" si="117"/>
        <v>2022.979361863763</v>
      </c>
    </row>
    <row r="1071" spans="1:15" x14ac:dyDescent="0.2">
      <c r="A1071" s="3">
        <v>43</v>
      </c>
      <c r="B1071" s="3" t="s">
        <v>64</v>
      </c>
      <c r="C1071" s="3" t="s">
        <v>65</v>
      </c>
      <c r="D1071" s="3" t="s">
        <v>14</v>
      </c>
      <c r="E1071" s="3" t="s">
        <v>63</v>
      </c>
      <c r="F1071" s="7">
        <v>10.99</v>
      </c>
      <c r="G1071" s="6" t="s">
        <v>396</v>
      </c>
      <c r="H1071" s="21">
        <f t="shared" si="112"/>
        <v>16</v>
      </c>
      <c r="I1071" s="21" t="str">
        <f t="shared" si="118"/>
        <v>julho</v>
      </c>
      <c r="J1071" s="20">
        <f t="shared" si="113"/>
        <v>7</v>
      </c>
      <c r="K1071" s="20">
        <f t="shared" si="114"/>
        <v>2023</v>
      </c>
      <c r="L1071" s="12">
        <f t="shared" si="115"/>
        <v>0.12268928842744997</v>
      </c>
      <c r="M1071">
        <f>(COUNTIF(mercado_acoes!D:D, "Compra") + COUNTIF(mercado_acoes!D:D, "Venda"))</f>
        <v>2000</v>
      </c>
      <c r="N1071" s="19">
        <f t="shared" si="116"/>
        <v>1099</v>
      </c>
      <c r="O1071" s="19">
        <f t="shared" si="117"/>
        <v>2022.8773107115726</v>
      </c>
    </row>
    <row r="1072" spans="1:15" x14ac:dyDescent="0.2">
      <c r="A1072" s="3">
        <v>59</v>
      </c>
      <c r="B1072" s="3" t="s">
        <v>73</v>
      </c>
      <c r="C1072" s="3" t="s">
        <v>74</v>
      </c>
      <c r="D1072" s="3" t="s">
        <v>14</v>
      </c>
      <c r="E1072" s="3" t="s">
        <v>125</v>
      </c>
      <c r="F1072" s="7">
        <v>2.4900000000000002</v>
      </c>
      <c r="G1072" s="6" t="s">
        <v>396</v>
      </c>
      <c r="H1072" s="21">
        <f t="shared" si="112"/>
        <v>16</v>
      </c>
      <c r="I1072" s="21" t="str">
        <f t="shared" si="118"/>
        <v>julho</v>
      </c>
      <c r="J1072" s="20">
        <f t="shared" si="113"/>
        <v>7</v>
      </c>
      <c r="K1072" s="20">
        <f t="shared" si="114"/>
        <v>2023</v>
      </c>
      <c r="L1072" s="12">
        <f t="shared" si="115"/>
        <v>1.5067105596353509E-2</v>
      </c>
      <c r="M1072">
        <f>(COUNTIF(mercado_acoes!D:D, "Compra") + COUNTIF(mercado_acoes!D:D, "Venda"))</f>
        <v>2000</v>
      </c>
      <c r="N1072" s="19">
        <f t="shared" si="116"/>
        <v>249.00000000000003</v>
      </c>
      <c r="O1072" s="19">
        <f t="shared" si="117"/>
        <v>2022.9849328944038</v>
      </c>
    </row>
    <row r="1073" spans="1:15" x14ac:dyDescent="0.2">
      <c r="A1073" s="3">
        <v>20</v>
      </c>
      <c r="B1073" s="3" t="s">
        <v>145</v>
      </c>
      <c r="C1073" s="3" t="s">
        <v>146</v>
      </c>
      <c r="D1073" s="3" t="s">
        <v>14</v>
      </c>
      <c r="E1073" s="3" t="s">
        <v>79</v>
      </c>
      <c r="F1073" s="7">
        <v>12.23</v>
      </c>
      <c r="G1073" s="6" t="s">
        <v>397</v>
      </c>
      <c r="H1073" s="21">
        <f t="shared" si="112"/>
        <v>17</v>
      </c>
      <c r="I1073" s="21" t="str">
        <f t="shared" si="118"/>
        <v>julho</v>
      </c>
      <c r="J1073" s="20">
        <f t="shared" si="113"/>
        <v>7</v>
      </c>
      <c r="K1073" s="20">
        <f t="shared" si="114"/>
        <v>2023</v>
      </c>
      <c r="L1073" s="12">
        <f t="shared" si="115"/>
        <v>0.13838946568751581</v>
      </c>
      <c r="M1073">
        <f>(COUNTIF(mercado_acoes!D:D, "Compra") + COUNTIF(mercado_acoes!D:D, "Venda"))</f>
        <v>2000</v>
      </c>
      <c r="N1073" s="19">
        <f t="shared" si="116"/>
        <v>1223</v>
      </c>
      <c r="O1073" s="19">
        <f t="shared" si="117"/>
        <v>2022.8616105343124</v>
      </c>
    </row>
    <row r="1074" spans="1:15" x14ac:dyDescent="0.2">
      <c r="A1074" s="3">
        <v>33</v>
      </c>
      <c r="B1074" s="3" t="s">
        <v>182</v>
      </c>
      <c r="C1074" s="3" t="s">
        <v>183</v>
      </c>
      <c r="D1074" s="3" t="s">
        <v>9</v>
      </c>
      <c r="E1074" s="3" t="s">
        <v>66</v>
      </c>
      <c r="F1074" s="7">
        <v>38.58</v>
      </c>
      <c r="G1074" s="6" t="s">
        <v>397</v>
      </c>
      <c r="H1074" s="21">
        <f t="shared" si="112"/>
        <v>17</v>
      </c>
      <c r="I1074" s="21" t="str">
        <f t="shared" si="118"/>
        <v>julho</v>
      </c>
      <c r="J1074" s="20">
        <f t="shared" si="113"/>
        <v>7</v>
      </c>
      <c r="K1074" s="20">
        <f t="shared" si="114"/>
        <v>2023</v>
      </c>
      <c r="L1074" s="12">
        <f t="shared" si="115"/>
        <v>0.47201823246391489</v>
      </c>
      <c r="M1074">
        <f>(COUNTIF(mercado_acoes!D:D, "Compra") + COUNTIF(mercado_acoes!D:D, "Venda"))</f>
        <v>2000</v>
      </c>
      <c r="N1074" s="19">
        <f t="shared" si="116"/>
        <v>3858</v>
      </c>
      <c r="O1074" s="19">
        <f t="shared" si="117"/>
        <v>2022.5279817675362</v>
      </c>
    </row>
    <row r="1075" spans="1:15" x14ac:dyDescent="0.2">
      <c r="A1075" s="3">
        <v>45</v>
      </c>
      <c r="B1075" s="3" t="s">
        <v>227</v>
      </c>
      <c r="C1075" s="3" t="s">
        <v>228</v>
      </c>
      <c r="D1075" s="3" t="s">
        <v>14</v>
      </c>
      <c r="E1075" s="3" t="s">
        <v>31</v>
      </c>
      <c r="F1075" s="7">
        <v>63.55</v>
      </c>
      <c r="G1075" s="6" t="s">
        <v>397</v>
      </c>
      <c r="H1075" s="21">
        <f t="shared" si="112"/>
        <v>17</v>
      </c>
      <c r="I1075" s="21" t="str">
        <f t="shared" si="118"/>
        <v>julho</v>
      </c>
      <c r="J1075" s="20">
        <f t="shared" si="113"/>
        <v>7</v>
      </c>
      <c r="K1075" s="20">
        <f t="shared" si="114"/>
        <v>2023</v>
      </c>
      <c r="L1075" s="12">
        <f t="shared" si="115"/>
        <v>0.78817422132185355</v>
      </c>
      <c r="M1075">
        <f>(COUNTIF(mercado_acoes!D:D, "Compra") + COUNTIF(mercado_acoes!D:D, "Venda"))</f>
        <v>2000</v>
      </c>
      <c r="N1075" s="19">
        <f t="shared" si="116"/>
        <v>6355</v>
      </c>
      <c r="O1075" s="19">
        <f t="shared" si="117"/>
        <v>2022.2118257786781</v>
      </c>
    </row>
    <row r="1076" spans="1:15" x14ac:dyDescent="0.2">
      <c r="A1076" s="3">
        <v>86</v>
      </c>
      <c r="B1076" s="3" t="s">
        <v>39</v>
      </c>
      <c r="C1076" s="3" t="s">
        <v>40</v>
      </c>
      <c r="D1076" s="3" t="s">
        <v>9</v>
      </c>
      <c r="E1076" s="3" t="s">
        <v>70</v>
      </c>
      <c r="F1076" s="7">
        <v>13.69</v>
      </c>
      <c r="G1076" s="6" t="s">
        <v>397</v>
      </c>
      <c r="H1076" s="21">
        <f t="shared" si="112"/>
        <v>17</v>
      </c>
      <c r="I1076" s="21" t="str">
        <f t="shared" si="118"/>
        <v>julho</v>
      </c>
      <c r="J1076" s="20">
        <f t="shared" si="113"/>
        <v>7</v>
      </c>
      <c r="K1076" s="20">
        <f t="shared" si="114"/>
        <v>2023</v>
      </c>
      <c r="L1076" s="12">
        <f t="shared" si="115"/>
        <v>0.1568751582679159</v>
      </c>
      <c r="M1076">
        <f>(COUNTIF(mercado_acoes!D:D, "Compra") + COUNTIF(mercado_acoes!D:D, "Venda"))</f>
        <v>2000</v>
      </c>
      <c r="N1076" s="19">
        <f t="shared" si="116"/>
        <v>1369</v>
      </c>
      <c r="O1076" s="19">
        <f t="shared" si="117"/>
        <v>2022.8431248417321</v>
      </c>
    </row>
    <row r="1077" spans="1:15" x14ac:dyDescent="0.2">
      <c r="A1077" s="3">
        <v>91</v>
      </c>
      <c r="B1077" s="3" t="s">
        <v>85</v>
      </c>
      <c r="C1077" s="3" t="s">
        <v>86</v>
      </c>
      <c r="D1077" s="3" t="s">
        <v>14</v>
      </c>
      <c r="E1077" s="3" t="s">
        <v>95</v>
      </c>
      <c r="F1077" s="7">
        <v>3.22</v>
      </c>
      <c r="G1077" s="6" t="s">
        <v>397</v>
      </c>
      <c r="H1077" s="21">
        <f t="shared" ref="H1077:H1140" si="119">DAY(G1077)</f>
        <v>17</v>
      </c>
      <c r="I1077" s="21" t="str">
        <f t="shared" si="118"/>
        <v>julho</v>
      </c>
      <c r="J1077" s="20">
        <f t="shared" si="113"/>
        <v>7</v>
      </c>
      <c r="K1077" s="20">
        <f t="shared" si="114"/>
        <v>2023</v>
      </c>
      <c r="L1077" s="12">
        <f t="shared" si="115"/>
        <v>2.430995188655356E-2</v>
      </c>
      <c r="M1077">
        <f>(COUNTIF(mercado_acoes!D:D, "Compra") + COUNTIF(mercado_acoes!D:D, "Venda"))</f>
        <v>2000</v>
      </c>
      <c r="N1077" s="19">
        <f t="shared" si="116"/>
        <v>322</v>
      </c>
      <c r="O1077" s="19">
        <f t="shared" si="117"/>
        <v>2022.9756900481134</v>
      </c>
    </row>
    <row r="1078" spans="1:15" x14ac:dyDescent="0.2">
      <c r="A1078" s="3">
        <v>1</v>
      </c>
      <c r="B1078" s="3" t="s">
        <v>185</v>
      </c>
      <c r="C1078" s="3" t="s">
        <v>186</v>
      </c>
      <c r="D1078" s="3" t="s">
        <v>9</v>
      </c>
      <c r="E1078" s="3" t="s">
        <v>31</v>
      </c>
      <c r="F1078" s="7">
        <v>68.56</v>
      </c>
      <c r="G1078" s="6" t="s">
        <v>397</v>
      </c>
      <c r="H1078" s="21">
        <f t="shared" si="119"/>
        <v>17</v>
      </c>
      <c r="I1078" s="21" t="str">
        <f t="shared" si="118"/>
        <v>julho</v>
      </c>
      <c r="J1078" s="20">
        <f t="shared" si="113"/>
        <v>7</v>
      </c>
      <c r="K1078" s="20">
        <f t="shared" si="114"/>
        <v>2023</v>
      </c>
      <c r="L1078" s="12">
        <f t="shared" si="115"/>
        <v>0.85160800202582931</v>
      </c>
      <c r="M1078">
        <f>(COUNTIF(mercado_acoes!D:D, "Compra") + COUNTIF(mercado_acoes!D:D, "Venda"))</f>
        <v>2000</v>
      </c>
      <c r="N1078" s="19">
        <f t="shared" si="116"/>
        <v>6856</v>
      </c>
      <c r="O1078" s="19">
        <f t="shared" si="117"/>
        <v>2022.1483919979742</v>
      </c>
    </row>
    <row r="1079" spans="1:15" x14ac:dyDescent="0.2">
      <c r="A1079" s="3">
        <v>23</v>
      </c>
      <c r="B1079" s="3" t="s">
        <v>253</v>
      </c>
      <c r="C1079" s="3" t="s">
        <v>254</v>
      </c>
      <c r="D1079" s="3" t="s">
        <v>14</v>
      </c>
      <c r="E1079" s="3" t="s">
        <v>95</v>
      </c>
      <c r="F1079" s="7">
        <v>2.81</v>
      </c>
      <c r="G1079" s="6" t="s">
        <v>398</v>
      </c>
      <c r="H1079" s="21">
        <f t="shared" si="119"/>
        <v>18</v>
      </c>
      <c r="I1079" s="21" t="str">
        <f t="shared" si="118"/>
        <v>julho</v>
      </c>
      <c r="J1079" s="20">
        <f t="shared" si="113"/>
        <v>7</v>
      </c>
      <c r="K1079" s="20">
        <f t="shared" si="114"/>
        <v>2023</v>
      </c>
      <c r="L1079" s="12">
        <f t="shared" si="115"/>
        <v>1.9118764244112432E-2</v>
      </c>
      <c r="M1079">
        <f>(COUNTIF(mercado_acoes!D:D, "Compra") + COUNTIF(mercado_acoes!D:D, "Venda"))</f>
        <v>2000</v>
      </c>
      <c r="N1079" s="19">
        <f t="shared" si="116"/>
        <v>281</v>
      </c>
      <c r="O1079" s="19">
        <f t="shared" si="117"/>
        <v>2022.980881235756</v>
      </c>
    </row>
    <row r="1080" spans="1:15" x14ac:dyDescent="0.2">
      <c r="A1080" s="3">
        <v>58</v>
      </c>
      <c r="B1080" s="3" t="s">
        <v>149</v>
      </c>
      <c r="C1080" s="3" t="s">
        <v>150</v>
      </c>
      <c r="D1080" s="3" t="s">
        <v>14</v>
      </c>
      <c r="E1080" s="3" t="s">
        <v>34</v>
      </c>
      <c r="F1080" s="7">
        <v>60.74</v>
      </c>
      <c r="G1080" s="6" t="s">
        <v>398</v>
      </c>
      <c r="H1080" s="21">
        <f t="shared" si="119"/>
        <v>18</v>
      </c>
      <c r="I1080" s="21" t="str">
        <f t="shared" si="118"/>
        <v>julho</v>
      </c>
      <c r="J1080" s="20">
        <f t="shared" si="113"/>
        <v>7</v>
      </c>
      <c r="K1080" s="20">
        <f t="shared" si="114"/>
        <v>2023</v>
      </c>
      <c r="L1080" s="12">
        <f t="shared" si="115"/>
        <v>0.75259559382122054</v>
      </c>
      <c r="M1080">
        <f>(COUNTIF(mercado_acoes!D:D, "Compra") + COUNTIF(mercado_acoes!D:D, "Venda"))</f>
        <v>2000</v>
      </c>
      <c r="N1080" s="19">
        <f t="shared" si="116"/>
        <v>6074</v>
      </c>
      <c r="O1080" s="19">
        <f t="shared" si="117"/>
        <v>2022.2474044061787</v>
      </c>
    </row>
    <row r="1081" spans="1:15" x14ac:dyDescent="0.2">
      <c r="A1081" s="3">
        <v>25</v>
      </c>
      <c r="B1081" s="3" t="s">
        <v>136</v>
      </c>
      <c r="C1081" s="3" t="s">
        <v>137</v>
      </c>
      <c r="D1081" s="3" t="s">
        <v>14</v>
      </c>
      <c r="E1081" s="3" t="s">
        <v>15</v>
      </c>
      <c r="F1081" s="7">
        <v>52.25</v>
      </c>
      <c r="G1081" s="6" t="s">
        <v>398</v>
      </c>
      <c r="H1081" s="21">
        <f t="shared" si="119"/>
        <v>18</v>
      </c>
      <c r="I1081" s="21" t="str">
        <f t="shared" si="118"/>
        <v>julho</v>
      </c>
      <c r="J1081" s="20">
        <f t="shared" si="113"/>
        <v>7</v>
      </c>
      <c r="K1081" s="20">
        <f t="shared" si="114"/>
        <v>2023</v>
      </c>
      <c r="L1081" s="12">
        <f t="shared" si="115"/>
        <v>0.64510002532286659</v>
      </c>
      <c r="M1081">
        <f>(COUNTIF(mercado_acoes!D:D, "Compra") + COUNTIF(mercado_acoes!D:D, "Venda"))</f>
        <v>2000</v>
      </c>
      <c r="N1081" s="19">
        <f t="shared" si="116"/>
        <v>5225</v>
      </c>
      <c r="O1081" s="19">
        <f t="shared" si="117"/>
        <v>2022.3548999746772</v>
      </c>
    </row>
    <row r="1082" spans="1:15" x14ac:dyDescent="0.2">
      <c r="A1082" s="3">
        <v>24</v>
      </c>
      <c r="B1082" s="3" t="s">
        <v>118</v>
      </c>
      <c r="C1082" s="3" t="s">
        <v>119</v>
      </c>
      <c r="D1082" s="3" t="s">
        <v>9</v>
      </c>
      <c r="E1082" s="3" t="s">
        <v>47</v>
      </c>
      <c r="F1082" s="7">
        <v>16.59</v>
      </c>
      <c r="G1082" s="6" t="s">
        <v>398</v>
      </c>
      <c r="H1082" s="21">
        <f t="shared" si="119"/>
        <v>18</v>
      </c>
      <c r="I1082" s="21" t="str">
        <f t="shared" si="118"/>
        <v>julho</v>
      </c>
      <c r="J1082" s="20">
        <f t="shared" si="113"/>
        <v>7</v>
      </c>
      <c r="K1082" s="20">
        <f t="shared" si="114"/>
        <v>2023</v>
      </c>
      <c r="L1082" s="12">
        <f t="shared" si="115"/>
        <v>0.19359331476323119</v>
      </c>
      <c r="M1082">
        <f>(COUNTIF(mercado_acoes!D:D, "Compra") + COUNTIF(mercado_acoes!D:D, "Venda"))</f>
        <v>2000</v>
      </c>
      <c r="N1082" s="19">
        <f t="shared" si="116"/>
        <v>1659</v>
      </c>
      <c r="O1082" s="19">
        <f t="shared" si="117"/>
        <v>2022.8064066852369</v>
      </c>
    </row>
    <row r="1083" spans="1:15" x14ac:dyDescent="0.2">
      <c r="A1083" s="3">
        <v>88</v>
      </c>
      <c r="B1083" s="3" t="s">
        <v>195</v>
      </c>
      <c r="C1083" s="3" t="s">
        <v>202</v>
      </c>
      <c r="D1083" s="3" t="s">
        <v>14</v>
      </c>
      <c r="E1083" s="3" t="s">
        <v>47</v>
      </c>
      <c r="F1083" s="7">
        <v>8.52</v>
      </c>
      <c r="G1083" s="6" t="s">
        <v>398</v>
      </c>
      <c r="H1083" s="21">
        <f t="shared" si="119"/>
        <v>18</v>
      </c>
      <c r="I1083" s="21" t="str">
        <f t="shared" si="118"/>
        <v>julho</v>
      </c>
      <c r="J1083" s="20">
        <f t="shared" si="113"/>
        <v>7</v>
      </c>
      <c r="K1083" s="20">
        <f t="shared" si="114"/>
        <v>2023</v>
      </c>
      <c r="L1083" s="12">
        <f t="shared" si="115"/>
        <v>9.1415548240060762E-2</v>
      </c>
      <c r="M1083">
        <f>(COUNTIF(mercado_acoes!D:D, "Compra") + COUNTIF(mercado_acoes!D:D, "Venda"))</f>
        <v>2000</v>
      </c>
      <c r="N1083" s="19">
        <f t="shared" si="116"/>
        <v>852</v>
      </c>
      <c r="O1083" s="19">
        <f t="shared" si="117"/>
        <v>2022.9085844517599</v>
      </c>
    </row>
    <row r="1084" spans="1:15" x14ac:dyDescent="0.2">
      <c r="A1084" s="3">
        <v>47</v>
      </c>
      <c r="B1084" s="3" t="s">
        <v>93</v>
      </c>
      <c r="C1084" s="3" t="s">
        <v>94</v>
      </c>
      <c r="D1084" s="3" t="s">
        <v>9</v>
      </c>
      <c r="E1084" s="3" t="s">
        <v>31</v>
      </c>
      <c r="F1084" s="7">
        <v>58.77</v>
      </c>
      <c r="G1084" s="6" t="s">
        <v>399</v>
      </c>
      <c r="H1084" s="21">
        <f t="shared" si="119"/>
        <v>19</v>
      </c>
      <c r="I1084" s="21" t="str">
        <f t="shared" si="118"/>
        <v>julho</v>
      </c>
      <c r="J1084" s="20">
        <f t="shared" si="113"/>
        <v>7</v>
      </c>
      <c r="K1084" s="20">
        <f t="shared" si="114"/>
        <v>2023</v>
      </c>
      <c r="L1084" s="12">
        <f t="shared" si="115"/>
        <v>0.72765257027095476</v>
      </c>
      <c r="M1084">
        <f>(COUNTIF(mercado_acoes!D:D, "Compra") + COUNTIF(mercado_acoes!D:D, "Venda"))</f>
        <v>2000</v>
      </c>
      <c r="N1084" s="19">
        <f t="shared" si="116"/>
        <v>5877</v>
      </c>
      <c r="O1084" s="19">
        <f t="shared" si="117"/>
        <v>2022.2723474297291</v>
      </c>
    </row>
    <row r="1085" spans="1:15" x14ac:dyDescent="0.2">
      <c r="A1085" s="3">
        <v>76</v>
      </c>
      <c r="B1085" s="3" t="s">
        <v>213</v>
      </c>
      <c r="C1085" s="3" t="s">
        <v>214</v>
      </c>
      <c r="D1085" s="3" t="s">
        <v>9</v>
      </c>
      <c r="E1085" s="3" t="s">
        <v>15</v>
      </c>
      <c r="F1085" s="7">
        <v>43.53</v>
      </c>
      <c r="G1085" s="6" t="s">
        <v>399</v>
      </c>
      <c r="H1085" s="21">
        <f t="shared" si="119"/>
        <v>19</v>
      </c>
      <c r="I1085" s="21" t="str">
        <f t="shared" si="118"/>
        <v>julho</v>
      </c>
      <c r="J1085" s="20">
        <f t="shared" si="113"/>
        <v>7</v>
      </c>
      <c r="K1085" s="20">
        <f t="shared" si="114"/>
        <v>2023</v>
      </c>
      <c r="L1085" s="12">
        <f t="shared" si="115"/>
        <v>0.53469232717143578</v>
      </c>
      <c r="M1085">
        <f>(COUNTIF(mercado_acoes!D:D, "Compra") + COUNTIF(mercado_acoes!D:D, "Venda"))</f>
        <v>2000</v>
      </c>
      <c r="N1085" s="19">
        <f t="shared" si="116"/>
        <v>4353</v>
      </c>
      <c r="O1085" s="19">
        <f t="shared" si="117"/>
        <v>2022.4653076728287</v>
      </c>
    </row>
    <row r="1086" spans="1:15" x14ac:dyDescent="0.2">
      <c r="A1086" s="3">
        <v>89</v>
      </c>
      <c r="B1086" s="3" t="s">
        <v>113</v>
      </c>
      <c r="C1086" s="3" t="s">
        <v>114</v>
      </c>
      <c r="D1086" s="3" t="s">
        <v>14</v>
      </c>
      <c r="E1086" s="3" t="s">
        <v>34</v>
      </c>
      <c r="F1086" s="7">
        <v>78.34</v>
      </c>
      <c r="G1086" s="6" t="s">
        <v>399</v>
      </c>
      <c r="H1086" s="21">
        <f t="shared" si="119"/>
        <v>19</v>
      </c>
      <c r="I1086" s="21" t="str">
        <f t="shared" si="118"/>
        <v>julho</v>
      </c>
      <c r="J1086" s="20">
        <f t="shared" si="113"/>
        <v>7</v>
      </c>
      <c r="K1086" s="20">
        <f t="shared" si="114"/>
        <v>2023</v>
      </c>
      <c r="L1086" s="12">
        <f t="shared" si="115"/>
        <v>0.97543681944796157</v>
      </c>
      <c r="M1086">
        <f>(COUNTIF(mercado_acoes!D:D, "Compra") + COUNTIF(mercado_acoes!D:D, "Venda"))</f>
        <v>2000</v>
      </c>
      <c r="N1086" s="19">
        <f t="shared" si="116"/>
        <v>7834</v>
      </c>
      <c r="O1086" s="19">
        <f t="shared" si="117"/>
        <v>2022.0245631805521</v>
      </c>
    </row>
    <row r="1087" spans="1:15" x14ac:dyDescent="0.2">
      <c r="A1087" s="3">
        <v>1</v>
      </c>
      <c r="B1087" s="3" t="s">
        <v>185</v>
      </c>
      <c r="C1087" s="3" t="s">
        <v>186</v>
      </c>
      <c r="D1087" s="3" t="s">
        <v>9</v>
      </c>
      <c r="E1087" s="3" t="s">
        <v>47</v>
      </c>
      <c r="F1087" s="7">
        <v>8.52</v>
      </c>
      <c r="G1087" s="6" t="s">
        <v>399</v>
      </c>
      <c r="H1087" s="21">
        <f t="shared" si="119"/>
        <v>19</v>
      </c>
      <c r="I1087" s="21" t="str">
        <f t="shared" si="118"/>
        <v>julho</v>
      </c>
      <c r="J1087" s="20">
        <f t="shared" si="113"/>
        <v>7</v>
      </c>
      <c r="K1087" s="20">
        <f t="shared" si="114"/>
        <v>2023</v>
      </c>
      <c r="L1087" s="12">
        <f t="shared" si="115"/>
        <v>9.1415548240060762E-2</v>
      </c>
      <c r="M1087">
        <f>(COUNTIF(mercado_acoes!D:D, "Compra") + COUNTIF(mercado_acoes!D:D, "Venda"))</f>
        <v>2000</v>
      </c>
      <c r="N1087" s="19">
        <f t="shared" si="116"/>
        <v>852</v>
      </c>
      <c r="O1087" s="19">
        <f t="shared" si="117"/>
        <v>2022.9085844517599</v>
      </c>
    </row>
    <row r="1088" spans="1:15" x14ac:dyDescent="0.2">
      <c r="A1088" s="3">
        <v>54</v>
      </c>
      <c r="B1088" s="3" t="s">
        <v>55</v>
      </c>
      <c r="C1088" s="3" t="s">
        <v>56</v>
      </c>
      <c r="D1088" s="3" t="s">
        <v>14</v>
      </c>
      <c r="E1088" s="3" t="s">
        <v>18</v>
      </c>
      <c r="F1088" s="7">
        <v>20.45</v>
      </c>
      <c r="G1088" s="6" t="s">
        <v>399</v>
      </c>
      <c r="H1088" s="21">
        <f t="shared" si="119"/>
        <v>19</v>
      </c>
      <c r="I1088" s="21" t="str">
        <f t="shared" si="118"/>
        <v>julho</v>
      </c>
      <c r="J1088" s="20">
        <f t="shared" si="113"/>
        <v>7</v>
      </c>
      <c r="K1088" s="20">
        <f t="shared" si="114"/>
        <v>2023</v>
      </c>
      <c r="L1088" s="12">
        <f t="shared" si="115"/>
        <v>0.24246644720182323</v>
      </c>
      <c r="M1088">
        <f>(COUNTIF(mercado_acoes!D:D, "Compra") + COUNTIF(mercado_acoes!D:D, "Venda"))</f>
        <v>2000</v>
      </c>
      <c r="N1088" s="19">
        <f t="shared" si="116"/>
        <v>2045</v>
      </c>
      <c r="O1088" s="19">
        <f t="shared" si="117"/>
        <v>2022.7575335527981</v>
      </c>
    </row>
    <row r="1089" spans="1:15" x14ac:dyDescent="0.2">
      <c r="A1089" s="3">
        <v>17</v>
      </c>
      <c r="B1089" s="3" t="s">
        <v>195</v>
      </c>
      <c r="C1089" s="3" t="s">
        <v>196</v>
      </c>
      <c r="D1089" s="3" t="s">
        <v>14</v>
      </c>
      <c r="E1089" s="3" t="s">
        <v>37</v>
      </c>
      <c r="F1089" s="7">
        <v>56.72</v>
      </c>
      <c r="G1089" s="6" t="s">
        <v>399</v>
      </c>
      <c r="H1089" s="21">
        <f t="shared" si="119"/>
        <v>19</v>
      </c>
      <c r="I1089" s="21" t="str">
        <f t="shared" si="118"/>
        <v>julho</v>
      </c>
      <c r="J1089" s="20">
        <f t="shared" si="113"/>
        <v>7</v>
      </c>
      <c r="K1089" s="20">
        <f t="shared" si="114"/>
        <v>2023</v>
      </c>
      <c r="L1089" s="12">
        <f t="shared" si="115"/>
        <v>0.70169663205874899</v>
      </c>
      <c r="M1089">
        <f>(COUNTIF(mercado_acoes!D:D, "Compra") + COUNTIF(mercado_acoes!D:D, "Venda"))</f>
        <v>2000</v>
      </c>
      <c r="N1089" s="19">
        <f t="shared" si="116"/>
        <v>5672</v>
      </c>
      <c r="O1089" s="19">
        <f t="shared" si="117"/>
        <v>2022.2983033679413</v>
      </c>
    </row>
    <row r="1090" spans="1:15" x14ac:dyDescent="0.2">
      <c r="A1090" s="3">
        <v>46</v>
      </c>
      <c r="B1090" s="3" t="s">
        <v>123</v>
      </c>
      <c r="C1090" s="3" t="s">
        <v>124</v>
      </c>
      <c r="D1090" s="3" t="s">
        <v>14</v>
      </c>
      <c r="E1090" s="3" t="s">
        <v>37</v>
      </c>
      <c r="F1090" s="7">
        <v>48.37</v>
      </c>
      <c r="G1090" s="6" t="s">
        <v>400</v>
      </c>
      <c r="H1090" s="21">
        <f t="shared" si="119"/>
        <v>20</v>
      </c>
      <c r="I1090" s="21" t="str">
        <f t="shared" si="118"/>
        <v>julho</v>
      </c>
      <c r="J1090" s="20">
        <f t="shared" si="113"/>
        <v>7</v>
      </c>
      <c r="K1090" s="20">
        <f t="shared" si="114"/>
        <v>2023</v>
      </c>
      <c r="L1090" s="12">
        <f t="shared" si="115"/>
        <v>0.5959736642187895</v>
      </c>
      <c r="M1090">
        <f>(COUNTIF(mercado_acoes!D:D, "Compra") + COUNTIF(mercado_acoes!D:D, "Venda"))</f>
        <v>2000</v>
      </c>
      <c r="N1090" s="19">
        <f t="shared" si="116"/>
        <v>4837</v>
      </c>
      <c r="O1090" s="19">
        <f t="shared" si="117"/>
        <v>2022.4040263357813</v>
      </c>
    </row>
    <row r="1091" spans="1:15" x14ac:dyDescent="0.2">
      <c r="A1091" s="3">
        <v>85</v>
      </c>
      <c r="B1091" s="3" t="s">
        <v>191</v>
      </c>
      <c r="C1091" s="3" t="s">
        <v>192</v>
      </c>
      <c r="D1091" s="3" t="s">
        <v>14</v>
      </c>
      <c r="E1091" s="3" t="s">
        <v>10</v>
      </c>
      <c r="F1091" s="7">
        <v>10.5</v>
      </c>
      <c r="G1091" s="6" t="s">
        <v>400</v>
      </c>
      <c r="H1091" s="21">
        <f t="shared" si="119"/>
        <v>20</v>
      </c>
      <c r="I1091" s="21" t="str">
        <f t="shared" si="118"/>
        <v>julho</v>
      </c>
      <c r="J1091" s="20">
        <f t="shared" ref="J1091:J1154" si="120">MONTH(G1091)</f>
        <v>7</v>
      </c>
      <c r="K1091" s="20">
        <f t="shared" ref="K1091:K1154" si="121">YEAR(G1091)</f>
        <v>2023</v>
      </c>
      <c r="L1091" s="12">
        <f t="shared" ref="L1091:L1154" si="122">(F1091 - MIN(F:F)) / (MAX(F:F) - MIN(F:F))</f>
        <v>0.11648518612306911</v>
      </c>
      <c r="M1091">
        <f>(COUNTIF(mercado_acoes!D:D, "Compra") + COUNTIF(mercado_acoes!D:D, "Venda"))</f>
        <v>2000</v>
      </c>
      <c r="N1091" s="19">
        <f t="shared" ref="N1091:N1154" si="123">F1091*100</f>
        <v>1050</v>
      </c>
      <c r="O1091" s="19">
        <f t="shared" ref="O1091:O1154" si="124">K1091 - L1091</f>
        <v>2022.8835148138769</v>
      </c>
    </row>
    <row r="1092" spans="1:15" x14ac:dyDescent="0.2">
      <c r="A1092" s="3">
        <v>94</v>
      </c>
      <c r="B1092" s="3" t="s">
        <v>205</v>
      </c>
      <c r="C1092" s="3" t="s">
        <v>256</v>
      </c>
      <c r="D1092" s="3" t="s">
        <v>14</v>
      </c>
      <c r="E1092" s="3" t="s">
        <v>10</v>
      </c>
      <c r="F1092" s="7">
        <v>10.72</v>
      </c>
      <c r="G1092" s="6" t="s">
        <v>400</v>
      </c>
      <c r="H1092" s="21">
        <f t="shared" si="119"/>
        <v>20</v>
      </c>
      <c r="I1092" s="21" t="str">
        <f t="shared" si="118"/>
        <v>julho</v>
      </c>
      <c r="J1092" s="20">
        <f t="shared" si="120"/>
        <v>7</v>
      </c>
      <c r="K1092" s="20">
        <f t="shared" si="121"/>
        <v>2023</v>
      </c>
      <c r="L1092" s="12">
        <f t="shared" si="122"/>
        <v>0.11927070144340339</v>
      </c>
      <c r="M1092">
        <f>(COUNTIF(mercado_acoes!D:D, "Compra") + COUNTIF(mercado_acoes!D:D, "Venda"))</f>
        <v>2000</v>
      </c>
      <c r="N1092" s="19">
        <f t="shared" si="123"/>
        <v>1072</v>
      </c>
      <c r="O1092" s="19">
        <f t="shared" si="124"/>
        <v>2022.8807292985566</v>
      </c>
    </row>
    <row r="1093" spans="1:15" x14ac:dyDescent="0.2">
      <c r="A1093" s="3">
        <v>61</v>
      </c>
      <c r="B1093" s="3" t="s">
        <v>75</v>
      </c>
      <c r="C1093" s="3" t="s">
        <v>76</v>
      </c>
      <c r="D1093" s="3" t="s">
        <v>9</v>
      </c>
      <c r="E1093" s="3" t="s">
        <v>63</v>
      </c>
      <c r="F1093" s="7">
        <v>11.19</v>
      </c>
      <c r="G1093" s="6" t="s">
        <v>400</v>
      </c>
      <c r="H1093" s="21">
        <f t="shared" si="119"/>
        <v>20</v>
      </c>
      <c r="I1093" s="21" t="str">
        <f t="shared" ref="I1093:I1156" si="125">TEXT(G1093,"mmmm")</f>
        <v>julho</v>
      </c>
      <c r="J1093" s="20">
        <f t="shared" si="120"/>
        <v>7</v>
      </c>
      <c r="K1093" s="20">
        <f t="shared" si="121"/>
        <v>2023</v>
      </c>
      <c r="L1093" s="12">
        <f t="shared" si="122"/>
        <v>0.12522157508229931</v>
      </c>
      <c r="M1093">
        <f>(COUNTIF(mercado_acoes!D:D, "Compra") + COUNTIF(mercado_acoes!D:D, "Venda"))</f>
        <v>2000</v>
      </c>
      <c r="N1093" s="19">
        <f t="shared" si="123"/>
        <v>1119</v>
      </c>
      <c r="O1093" s="19">
        <f t="shared" si="124"/>
        <v>2022.8747784249176</v>
      </c>
    </row>
    <row r="1094" spans="1:15" x14ac:dyDescent="0.2">
      <c r="A1094" s="3">
        <v>36</v>
      </c>
      <c r="B1094" s="3" t="s">
        <v>61</v>
      </c>
      <c r="C1094" s="3" t="s">
        <v>62</v>
      </c>
      <c r="D1094" s="3" t="s">
        <v>14</v>
      </c>
      <c r="E1094" s="3" t="s">
        <v>30</v>
      </c>
      <c r="F1094" s="7">
        <v>30.02</v>
      </c>
      <c r="G1094" s="6" t="s">
        <v>401</v>
      </c>
      <c r="H1094" s="21">
        <f t="shared" si="119"/>
        <v>21</v>
      </c>
      <c r="I1094" s="21" t="str">
        <f t="shared" si="125"/>
        <v>julho</v>
      </c>
      <c r="J1094" s="20">
        <f t="shared" si="120"/>
        <v>7</v>
      </c>
      <c r="K1094" s="20">
        <f t="shared" si="121"/>
        <v>2023</v>
      </c>
      <c r="L1094" s="12">
        <f t="shared" si="122"/>
        <v>0.36363636363636359</v>
      </c>
      <c r="M1094">
        <f>(COUNTIF(mercado_acoes!D:D, "Compra") + COUNTIF(mercado_acoes!D:D, "Venda"))</f>
        <v>2000</v>
      </c>
      <c r="N1094" s="19">
        <f t="shared" si="123"/>
        <v>3002</v>
      </c>
      <c r="O1094" s="19">
        <f t="shared" si="124"/>
        <v>2022.6363636363637</v>
      </c>
    </row>
    <row r="1095" spans="1:15" x14ac:dyDescent="0.2">
      <c r="A1095" s="3">
        <v>92</v>
      </c>
      <c r="B1095" s="3" t="s">
        <v>85</v>
      </c>
      <c r="C1095" s="3" t="s">
        <v>188</v>
      </c>
      <c r="D1095" s="3" t="s">
        <v>14</v>
      </c>
      <c r="E1095" s="3" t="s">
        <v>30</v>
      </c>
      <c r="F1095" s="7">
        <v>22.15</v>
      </c>
      <c r="G1095" s="6" t="s">
        <v>401</v>
      </c>
      <c r="H1095" s="21">
        <f t="shared" si="119"/>
        <v>21</v>
      </c>
      <c r="I1095" s="21" t="str">
        <f t="shared" si="125"/>
        <v>julho</v>
      </c>
      <c r="J1095" s="20">
        <f t="shared" si="120"/>
        <v>7</v>
      </c>
      <c r="K1095" s="20">
        <f t="shared" si="121"/>
        <v>2023</v>
      </c>
      <c r="L1095" s="12">
        <f t="shared" si="122"/>
        <v>0.26399088376804253</v>
      </c>
      <c r="M1095">
        <f>(COUNTIF(mercado_acoes!D:D, "Compra") + COUNTIF(mercado_acoes!D:D, "Venda"))</f>
        <v>2000</v>
      </c>
      <c r="N1095" s="19">
        <f t="shared" si="123"/>
        <v>2215</v>
      </c>
      <c r="O1095" s="19">
        <f t="shared" si="124"/>
        <v>2022.736009116232</v>
      </c>
    </row>
    <row r="1096" spans="1:15" x14ac:dyDescent="0.2">
      <c r="A1096" s="3">
        <v>58</v>
      </c>
      <c r="B1096" s="3" t="s">
        <v>149</v>
      </c>
      <c r="C1096" s="3" t="s">
        <v>150</v>
      </c>
      <c r="D1096" s="3" t="s">
        <v>14</v>
      </c>
      <c r="E1096" s="3" t="s">
        <v>18</v>
      </c>
      <c r="F1096" s="7">
        <v>21.46</v>
      </c>
      <c r="G1096" s="6" t="s">
        <v>401</v>
      </c>
      <c r="H1096" s="21">
        <f t="shared" si="119"/>
        <v>21</v>
      </c>
      <c r="I1096" s="21" t="str">
        <f t="shared" si="125"/>
        <v>julho</v>
      </c>
      <c r="J1096" s="20">
        <f t="shared" si="120"/>
        <v>7</v>
      </c>
      <c r="K1096" s="20">
        <f t="shared" si="121"/>
        <v>2023</v>
      </c>
      <c r="L1096" s="12">
        <f t="shared" si="122"/>
        <v>0.25525449480881235</v>
      </c>
      <c r="M1096">
        <f>(COUNTIF(mercado_acoes!D:D, "Compra") + COUNTIF(mercado_acoes!D:D, "Venda"))</f>
        <v>2000</v>
      </c>
      <c r="N1096" s="19">
        <f t="shared" si="123"/>
        <v>2146</v>
      </c>
      <c r="O1096" s="19">
        <f t="shared" si="124"/>
        <v>2022.7447455051911</v>
      </c>
    </row>
    <row r="1097" spans="1:15" x14ac:dyDescent="0.2">
      <c r="A1097" s="3">
        <v>25</v>
      </c>
      <c r="B1097" s="3" t="s">
        <v>136</v>
      </c>
      <c r="C1097" s="3" t="s">
        <v>137</v>
      </c>
      <c r="D1097" s="3" t="s">
        <v>14</v>
      </c>
      <c r="E1097" s="3" t="s">
        <v>27</v>
      </c>
      <c r="F1097" s="7">
        <v>14.96</v>
      </c>
      <c r="G1097" s="6" t="s">
        <v>402</v>
      </c>
      <c r="H1097" s="21">
        <f t="shared" si="119"/>
        <v>22</v>
      </c>
      <c r="I1097" s="21" t="str">
        <f t="shared" si="125"/>
        <v>julho</v>
      </c>
      <c r="J1097" s="20">
        <f t="shared" si="120"/>
        <v>7</v>
      </c>
      <c r="K1097" s="20">
        <f t="shared" si="121"/>
        <v>2023</v>
      </c>
      <c r="L1097" s="12">
        <f t="shared" si="122"/>
        <v>0.17295517852620915</v>
      </c>
      <c r="M1097">
        <f>(COUNTIF(mercado_acoes!D:D, "Compra") + COUNTIF(mercado_acoes!D:D, "Venda"))</f>
        <v>2000</v>
      </c>
      <c r="N1097" s="19">
        <f t="shared" si="123"/>
        <v>1496</v>
      </c>
      <c r="O1097" s="19">
        <f t="shared" si="124"/>
        <v>2022.8270448214737</v>
      </c>
    </row>
    <row r="1098" spans="1:15" x14ac:dyDescent="0.2">
      <c r="A1098" s="3">
        <v>22</v>
      </c>
      <c r="B1098" s="3" t="s">
        <v>108</v>
      </c>
      <c r="C1098" s="3" t="s">
        <v>109</v>
      </c>
      <c r="D1098" s="3" t="s">
        <v>14</v>
      </c>
      <c r="E1098" s="3" t="s">
        <v>63</v>
      </c>
      <c r="F1098" s="7">
        <v>11.03</v>
      </c>
      <c r="G1098" s="6" t="s">
        <v>402</v>
      </c>
      <c r="H1098" s="21">
        <f t="shared" si="119"/>
        <v>22</v>
      </c>
      <c r="I1098" s="21" t="str">
        <f t="shared" si="125"/>
        <v>julho</v>
      </c>
      <c r="J1098" s="20">
        <f t="shared" si="120"/>
        <v>7</v>
      </c>
      <c r="K1098" s="20">
        <f t="shared" si="121"/>
        <v>2023</v>
      </c>
      <c r="L1098" s="12">
        <f t="shared" si="122"/>
        <v>0.12319574575841984</v>
      </c>
      <c r="M1098">
        <f>(COUNTIF(mercado_acoes!D:D, "Compra") + COUNTIF(mercado_acoes!D:D, "Venda"))</f>
        <v>2000</v>
      </c>
      <c r="N1098" s="19">
        <f t="shared" si="123"/>
        <v>1103</v>
      </c>
      <c r="O1098" s="19">
        <f t="shared" si="124"/>
        <v>2022.8768042542415</v>
      </c>
    </row>
    <row r="1099" spans="1:15" x14ac:dyDescent="0.2">
      <c r="A1099" s="3">
        <v>88</v>
      </c>
      <c r="B1099" s="3" t="s">
        <v>195</v>
      </c>
      <c r="C1099" s="3" t="s">
        <v>202</v>
      </c>
      <c r="D1099" s="3" t="s">
        <v>14</v>
      </c>
      <c r="E1099" s="3" t="s">
        <v>15</v>
      </c>
      <c r="F1099" s="7">
        <v>36.26</v>
      </c>
      <c r="G1099" s="6" t="s">
        <v>402</v>
      </c>
      <c r="H1099" s="21">
        <f t="shared" si="119"/>
        <v>22</v>
      </c>
      <c r="I1099" s="21" t="str">
        <f t="shared" si="125"/>
        <v>julho</v>
      </c>
      <c r="J1099" s="20">
        <f t="shared" si="120"/>
        <v>7</v>
      </c>
      <c r="K1099" s="20">
        <f t="shared" si="121"/>
        <v>2023</v>
      </c>
      <c r="L1099" s="12">
        <f t="shared" si="122"/>
        <v>0.44264370726766267</v>
      </c>
      <c r="M1099">
        <f>(COUNTIF(mercado_acoes!D:D, "Compra") + COUNTIF(mercado_acoes!D:D, "Venda"))</f>
        <v>2000</v>
      </c>
      <c r="N1099" s="19">
        <f t="shared" si="123"/>
        <v>3626</v>
      </c>
      <c r="O1099" s="19">
        <f t="shared" si="124"/>
        <v>2022.5573562927323</v>
      </c>
    </row>
    <row r="1100" spans="1:15" x14ac:dyDescent="0.2">
      <c r="A1100" s="3">
        <v>8</v>
      </c>
      <c r="B1100" s="3" t="s">
        <v>77</v>
      </c>
      <c r="C1100" s="3" t="s">
        <v>78</v>
      </c>
      <c r="D1100" s="3" t="s">
        <v>14</v>
      </c>
      <c r="E1100" s="3" t="s">
        <v>34</v>
      </c>
      <c r="F1100" s="7">
        <v>62.55</v>
      </c>
      <c r="G1100" s="6" t="s">
        <v>402</v>
      </c>
      <c r="H1100" s="21">
        <f t="shared" si="119"/>
        <v>22</v>
      </c>
      <c r="I1100" s="21" t="str">
        <f t="shared" si="125"/>
        <v>julho</v>
      </c>
      <c r="J1100" s="20">
        <f t="shared" si="120"/>
        <v>7</v>
      </c>
      <c r="K1100" s="20">
        <f t="shared" si="121"/>
        <v>2023</v>
      </c>
      <c r="L1100" s="12">
        <f t="shared" si="122"/>
        <v>0.77551278804760693</v>
      </c>
      <c r="M1100">
        <f>(COUNTIF(mercado_acoes!D:D, "Compra") + COUNTIF(mercado_acoes!D:D, "Venda"))</f>
        <v>2000</v>
      </c>
      <c r="N1100" s="19">
        <f t="shared" si="123"/>
        <v>6255</v>
      </c>
      <c r="O1100" s="19">
        <f t="shared" si="124"/>
        <v>2022.2244872119525</v>
      </c>
    </row>
    <row r="1101" spans="1:15" x14ac:dyDescent="0.2">
      <c r="A1101" s="3">
        <v>16</v>
      </c>
      <c r="B1101" s="3" t="s">
        <v>161</v>
      </c>
      <c r="C1101" s="3" t="s">
        <v>162</v>
      </c>
      <c r="D1101" s="3" t="s">
        <v>9</v>
      </c>
      <c r="E1101" s="3" t="s">
        <v>66</v>
      </c>
      <c r="F1101" s="7">
        <v>32.68</v>
      </c>
      <c r="G1101" s="6" t="s">
        <v>403</v>
      </c>
      <c r="H1101" s="21">
        <f t="shared" si="119"/>
        <v>23</v>
      </c>
      <c r="I1101" s="21" t="str">
        <f t="shared" si="125"/>
        <v>julho</v>
      </c>
      <c r="J1101" s="20">
        <f t="shared" si="120"/>
        <v>7</v>
      </c>
      <c r="K1101" s="20">
        <f t="shared" si="121"/>
        <v>2023</v>
      </c>
      <c r="L1101" s="12">
        <f t="shared" si="122"/>
        <v>0.39731577614585967</v>
      </c>
      <c r="M1101">
        <f>(COUNTIF(mercado_acoes!D:D, "Compra") + COUNTIF(mercado_acoes!D:D, "Venda"))</f>
        <v>2000</v>
      </c>
      <c r="N1101" s="19">
        <f t="shared" si="123"/>
        <v>3268</v>
      </c>
      <c r="O1101" s="19">
        <f t="shared" si="124"/>
        <v>2022.6026842238541</v>
      </c>
    </row>
    <row r="1102" spans="1:15" x14ac:dyDescent="0.2">
      <c r="A1102" s="3">
        <v>44</v>
      </c>
      <c r="B1102" s="3" t="s">
        <v>217</v>
      </c>
      <c r="C1102" s="3" t="s">
        <v>218</v>
      </c>
      <c r="D1102" s="3" t="s">
        <v>14</v>
      </c>
      <c r="E1102" s="3" t="s">
        <v>66</v>
      </c>
      <c r="F1102" s="7">
        <v>36.54</v>
      </c>
      <c r="G1102" s="6" t="s">
        <v>403</v>
      </c>
      <c r="H1102" s="21">
        <f t="shared" si="119"/>
        <v>23</v>
      </c>
      <c r="I1102" s="21" t="str">
        <f t="shared" si="125"/>
        <v>julho</v>
      </c>
      <c r="J1102" s="20">
        <f t="shared" si="120"/>
        <v>7</v>
      </c>
      <c r="K1102" s="20">
        <f t="shared" si="121"/>
        <v>2023</v>
      </c>
      <c r="L1102" s="12">
        <f t="shared" si="122"/>
        <v>0.44618890858445176</v>
      </c>
      <c r="M1102">
        <f>(COUNTIF(mercado_acoes!D:D, "Compra") + COUNTIF(mercado_acoes!D:D, "Venda"))</f>
        <v>2000</v>
      </c>
      <c r="N1102" s="19">
        <f t="shared" si="123"/>
        <v>3654</v>
      </c>
      <c r="O1102" s="19">
        <f t="shared" si="124"/>
        <v>2022.5538110914156</v>
      </c>
    </row>
    <row r="1103" spans="1:15" x14ac:dyDescent="0.2">
      <c r="A1103" s="3">
        <v>72</v>
      </c>
      <c r="B1103" s="3" t="s">
        <v>110</v>
      </c>
      <c r="C1103" s="3" t="s">
        <v>111</v>
      </c>
      <c r="D1103" s="3" t="s">
        <v>9</v>
      </c>
      <c r="E1103" s="3" t="s">
        <v>10</v>
      </c>
      <c r="F1103" s="7">
        <v>10.59</v>
      </c>
      <c r="G1103" s="6" t="s">
        <v>403</v>
      </c>
      <c r="H1103" s="21">
        <f t="shared" si="119"/>
        <v>23</v>
      </c>
      <c r="I1103" s="21" t="str">
        <f t="shared" si="125"/>
        <v>julho</v>
      </c>
      <c r="J1103" s="20">
        <f t="shared" si="120"/>
        <v>7</v>
      </c>
      <c r="K1103" s="20">
        <f t="shared" si="121"/>
        <v>2023</v>
      </c>
      <c r="L1103" s="12">
        <f t="shared" si="122"/>
        <v>0.11762471511775131</v>
      </c>
      <c r="M1103">
        <f>(COUNTIF(mercado_acoes!D:D, "Compra") + COUNTIF(mercado_acoes!D:D, "Venda"))</f>
        <v>2000</v>
      </c>
      <c r="N1103" s="19">
        <f t="shared" si="123"/>
        <v>1059</v>
      </c>
      <c r="O1103" s="19">
        <f t="shared" si="124"/>
        <v>2022.8823752848823</v>
      </c>
    </row>
    <row r="1104" spans="1:15" x14ac:dyDescent="0.2">
      <c r="A1104" s="3">
        <v>80</v>
      </c>
      <c r="B1104" s="3" t="s">
        <v>19</v>
      </c>
      <c r="C1104" s="3" t="s">
        <v>20</v>
      </c>
      <c r="D1104" s="3" t="s">
        <v>9</v>
      </c>
      <c r="E1104" s="3" t="s">
        <v>37</v>
      </c>
      <c r="F1104" s="7">
        <v>49.73</v>
      </c>
      <c r="G1104" s="6" t="s">
        <v>403</v>
      </c>
      <c r="H1104" s="21">
        <f t="shared" si="119"/>
        <v>23</v>
      </c>
      <c r="I1104" s="21" t="str">
        <f t="shared" si="125"/>
        <v>julho</v>
      </c>
      <c r="J1104" s="20">
        <f t="shared" si="120"/>
        <v>7</v>
      </c>
      <c r="K1104" s="20">
        <f t="shared" si="121"/>
        <v>2023</v>
      </c>
      <c r="L1104" s="12">
        <f t="shared" si="122"/>
        <v>0.61319321347176492</v>
      </c>
      <c r="M1104">
        <f>(COUNTIF(mercado_acoes!D:D, "Compra") + COUNTIF(mercado_acoes!D:D, "Venda"))</f>
        <v>2000</v>
      </c>
      <c r="N1104" s="19">
        <f t="shared" si="123"/>
        <v>4973</v>
      </c>
      <c r="O1104" s="19">
        <f t="shared" si="124"/>
        <v>2022.3868067865283</v>
      </c>
    </row>
    <row r="1105" spans="1:15" x14ac:dyDescent="0.2">
      <c r="A1105" s="3">
        <v>85</v>
      </c>
      <c r="B1105" s="3" t="s">
        <v>191</v>
      </c>
      <c r="C1105" s="3" t="s">
        <v>192</v>
      </c>
      <c r="D1105" s="3" t="s">
        <v>9</v>
      </c>
      <c r="E1105" s="3" t="s">
        <v>125</v>
      </c>
      <c r="F1105" s="7">
        <v>2.95</v>
      </c>
      <c r="G1105" s="6" t="s">
        <v>403</v>
      </c>
      <c r="H1105" s="21">
        <f t="shared" si="119"/>
        <v>23</v>
      </c>
      <c r="I1105" s="21" t="str">
        <f t="shared" si="125"/>
        <v>julho</v>
      </c>
      <c r="J1105" s="20">
        <f t="shared" si="120"/>
        <v>7</v>
      </c>
      <c r="K1105" s="20">
        <f t="shared" si="121"/>
        <v>2023</v>
      </c>
      <c r="L1105" s="12">
        <f t="shared" si="122"/>
        <v>2.0891364902506964E-2</v>
      </c>
      <c r="M1105">
        <f>(COUNTIF(mercado_acoes!D:D, "Compra") + COUNTIF(mercado_acoes!D:D, "Venda"))</f>
        <v>2000</v>
      </c>
      <c r="N1105" s="19">
        <f t="shared" si="123"/>
        <v>295</v>
      </c>
      <c r="O1105" s="19">
        <f t="shared" si="124"/>
        <v>2022.9791086350974</v>
      </c>
    </row>
    <row r="1106" spans="1:15" x14ac:dyDescent="0.2">
      <c r="A1106" s="3">
        <v>28</v>
      </c>
      <c r="B1106" s="3" t="s">
        <v>49</v>
      </c>
      <c r="C1106" s="3" t="s">
        <v>50</v>
      </c>
      <c r="D1106" s="3" t="s">
        <v>9</v>
      </c>
      <c r="E1106" s="3" t="s">
        <v>10</v>
      </c>
      <c r="F1106" s="7">
        <v>10.81</v>
      </c>
      <c r="G1106" s="6" t="s">
        <v>403</v>
      </c>
      <c r="H1106" s="21">
        <f t="shared" si="119"/>
        <v>23</v>
      </c>
      <c r="I1106" s="21" t="str">
        <f t="shared" si="125"/>
        <v>julho</v>
      </c>
      <c r="J1106" s="20">
        <f t="shared" si="120"/>
        <v>7</v>
      </c>
      <c r="K1106" s="20">
        <f t="shared" si="121"/>
        <v>2023</v>
      </c>
      <c r="L1106" s="12">
        <f t="shared" si="122"/>
        <v>0.12041023043808559</v>
      </c>
      <c r="M1106">
        <f>(COUNTIF(mercado_acoes!D:D, "Compra") + COUNTIF(mercado_acoes!D:D, "Venda"))</f>
        <v>2000</v>
      </c>
      <c r="N1106" s="19">
        <f t="shared" si="123"/>
        <v>1081</v>
      </c>
      <c r="O1106" s="19">
        <f t="shared" si="124"/>
        <v>2022.879589769562</v>
      </c>
    </row>
    <row r="1107" spans="1:15" x14ac:dyDescent="0.2">
      <c r="A1107" s="3">
        <v>40</v>
      </c>
      <c r="B1107" s="3" t="s">
        <v>97</v>
      </c>
      <c r="C1107" s="3" t="s">
        <v>174</v>
      </c>
      <c r="D1107" s="3" t="s">
        <v>9</v>
      </c>
      <c r="E1107" s="3" t="s">
        <v>21</v>
      </c>
      <c r="F1107" s="7">
        <v>24.98</v>
      </c>
      <c r="G1107" s="6" t="s">
        <v>404</v>
      </c>
      <c r="H1107" s="21">
        <f t="shared" si="119"/>
        <v>24</v>
      </c>
      <c r="I1107" s="21" t="str">
        <f t="shared" si="125"/>
        <v>julho</v>
      </c>
      <c r="J1107" s="20">
        <f t="shared" si="120"/>
        <v>7</v>
      </c>
      <c r="K1107" s="20">
        <f t="shared" si="121"/>
        <v>2023</v>
      </c>
      <c r="L1107" s="12">
        <f t="shared" si="122"/>
        <v>0.29982273993416053</v>
      </c>
      <c r="M1107">
        <f>(COUNTIF(mercado_acoes!D:D, "Compra") + COUNTIF(mercado_acoes!D:D, "Venda"))</f>
        <v>2000</v>
      </c>
      <c r="N1107" s="19">
        <f t="shared" si="123"/>
        <v>2498</v>
      </c>
      <c r="O1107" s="19">
        <f t="shared" si="124"/>
        <v>2022.7001772600659</v>
      </c>
    </row>
    <row r="1108" spans="1:15" x14ac:dyDescent="0.2">
      <c r="A1108" s="3">
        <v>36</v>
      </c>
      <c r="B1108" s="3" t="s">
        <v>61</v>
      </c>
      <c r="C1108" s="3" t="s">
        <v>62</v>
      </c>
      <c r="D1108" s="3" t="s">
        <v>14</v>
      </c>
      <c r="E1108" s="3" t="s">
        <v>83</v>
      </c>
      <c r="F1108" s="7">
        <v>39.020000000000003</v>
      </c>
      <c r="G1108" s="6" t="s">
        <v>404</v>
      </c>
      <c r="H1108" s="21">
        <f t="shared" si="119"/>
        <v>24</v>
      </c>
      <c r="I1108" s="21" t="str">
        <f t="shared" si="125"/>
        <v>julho</v>
      </c>
      <c r="J1108" s="20">
        <f t="shared" si="120"/>
        <v>7</v>
      </c>
      <c r="K1108" s="20">
        <f t="shared" si="121"/>
        <v>2023</v>
      </c>
      <c r="L1108" s="12">
        <f t="shared" si="122"/>
        <v>0.47758926310458349</v>
      </c>
      <c r="M1108">
        <f>(COUNTIF(mercado_acoes!D:D, "Compra") + COUNTIF(mercado_acoes!D:D, "Venda"))</f>
        <v>2000</v>
      </c>
      <c r="N1108" s="19">
        <f t="shared" si="123"/>
        <v>3902.0000000000005</v>
      </c>
      <c r="O1108" s="19">
        <f t="shared" si="124"/>
        <v>2022.5224107368954</v>
      </c>
    </row>
    <row r="1109" spans="1:15" x14ac:dyDescent="0.2">
      <c r="A1109" s="3">
        <v>91</v>
      </c>
      <c r="B1109" s="3" t="s">
        <v>85</v>
      </c>
      <c r="C1109" s="3" t="s">
        <v>86</v>
      </c>
      <c r="D1109" s="3" t="s">
        <v>14</v>
      </c>
      <c r="E1109" s="3" t="s">
        <v>31</v>
      </c>
      <c r="F1109" s="7">
        <v>61.21</v>
      </c>
      <c r="G1109" s="6" t="s">
        <v>404</v>
      </c>
      <c r="H1109" s="21">
        <f t="shared" si="119"/>
        <v>24</v>
      </c>
      <c r="I1109" s="21" t="str">
        <f t="shared" si="125"/>
        <v>julho</v>
      </c>
      <c r="J1109" s="20">
        <f t="shared" si="120"/>
        <v>7</v>
      </c>
      <c r="K1109" s="20">
        <f t="shared" si="121"/>
        <v>2023</v>
      </c>
      <c r="L1109" s="12">
        <f t="shared" si="122"/>
        <v>0.75854646746011645</v>
      </c>
      <c r="M1109">
        <f>(COUNTIF(mercado_acoes!D:D, "Compra") + COUNTIF(mercado_acoes!D:D, "Venda"))</f>
        <v>2000</v>
      </c>
      <c r="N1109" s="19">
        <f t="shared" si="123"/>
        <v>6121</v>
      </c>
      <c r="O1109" s="19">
        <f t="shared" si="124"/>
        <v>2022.2414535325399</v>
      </c>
    </row>
    <row r="1110" spans="1:15" x14ac:dyDescent="0.2">
      <c r="A1110" s="3">
        <v>61</v>
      </c>
      <c r="B1110" s="3" t="s">
        <v>75</v>
      </c>
      <c r="C1110" s="3" t="s">
        <v>76</v>
      </c>
      <c r="D1110" s="3" t="s">
        <v>14</v>
      </c>
      <c r="E1110" s="3" t="s">
        <v>66</v>
      </c>
      <c r="F1110" s="7">
        <v>27.17</v>
      </c>
      <c r="G1110" s="6" t="s">
        <v>404</v>
      </c>
      <c r="H1110" s="21">
        <f t="shared" si="119"/>
        <v>24</v>
      </c>
      <c r="I1110" s="21" t="str">
        <f t="shared" si="125"/>
        <v>julho</v>
      </c>
      <c r="J1110" s="20">
        <f t="shared" si="120"/>
        <v>7</v>
      </c>
      <c r="K1110" s="20">
        <f t="shared" si="121"/>
        <v>2023</v>
      </c>
      <c r="L1110" s="12">
        <f t="shared" si="122"/>
        <v>0.3275512788047607</v>
      </c>
      <c r="M1110">
        <f>(COUNTIF(mercado_acoes!D:D, "Compra") + COUNTIF(mercado_acoes!D:D, "Venda"))</f>
        <v>2000</v>
      </c>
      <c r="N1110" s="19">
        <f t="shared" si="123"/>
        <v>2717</v>
      </c>
      <c r="O1110" s="19">
        <f t="shared" si="124"/>
        <v>2022.6724487211952</v>
      </c>
    </row>
    <row r="1111" spans="1:15" x14ac:dyDescent="0.2">
      <c r="A1111" s="3">
        <v>91</v>
      </c>
      <c r="B1111" s="3" t="s">
        <v>85</v>
      </c>
      <c r="C1111" s="3" t="s">
        <v>86</v>
      </c>
      <c r="D1111" s="3" t="s">
        <v>9</v>
      </c>
      <c r="E1111" s="3" t="s">
        <v>15</v>
      </c>
      <c r="F1111" s="7">
        <v>53.14</v>
      </c>
      <c r="G1111" s="6" t="s">
        <v>404</v>
      </c>
      <c r="H1111" s="21">
        <f t="shared" si="119"/>
        <v>24</v>
      </c>
      <c r="I1111" s="21" t="str">
        <f t="shared" si="125"/>
        <v>julho</v>
      </c>
      <c r="J1111" s="20">
        <f t="shared" si="120"/>
        <v>7</v>
      </c>
      <c r="K1111" s="20">
        <f t="shared" si="121"/>
        <v>2023</v>
      </c>
      <c r="L1111" s="12">
        <f t="shared" si="122"/>
        <v>0.6563687009369461</v>
      </c>
      <c r="M1111">
        <f>(COUNTIF(mercado_acoes!D:D, "Compra") + COUNTIF(mercado_acoes!D:D, "Venda"))</f>
        <v>2000</v>
      </c>
      <c r="N1111" s="19">
        <f t="shared" si="123"/>
        <v>5314</v>
      </c>
      <c r="O1111" s="19">
        <f t="shared" si="124"/>
        <v>2022.343631299063</v>
      </c>
    </row>
    <row r="1112" spans="1:15" x14ac:dyDescent="0.2">
      <c r="A1112" s="3">
        <v>92</v>
      </c>
      <c r="B1112" s="3" t="s">
        <v>85</v>
      </c>
      <c r="C1112" s="3" t="s">
        <v>188</v>
      </c>
      <c r="D1112" s="3" t="s">
        <v>14</v>
      </c>
      <c r="E1112" s="3" t="s">
        <v>18</v>
      </c>
      <c r="F1112" s="7">
        <v>12.37</v>
      </c>
      <c r="G1112" s="6" t="s">
        <v>404</v>
      </c>
      <c r="H1112" s="21">
        <f t="shared" si="119"/>
        <v>24</v>
      </c>
      <c r="I1112" s="21" t="str">
        <f t="shared" si="125"/>
        <v>julho</v>
      </c>
      <c r="J1112" s="20">
        <f t="shared" si="120"/>
        <v>7</v>
      </c>
      <c r="K1112" s="20">
        <f t="shared" si="121"/>
        <v>2023</v>
      </c>
      <c r="L1112" s="12">
        <f t="shared" si="122"/>
        <v>0.14016206634591033</v>
      </c>
      <c r="M1112">
        <f>(COUNTIF(mercado_acoes!D:D, "Compra") + COUNTIF(mercado_acoes!D:D, "Venda"))</f>
        <v>2000</v>
      </c>
      <c r="N1112" s="19">
        <f t="shared" si="123"/>
        <v>1237</v>
      </c>
      <c r="O1112" s="19">
        <f t="shared" si="124"/>
        <v>2022.859837933654</v>
      </c>
    </row>
    <row r="1113" spans="1:15" x14ac:dyDescent="0.2">
      <c r="A1113" s="3">
        <v>2</v>
      </c>
      <c r="B1113" s="3" t="s">
        <v>53</v>
      </c>
      <c r="C1113" s="3" t="s">
        <v>54</v>
      </c>
      <c r="D1113" s="3" t="s">
        <v>14</v>
      </c>
      <c r="E1113" s="3" t="s">
        <v>25</v>
      </c>
      <c r="F1113" s="7">
        <v>17.61</v>
      </c>
      <c r="G1113" s="6" t="s">
        <v>404</v>
      </c>
      <c r="H1113" s="21">
        <f t="shared" si="119"/>
        <v>24</v>
      </c>
      <c r="I1113" s="21" t="str">
        <f t="shared" si="125"/>
        <v>julho</v>
      </c>
      <c r="J1113" s="20">
        <f t="shared" si="120"/>
        <v>7</v>
      </c>
      <c r="K1113" s="20">
        <f t="shared" si="121"/>
        <v>2023</v>
      </c>
      <c r="L1113" s="12">
        <f t="shared" si="122"/>
        <v>0.20650797670296275</v>
      </c>
      <c r="M1113">
        <f>(COUNTIF(mercado_acoes!D:D, "Compra") + COUNTIF(mercado_acoes!D:D, "Venda"))</f>
        <v>2000</v>
      </c>
      <c r="N1113" s="19">
        <f t="shared" si="123"/>
        <v>1761</v>
      </c>
      <c r="O1113" s="19">
        <f t="shared" si="124"/>
        <v>2022.7934920232969</v>
      </c>
    </row>
    <row r="1114" spans="1:15" x14ac:dyDescent="0.2">
      <c r="A1114" s="3">
        <v>9</v>
      </c>
      <c r="B1114" s="3" t="s">
        <v>205</v>
      </c>
      <c r="C1114" s="3" t="s">
        <v>206</v>
      </c>
      <c r="D1114" s="3" t="s">
        <v>14</v>
      </c>
      <c r="E1114" s="3" t="s">
        <v>83</v>
      </c>
      <c r="F1114" s="7">
        <v>41.09</v>
      </c>
      <c r="G1114" s="6" t="s">
        <v>404</v>
      </c>
      <c r="H1114" s="21">
        <f t="shared" si="119"/>
        <v>24</v>
      </c>
      <c r="I1114" s="21" t="str">
        <f t="shared" si="125"/>
        <v>julho</v>
      </c>
      <c r="J1114" s="20">
        <f t="shared" si="120"/>
        <v>7</v>
      </c>
      <c r="K1114" s="20">
        <f t="shared" si="121"/>
        <v>2023</v>
      </c>
      <c r="L1114" s="12">
        <f t="shared" si="122"/>
        <v>0.50379842998227409</v>
      </c>
      <c r="M1114">
        <f>(COUNTIF(mercado_acoes!D:D, "Compra") + COUNTIF(mercado_acoes!D:D, "Venda"))</f>
        <v>2000</v>
      </c>
      <c r="N1114" s="19">
        <f t="shared" si="123"/>
        <v>4109</v>
      </c>
      <c r="O1114" s="19">
        <f t="shared" si="124"/>
        <v>2022.4962015700178</v>
      </c>
    </row>
    <row r="1115" spans="1:15" x14ac:dyDescent="0.2">
      <c r="A1115" s="3">
        <v>70</v>
      </c>
      <c r="B1115" s="3" t="s">
        <v>134</v>
      </c>
      <c r="C1115" s="3" t="s">
        <v>135</v>
      </c>
      <c r="D1115" s="3" t="s">
        <v>9</v>
      </c>
      <c r="E1115" s="3" t="s">
        <v>27</v>
      </c>
      <c r="F1115" s="7">
        <v>13.34</v>
      </c>
      <c r="G1115" s="6" t="s">
        <v>405</v>
      </c>
      <c r="H1115" s="21">
        <f t="shared" si="119"/>
        <v>25</v>
      </c>
      <c r="I1115" s="21" t="str">
        <f t="shared" si="125"/>
        <v>julho</v>
      </c>
      <c r="J1115" s="20">
        <f t="shared" si="120"/>
        <v>7</v>
      </c>
      <c r="K1115" s="20">
        <f t="shared" si="121"/>
        <v>2023</v>
      </c>
      <c r="L1115" s="12">
        <f t="shared" si="122"/>
        <v>0.15244365662192957</v>
      </c>
      <c r="M1115">
        <f>(COUNTIF(mercado_acoes!D:D, "Compra") + COUNTIF(mercado_acoes!D:D, "Venda"))</f>
        <v>2000</v>
      </c>
      <c r="N1115" s="19">
        <f t="shared" si="123"/>
        <v>1334</v>
      </c>
      <c r="O1115" s="19">
        <f t="shared" si="124"/>
        <v>2022.8475563433781</v>
      </c>
    </row>
    <row r="1116" spans="1:15" x14ac:dyDescent="0.2">
      <c r="A1116" s="3">
        <v>4</v>
      </c>
      <c r="B1116" s="3" t="s">
        <v>91</v>
      </c>
      <c r="C1116" s="3" t="s">
        <v>92</v>
      </c>
      <c r="D1116" s="3" t="s">
        <v>14</v>
      </c>
      <c r="E1116" s="3" t="s">
        <v>18</v>
      </c>
      <c r="F1116" s="7">
        <v>14.11</v>
      </c>
      <c r="G1116" s="6" t="s">
        <v>405</v>
      </c>
      <c r="H1116" s="21">
        <f t="shared" si="119"/>
        <v>25</v>
      </c>
      <c r="I1116" s="21" t="str">
        <f t="shared" si="125"/>
        <v>julho</v>
      </c>
      <c r="J1116" s="20">
        <f t="shared" si="120"/>
        <v>7</v>
      </c>
      <c r="K1116" s="20">
        <f t="shared" si="121"/>
        <v>2023</v>
      </c>
      <c r="L1116" s="12">
        <f t="shared" si="122"/>
        <v>0.16219296024309948</v>
      </c>
      <c r="M1116">
        <f>(COUNTIF(mercado_acoes!D:D, "Compra") + COUNTIF(mercado_acoes!D:D, "Venda"))</f>
        <v>2000</v>
      </c>
      <c r="N1116" s="19">
        <f t="shared" si="123"/>
        <v>1411</v>
      </c>
      <c r="O1116" s="19">
        <f t="shared" si="124"/>
        <v>2022.8378070397569</v>
      </c>
    </row>
    <row r="1117" spans="1:15" x14ac:dyDescent="0.2">
      <c r="A1117" s="3">
        <v>46</v>
      </c>
      <c r="B1117" s="3" t="s">
        <v>123</v>
      </c>
      <c r="C1117" s="3" t="s">
        <v>124</v>
      </c>
      <c r="D1117" s="3" t="s">
        <v>14</v>
      </c>
      <c r="E1117" s="3" t="s">
        <v>66</v>
      </c>
      <c r="F1117" s="7">
        <v>35.630000000000003</v>
      </c>
      <c r="G1117" s="6" t="s">
        <v>405</v>
      </c>
      <c r="H1117" s="21">
        <f t="shared" si="119"/>
        <v>25</v>
      </c>
      <c r="I1117" s="21" t="str">
        <f t="shared" si="125"/>
        <v>julho</v>
      </c>
      <c r="J1117" s="20">
        <f t="shared" si="120"/>
        <v>7</v>
      </c>
      <c r="K1117" s="20">
        <f t="shared" si="121"/>
        <v>2023</v>
      </c>
      <c r="L1117" s="12">
        <f t="shared" si="122"/>
        <v>0.43466700430488736</v>
      </c>
      <c r="M1117">
        <f>(COUNTIF(mercado_acoes!D:D, "Compra") + COUNTIF(mercado_acoes!D:D, "Venda"))</f>
        <v>2000</v>
      </c>
      <c r="N1117" s="19">
        <f t="shared" si="123"/>
        <v>3563.0000000000005</v>
      </c>
      <c r="O1117" s="19">
        <f t="shared" si="124"/>
        <v>2022.5653329956951</v>
      </c>
    </row>
    <row r="1118" spans="1:15" x14ac:dyDescent="0.2">
      <c r="A1118" s="3">
        <v>74</v>
      </c>
      <c r="B1118" s="3" t="s">
        <v>7</v>
      </c>
      <c r="C1118" s="3" t="s">
        <v>100</v>
      </c>
      <c r="D1118" s="3" t="s">
        <v>9</v>
      </c>
      <c r="E1118" s="3" t="s">
        <v>25</v>
      </c>
      <c r="F1118" s="7">
        <v>14.13</v>
      </c>
      <c r="G1118" s="6" t="s">
        <v>405</v>
      </c>
      <c r="H1118" s="21">
        <f t="shared" si="119"/>
        <v>25</v>
      </c>
      <c r="I1118" s="21" t="str">
        <f t="shared" si="125"/>
        <v>julho</v>
      </c>
      <c r="J1118" s="20">
        <f t="shared" si="120"/>
        <v>7</v>
      </c>
      <c r="K1118" s="20">
        <f t="shared" si="121"/>
        <v>2023</v>
      </c>
      <c r="L1118" s="12">
        <f t="shared" si="122"/>
        <v>0.16244618890858445</v>
      </c>
      <c r="M1118">
        <f>(COUNTIF(mercado_acoes!D:D, "Compra") + COUNTIF(mercado_acoes!D:D, "Venda"))</f>
        <v>2000</v>
      </c>
      <c r="N1118" s="19">
        <f t="shared" si="123"/>
        <v>1413</v>
      </c>
      <c r="O1118" s="19">
        <f t="shared" si="124"/>
        <v>2022.8375538110913</v>
      </c>
    </row>
    <row r="1119" spans="1:15" x14ac:dyDescent="0.2">
      <c r="A1119" s="3">
        <v>41</v>
      </c>
      <c r="B1119" s="3" t="s">
        <v>222</v>
      </c>
      <c r="C1119" s="3" t="s">
        <v>223</v>
      </c>
      <c r="D1119" s="3" t="s">
        <v>14</v>
      </c>
      <c r="E1119" s="3" t="s">
        <v>125</v>
      </c>
      <c r="F1119" s="7">
        <v>4.62</v>
      </c>
      <c r="G1119" s="6" t="s">
        <v>406</v>
      </c>
      <c r="H1119" s="21">
        <f t="shared" si="119"/>
        <v>26</v>
      </c>
      <c r="I1119" s="21" t="str">
        <f t="shared" si="125"/>
        <v>julho</v>
      </c>
      <c r="J1119" s="20">
        <f t="shared" si="120"/>
        <v>7</v>
      </c>
      <c r="K1119" s="20">
        <f t="shared" si="121"/>
        <v>2023</v>
      </c>
      <c r="L1119" s="12">
        <f t="shared" si="122"/>
        <v>4.203595847049886E-2</v>
      </c>
      <c r="M1119">
        <f>(COUNTIF(mercado_acoes!D:D, "Compra") + COUNTIF(mercado_acoes!D:D, "Venda"))</f>
        <v>2000</v>
      </c>
      <c r="N1119" s="19">
        <f t="shared" si="123"/>
        <v>462</v>
      </c>
      <c r="O1119" s="19">
        <f t="shared" si="124"/>
        <v>2022.9579640415295</v>
      </c>
    </row>
    <row r="1120" spans="1:15" x14ac:dyDescent="0.2">
      <c r="A1120" s="3">
        <v>47</v>
      </c>
      <c r="B1120" s="3" t="s">
        <v>93</v>
      </c>
      <c r="C1120" s="3" t="s">
        <v>94</v>
      </c>
      <c r="D1120" s="3" t="s">
        <v>14</v>
      </c>
      <c r="E1120" s="3" t="s">
        <v>95</v>
      </c>
      <c r="F1120" s="7">
        <v>1.93</v>
      </c>
      <c r="G1120" s="6" t="s">
        <v>406</v>
      </c>
      <c r="H1120" s="21">
        <f t="shared" si="119"/>
        <v>26</v>
      </c>
      <c r="I1120" s="21" t="str">
        <f t="shared" si="125"/>
        <v>julho</v>
      </c>
      <c r="J1120" s="20">
        <f t="shared" si="120"/>
        <v>7</v>
      </c>
      <c r="K1120" s="20">
        <f t="shared" si="121"/>
        <v>2023</v>
      </c>
      <c r="L1120" s="12">
        <f t="shared" si="122"/>
        <v>7.9767029627753842E-3</v>
      </c>
      <c r="M1120">
        <f>(COUNTIF(mercado_acoes!D:D, "Compra") + COUNTIF(mercado_acoes!D:D, "Venda"))</f>
        <v>2000</v>
      </c>
      <c r="N1120" s="19">
        <f t="shared" si="123"/>
        <v>193</v>
      </c>
      <c r="O1120" s="19">
        <f t="shared" si="124"/>
        <v>2022.9920232970371</v>
      </c>
    </row>
    <row r="1121" spans="1:15" x14ac:dyDescent="0.2">
      <c r="A1121" s="3">
        <v>22</v>
      </c>
      <c r="B1121" s="3" t="s">
        <v>108</v>
      </c>
      <c r="C1121" s="3" t="s">
        <v>109</v>
      </c>
      <c r="D1121" s="3" t="s">
        <v>14</v>
      </c>
      <c r="E1121" s="3" t="s">
        <v>66</v>
      </c>
      <c r="F1121" s="7">
        <v>31.64</v>
      </c>
      <c r="G1121" s="6" t="s">
        <v>406</v>
      </c>
      <c r="H1121" s="21">
        <f t="shared" si="119"/>
        <v>26</v>
      </c>
      <c r="I1121" s="21" t="str">
        <f t="shared" si="125"/>
        <v>julho</v>
      </c>
      <c r="J1121" s="20">
        <f t="shared" si="120"/>
        <v>7</v>
      </c>
      <c r="K1121" s="20">
        <f t="shared" si="121"/>
        <v>2023</v>
      </c>
      <c r="L1121" s="12">
        <f t="shared" si="122"/>
        <v>0.38414788554064316</v>
      </c>
      <c r="M1121">
        <f>(COUNTIF(mercado_acoes!D:D, "Compra") + COUNTIF(mercado_acoes!D:D, "Venda"))</f>
        <v>2000</v>
      </c>
      <c r="N1121" s="19">
        <f t="shared" si="123"/>
        <v>3164</v>
      </c>
      <c r="O1121" s="19">
        <f t="shared" si="124"/>
        <v>2022.6158521144594</v>
      </c>
    </row>
    <row r="1122" spans="1:15" x14ac:dyDescent="0.2">
      <c r="A1122" s="3">
        <v>19</v>
      </c>
      <c r="B1122" s="3" t="s">
        <v>23</v>
      </c>
      <c r="C1122" s="3" t="s">
        <v>184</v>
      </c>
      <c r="D1122" s="3" t="s">
        <v>9</v>
      </c>
      <c r="E1122" s="3" t="s">
        <v>66</v>
      </c>
      <c r="F1122" s="7">
        <v>33.94</v>
      </c>
      <c r="G1122" s="6" t="s">
        <v>406</v>
      </c>
      <c r="H1122" s="21">
        <f t="shared" si="119"/>
        <v>26</v>
      </c>
      <c r="I1122" s="21" t="str">
        <f t="shared" si="125"/>
        <v>julho</v>
      </c>
      <c r="J1122" s="20">
        <f t="shared" si="120"/>
        <v>7</v>
      </c>
      <c r="K1122" s="20">
        <f t="shared" si="121"/>
        <v>2023</v>
      </c>
      <c r="L1122" s="12">
        <f t="shared" si="122"/>
        <v>0.41326918207141045</v>
      </c>
      <c r="M1122">
        <f>(COUNTIF(mercado_acoes!D:D, "Compra") + COUNTIF(mercado_acoes!D:D, "Venda"))</f>
        <v>2000</v>
      </c>
      <c r="N1122" s="19">
        <f t="shared" si="123"/>
        <v>3394</v>
      </c>
      <c r="O1122" s="19">
        <f t="shared" si="124"/>
        <v>2022.5867308179286</v>
      </c>
    </row>
    <row r="1123" spans="1:15" x14ac:dyDescent="0.2">
      <c r="A1123" s="3">
        <v>2</v>
      </c>
      <c r="B1123" s="3" t="s">
        <v>53</v>
      </c>
      <c r="C1123" s="3" t="s">
        <v>54</v>
      </c>
      <c r="D1123" s="3" t="s">
        <v>9</v>
      </c>
      <c r="E1123" s="3" t="s">
        <v>83</v>
      </c>
      <c r="F1123" s="7">
        <v>39.57</v>
      </c>
      <c r="G1123" s="6" t="s">
        <v>406</v>
      </c>
      <c r="H1123" s="21">
        <f t="shared" si="119"/>
        <v>26</v>
      </c>
      <c r="I1123" s="21" t="str">
        <f t="shared" si="125"/>
        <v>julho</v>
      </c>
      <c r="J1123" s="20">
        <f t="shared" si="120"/>
        <v>7</v>
      </c>
      <c r="K1123" s="20">
        <f t="shared" si="121"/>
        <v>2023</v>
      </c>
      <c r="L1123" s="12">
        <f t="shared" si="122"/>
        <v>0.4845530514054191</v>
      </c>
      <c r="M1123">
        <f>(COUNTIF(mercado_acoes!D:D, "Compra") + COUNTIF(mercado_acoes!D:D, "Venda"))</f>
        <v>2000</v>
      </c>
      <c r="N1123" s="19">
        <f t="shared" si="123"/>
        <v>3957</v>
      </c>
      <c r="O1123" s="19">
        <f t="shared" si="124"/>
        <v>2022.5154469485947</v>
      </c>
    </row>
    <row r="1124" spans="1:15" x14ac:dyDescent="0.2">
      <c r="A1124" s="3">
        <v>47</v>
      </c>
      <c r="B1124" s="3" t="s">
        <v>93</v>
      </c>
      <c r="C1124" s="3" t="s">
        <v>94</v>
      </c>
      <c r="D1124" s="3" t="s">
        <v>9</v>
      </c>
      <c r="E1124" s="3" t="s">
        <v>95</v>
      </c>
      <c r="F1124" s="7">
        <v>2.58</v>
      </c>
      <c r="G1124" s="6" t="s">
        <v>406</v>
      </c>
      <c r="H1124" s="21">
        <f t="shared" si="119"/>
        <v>26</v>
      </c>
      <c r="I1124" s="21" t="str">
        <f t="shared" si="125"/>
        <v>julho</v>
      </c>
      <c r="J1124" s="20">
        <f t="shared" si="120"/>
        <v>7</v>
      </c>
      <c r="K1124" s="20">
        <f t="shared" si="121"/>
        <v>2023</v>
      </c>
      <c r="L1124" s="12">
        <f t="shared" si="122"/>
        <v>1.6206634591035704E-2</v>
      </c>
      <c r="M1124">
        <f>(COUNTIF(mercado_acoes!D:D, "Compra") + COUNTIF(mercado_acoes!D:D, "Venda"))</f>
        <v>2000</v>
      </c>
      <c r="N1124" s="19">
        <f t="shared" si="123"/>
        <v>258</v>
      </c>
      <c r="O1124" s="19">
        <f t="shared" si="124"/>
        <v>2022.9837933654089</v>
      </c>
    </row>
    <row r="1125" spans="1:15" x14ac:dyDescent="0.2">
      <c r="A1125" s="3">
        <v>53</v>
      </c>
      <c r="B1125" s="3" t="s">
        <v>263</v>
      </c>
      <c r="C1125" s="3" t="s">
        <v>264</v>
      </c>
      <c r="D1125" s="3" t="s">
        <v>9</v>
      </c>
      <c r="E1125" s="3" t="s">
        <v>30</v>
      </c>
      <c r="F1125" s="7">
        <v>32.79</v>
      </c>
      <c r="G1125" s="6" t="s">
        <v>406</v>
      </c>
      <c r="H1125" s="21">
        <f t="shared" si="119"/>
        <v>26</v>
      </c>
      <c r="I1125" s="21" t="str">
        <f t="shared" si="125"/>
        <v>julho</v>
      </c>
      <c r="J1125" s="20">
        <f t="shared" si="120"/>
        <v>7</v>
      </c>
      <c r="K1125" s="20">
        <f t="shared" si="121"/>
        <v>2023</v>
      </c>
      <c r="L1125" s="12">
        <f t="shared" si="122"/>
        <v>0.39870853380602678</v>
      </c>
      <c r="M1125">
        <f>(COUNTIF(mercado_acoes!D:D, "Compra") + COUNTIF(mercado_acoes!D:D, "Venda"))</f>
        <v>2000</v>
      </c>
      <c r="N1125" s="19">
        <f t="shared" si="123"/>
        <v>3279</v>
      </c>
      <c r="O1125" s="19">
        <f t="shared" si="124"/>
        <v>2022.601291466194</v>
      </c>
    </row>
    <row r="1126" spans="1:15" x14ac:dyDescent="0.2">
      <c r="A1126" s="3">
        <v>5</v>
      </c>
      <c r="B1126" s="3" t="s">
        <v>151</v>
      </c>
      <c r="C1126" s="3" t="s">
        <v>152</v>
      </c>
      <c r="D1126" s="3" t="s">
        <v>9</v>
      </c>
      <c r="E1126" s="3" t="s">
        <v>115</v>
      </c>
      <c r="F1126" s="7">
        <v>32.479999999999997</v>
      </c>
      <c r="G1126" s="6" t="s">
        <v>407</v>
      </c>
      <c r="H1126" s="21">
        <f t="shared" si="119"/>
        <v>27</v>
      </c>
      <c r="I1126" s="21" t="str">
        <f t="shared" si="125"/>
        <v>julho</v>
      </c>
      <c r="J1126" s="20">
        <f t="shared" si="120"/>
        <v>7</v>
      </c>
      <c r="K1126" s="20">
        <f t="shared" si="121"/>
        <v>2023</v>
      </c>
      <c r="L1126" s="12">
        <f t="shared" si="122"/>
        <v>0.39478348949101033</v>
      </c>
      <c r="M1126">
        <f>(COUNTIF(mercado_acoes!D:D, "Compra") + COUNTIF(mercado_acoes!D:D, "Venda"))</f>
        <v>2000</v>
      </c>
      <c r="N1126" s="19">
        <f t="shared" si="123"/>
        <v>3247.9999999999995</v>
      </c>
      <c r="O1126" s="19">
        <f t="shared" si="124"/>
        <v>2022.6052165105091</v>
      </c>
    </row>
    <row r="1127" spans="1:15" x14ac:dyDescent="0.2">
      <c r="A1127" s="3">
        <v>60</v>
      </c>
      <c r="B1127" s="3" t="s">
        <v>41</v>
      </c>
      <c r="C1127" s="3" t="s">
        <v>42</v>
      </c>
      <c r="D1127" s="3" t="s">
        <v>9</v>
      </c>
      <c r="E1127" s="3" t="s">
        <v>27</v>
      </c>
      <c r="F1127" s="7">
        <v>13.36</v>
      </c>
      <c r="G1127" s="6" t="s">
        <v>407</v>
      </c>
      <c r="H1127" s="21">
        <f t="shared" si="119"/>
        <v>27</v>
      </c>
      <c r="I1127" s="21" t="str">
        <f t="shared" si="125"/>
        <v>julho</v>
      </c>
      <c r="J1127" s="20">
        <f t="shared" si="120"/>
        <v>7</v>
      </c>
      <c r="K1127" s="20">
        <f t="shared" si="121"/>
        <v>2023</v>
      </c>
      <c r="L1127" s="12">
        <f t="shared" si="122"/>
        <v>0.15269688528741451</v>
      </c>
      <c r="M1127">
        <f>(COUNTIF(mercado_acoes!D:D, "Compra") + COUNTIF(mercado_acoes!D:D, "Venda"))</f>
        <v>2000</v>
      </c>
      <c r="N1127" s="19">
        <f t="shared" si="123"/>
        <v>1336</v>
      </c>
      <c r="O1127" s="19">
        <f t="shared" si="124"/>
        <v>2022.8473031147125</v>
      </c>
    </row>
    <row r="1128" spans="1:15" x14ac:dyDescent="0.2">
      <c r="A1128" s="3">
        <v>30</v>
      </c>
      <c r="B1128" s="3" t="s">
        <v>7</v>
      </c>
      <c r="C1128" s="3" t="s">
        <v>8</v>
      </c>
      <c r="D1128" s="3" t="s">
        <v>9</v>
      </c>
      <c r="E1128" s="3" t="s">
        <v>47</v>
      </c>
      <c r="F1128" s="7">
        <v>7.16</v>
      </c>
      <c r="G1128" s="6" t="s">
        <v>407</v>
      </c>
      <c r="H1128" s="21">
        <f t="shared" si="119"/>
        <v>27</v>
      </c>
      <c r="I1128" s="21" t="str">
        <f t="shared" si="125"/>
        <v>julho</v>
      </c>
      <c r="J1128" s="20">
        <f t="shared" si="120"/>
        <v>7</v>
      </c>
      <c r="K1128" s="20">
        <f t="shared" si="121"/>
        <v>2023</v>
      </c>
      <c r="L1128" s="12">
        <f t="shared" si="122"/>
        <v>7.4195998987085343E-2</v>
      </c>
      <c r="M1128">
        <f>(COUNTIF(mercado_acoes!D:D, "Compra") + COUNTIF(mercado_acoes!D:D, "Venda"))</f>
        <v>2000</v>
      </c>
      <c r="N1128" s="19">
        <f t="shared" si="123"/>
        <v>716</v>
      </c>
      <c r="O1128" s="19">
        <f t="shared" si="124"/>
        <v>2022.9258040010129</v>
      </c>
    </row>
    <row r="1129" spans="1:15" x14ac:dyDescent="0.2">
      <c r="A1129" s="3">
        <v>73</v>
      </c>
      <c r="B1129" s="3" t="s">
        <v>231</v>
      </c>
      <c r="C1129" s="3" t="s">
        <v>232</v>
      </c>
      <c r="D1129" s="3" t="s">
        <v>14</v>
      </c>
      <c r="E1129" s="3" t="s">
        <v>79</v>
      </c>
      <c r="F1129" s="7">
        <v>14.15</v>
      </c>
      <c r="G1129" s="6" t="s">
        <v>407</v>
      </c>
      <c r="H1129" s="21">
        <f t="shared" si="119"/>
        <v>27</v>
      </c>
      <c r="I1129" s="21" t="str">
        <f t="shared" si="125"/>
        <v>julho</v>
      </c>
      <c r="J1129" s="20">
        <f t="shared" si="120"/>
        <v>7</v>
      </c>
      <c r="K1129" s="20">
        <f t="shared" si="121"/>
        <v>2023</v>
      </c>
      <c r="L1129" s="12">
        <f t="shared" si="122"/>
        <v>0.16269941757406936</v>
      </c>
      <c r="M1129">
        <f>(COUNTIF(mercado_acoes!D:D, "Compra") + COUNTIF(mercado_acoes!D:D, "Venda"))</f>
        <v>2000</v>
      </c>
      <c r="N1129" s="19">
        <f t="shared" si="123"/>
        <v>1415</v>
      </c>
      <c r="O1129" s="19">
        <f t="shared" si="124"/>
        <v>2022.837300582426</v>
      </c>
    </row>
    <row r="1130" spans="1:15" x14ac:dyDescent="0.2">
      <c r="A1130" s="3">
        <v>87</v>
      </c>
      <c r="B1130" s="3" t="s">
        <v>267</v>
      </c>
      <c r="C1130" s="3" t="s">
        <v>268</v>
      </c>
      <c r="D1130" s="3" t="s">
        <v>14</v>
      </c>
      <c r="E1130" s="3" t="s">
        <v>70</v>
      </c>
      <c r="F1130" s="7">
        <v>15</v>
      </c>
      <c r="G1130" s="6" t="s">
        <v>407</v>
      </c>
      <c r="H1130" s="21">
        <f t="shared" si="119"/>
        <v>27</v>
      </c>
      <c r="I1130" s="21" t="str">
        <f t="shared" si="125"/>
        <v>julho</v>
      </c>
      <c r="J1130" s="20">
        <f t="shared" si="120"/>
        <v>7</v>
      </c>
      <c r="K1130" s="20">
        <f t="shared" si="121"/>
        <v>2023</v>
      </c>
      <c r="L1130" s="12">
        <f t="shared" si="122"/>
        <v>0.17346163585717903</v>
      </c>
      <c r="M1130">
        <f>(COUNTIF(mercado_acoes!D:D, "Compra") + COUNTIF(mercado_acoes!D:D, "Venda"))</f>
        <v>2000</v>
      </c>
      <c r="N1130" s="19">
        <f t="shared" si="123"/>
        <v>1500</v>
      </c>
      <c r="O1130" s="19">
        <f t="shared" si="124"/>
        <v>2022.8265383641428</v>
      </c>
    </row>
    <row r="1131" spans="1:15" x14ac:dyDescent="0.2">
      <c r="A1131" s="3">
        <v>77</v>
      </c>
      <c r="B1131" s="3" t="s">
        <v>7</v>
      </c>
      <c r="C1131" s="3" t="s">
        <v>154</v>
      </c>
      <c r="D1131" s="3" t="s">
        <v>14</v>
      </c>
      <c r="E1131" s="3" t="s">
        <v>25</v>
      </c>
      <c r="F1131" s="7">
        <v>13.26</v>
      </c>
      <c r="G1131" s="6" t="s">
        <v>407</v>
      </c>
      <c r="H1131" s="21">
        <f t="shared" si="119"/>
        <v>27</v>
      </c>
      <c r="I1131" s="21" t="str">
        <f t="shared" si="125"/>
        <v>julho</v>
      </c>
      <c r="J1131" s="20">
        <f t="shared" si="120"/>
        <v>7</v>
      </c>
      <c r="K1131" s="20">
        <f t="shared" si="121"/>
        <v>2023</v>
      </c>
      <c r="L1131" s="12">
        <f t="shared" si="122"/>
        <v>0.15143074195998985</v>
      </c>
      <c r="M1131">
        <f>(COUNTIF(mercado_acoes!D:D, "Compra") + COUNTIF(mercado_acoes!D:D, "Venda"))</f>
        <v>2000</v>
      </c>
      <c r="N1131" s="19">
        <f t="shared" si="123"/>
        <v>1326</v>
      </c>
      <c r="O1131" s="19">
        <f t="shared" si="124"/>
        <v>2022.84856925804</v>
      </c>
    </row>
    <row r="1132" spans="1:15" x14ac:dyDescent="0.2">
      <c r="A1132" s="3">
        <v>81</v>
      </c>
      <c r="B1132" s="3" t="s">
        <v>32</v>
      </c>
      <c r="C1132" s="3" t="s">
        <v>33</v>
      </c>
      <c r="D1132" s="3" t="s">
        <v>14</v>
      </c>
      <c r="E1132" s="3" t="s">
        <v>63</v>
      </c>
      <c r="F1132" s="7">
        <v>12.64</v>
      </c>
      <c r="G1132" s="6" t="s">
        <v>407</v>
      </c>
      <c r="H1132" s="21">
        <f t="shared" si="119"/>
        <v>27</v>
      </c>
      <c r="I1132" s="21" t="str">
        <f t="shared" si="125"/>
        <v>julho</v>
      </c>
      <c r="J1132" s="20">
        <f t="shared" si="120"/>
        <v>7</v>
      </c>
      <c r="K1132" s="20">
        <f t="shared" si="121"/>
        <v>2023</v>
      </c>
      <c r="L1132" s="12">
        <f t="shared" si="122"/>
        <v>0.14358065332995695</v>
      </c>
      <c r="M1132">
        <f>(COUNTIF(mercado_acoes!D:D, "Compra") + COUNTIF(mercado_acoes!D:D, "Venda"))</f>
        <v>2000</v>
      </c>
      <c r="N1132" s="19">
        <f t="shared" si="123"/>
        <v>1264</v>
      </c>
      <c r="O1132" s="19">
        <f t="shared" si="124"/>
        <v>2022.85641934667</v>
      </c>
    </row>
    <row r="1133" spans="1:15" x14ac:dyDescent="0.2">
      <c r="A1133" s="3">
        <v>40</v>
      </c>
      <c r="B1133" s="3" t="s">
        <v>97</v>
      </c>
      <c r="C1133" s="3" t="s">
        <v>174</v>
      </c>
      <c r="D1133" s="3" t="s">
        <v>14</v>
      </c>
      <c r="E1133" s="3" t="s">
        <v>57</v>
      </c>
      <c r="F1133" s="7">
        <v>17.88</v>
      </c>
      <c r="G1133" s="6" t="s">
        <v>408</v>
      </c>
      <c r="H1133" s="21">
        <f t="shared" si="119"/>
        <v>28</v>
      </c>
      <c r="I1133" s="21" t="str">
        <f t="shared" si="125"/>
        <v>julho</v>
      </c>
      <c r="J1133" s="20">
        <f t="shared" si="120"/>
        <v>7</v>
      </c>
      <c r="K1133" s="20">
        <f t="shared" si="121"/>
        <v>2023</v>
      </c>
      <c r="L1133" s="12">
        <f t="shared" si="122"/>
        <v>0.20992656368700935</v>
      </c>
      <c r="M1133">
        <f>(COUNTIF(mercado_acoes!D:D, "Compra") + COUNTIF(mercado_acoes!D:D, "Venda"))</f>
        <v>2000</v>
      </c>
      <c r="N1133" s="19">
        <f t="shared" si="123"/>
        <v>1788</v>
      </c>
      <c r="O1133" s="19">
        <f t="shared" si="124"/>
        <v>2022.7900734363129</v>
      </c>
    </row>
    <row r="1134" spans="1:15" x14ac:dyDescent="0.2">
      <c r="A1134" s="3">
        <v>81</v>
      </c>
      <c r="B1134" s="3" t="s">
        <v>32</v>
      </c>
      <c r="C1134" s="3" t="s">
        <v>33</v>
      </c>
      <c r="D1134" s="3" t="s">
        <v>14</v>
      </c>
      <c r="E1134" s="3" t="s">
        <v>34</v>
      </c>
      <c r="F1134" s="7">
        <v>66.64</v>
      </c>
      <c r="G1134" s="6" t="s">
        <v>408</v>
      </c>
      <c r="H1134" s="21">
        <f t="shared" si="119"/>
        <v>28</v>
      </c>
      <c r="I1134" s="21" t="str">
        <f t="shared" si="125"/>
        <v>julho</v>
      </c>
      <c r="J1134" s="20">
        <f t="shared" si="120"/>
        <v>7</v>
      </c>
      <c r="K1134" s="20">
        <f t="shared" si="121"/>
        <v>2023</v>
      </c>
      <c r="L1134" s="12">
        <f t="shared" si="122"/>
        <v>0.82729805013927582</v>
      </c>
      <c r="M1134">
        <f>(COUNTIF(mercado_acoes!D:D, "Compra") + COUNTIF(mercado_acoes!D:D, "Venda"))</f>
        <v>2000</v>
      </c>
      <c r="N1134" s="19">
        <f t="shared" si="123"/>
        <v>6664</v>
      </c>
      <c r="O1134" s="19">
        <f t="shared" si="124"/>
        <v>2022.1727019498608</v>
      </c>
    </row>
    <row r="1135" spans="1:15" x14ac:dyDescent="0.2">
      <c r="A1135" s="3">
        <v>10</v>
      </c>
      <c r="B1135" s="3" t="s">
        <v>130</v>
      </c>
      <c r="C1135" s="3" t="s">
        <v>131</v>
      </c>
      <c r="D1135" s="3" t="s">
        <v>14</v>
      </c>
      <c r="E1135" s="3" t="s">
        <v>21</v>
      </c>
      <c r="F1135" s="7">
        <v>40.24</v>
      </c>
      <c r="G1135" s="6" t="s">
        <v>408</v>
      </c>
      <c r="H1135" s="21">
        <f t="shared" si="119"/>
        <v>28</v>
      </c>
      <c r="I1135" s="21" t="str">
        <f t="shared" si="125"/>
        <v>julho</v>
      </c>
      <c r="J1135" s="20">
        <f t="shared" si="120"/>
        <v>7</v>
      </c>
      <c r="K1135" s="20">
        <f t="shared" si="121"/>
        <v>2023</v>
      </c>
      <c r="L1135" s="12">
        <f t="shared" si="122"/>
        <v>0.4930362116991644</v>
      </c>
      <c r="M1135">
        <f>(COUNTIF(mercado_acoes!D:D, "Compra") + COUNTIF(mercado_acoes!D:D, "Venda"))</f>
        <v>2000</v>
      </c>
      <c r="N1135" s="19">
        <f t="shared" si="123"/>
        <v>4024</v>
      </c>
      <c r="O1135" s="19">
        <f t="shared" si="124"/>
        <v>2022.5069637883009</v>
      </c>
    </row>
    <row r="1136" spans="1:15" x14ac:dyDescent="0.2">
      <c r="A1136" s="3">
        <v>40</v>
      </c>
      <c r="B1136" s="3" t="s">
        <v>97</v>
      </c>
      <c r="C1136" s="3" t="s">
        <v>174</v>
      </c>
      <c r="D1136" s="3" t="s">
        <v>9</v>
      </c>
      <c r="E1136" s="3" t="s">
        <v>10</v>
      </c>
      <c r="F1136" s="7">
        <v>10.52</v>
      </c>
      <c r="G1136" s="6" t="s">
        <v>408</v>
      </c>
      <c r="H1136" s="21">
        <f t="shared" si="119"/>
        <v>28</v>
      </c>
      <c r="I1136" s="21" t="str">
        <f t="shared" si="125"/>
        <v>julho</v>
      </c>
      <c r="J1136" s="20">
        <f t="shared" si="120"/>
        <v>7</v>
      </c>
      <c r="K1136" s="20">
        <f t="shared" si="121"/>
        <v>2023</v>
      </c>
      <c r="L1136" s="12">
        <f t="shared" si="122"/>
        <v>0.11673841478855404</v>
      </c>
      <c r="M1136">
        <f>(COUNTIF(mercado_acoes!D:D, "Compra") + COUNTIF(mercado_acoes!D:D, "Venda"))</f>
        <v>2000</v>
      </c>
      <c r="N1136" s="19">
        <f t="shared" si="123"/>
        <v>1052</v>
      </c>
      <c r="O1136" s="19">
        <f t="shared" si="124"/>
        <v>2022.8832615852114</v>
      </c>
    </row>
    <row r="1137" spans="1:15" x14ac:dyDescent="0.2">
      <c r="A1137" s="3">
        <v>41</v>
      </c>
      <c r="B1137" s="3" t="s">
        <v>222</v>
      </c>
      <c r="C1137" s="3" t="s">
        <v>223</v>
      </c>
      <c r="D1137" s="3" t="s">
        <v>14</v>
      </c>
      <c r="E1137" s="3" t="s">
        <v>21</v>
      </c>
      <c r="F1137" s="7">
        <v>34.18</v>
      </c>
      <c r="G1137" s="6" t="s">
        <v>408</v>
      </c>
      <c r="H1137" s="21">
        <f t="shared" si="119"/>
        <v>28</v>
      </c>
      <c r="I1137" s="21" t="str">
        <f t="shared" si="125"/>
        <v>julho</v>
      </c>
      <c r="J1137" s="20">
        <f t="shared" si="120"/>
        <v>7</v>
      </c>
      <c r="K1137" s="20">
        <f t="shared" si="121"/>
        <v>2023</v>
      </c>
      <c r="L1137" s="12">
        <f t="shared" si="122"/>
        <v>0.41630792605722972</v>
      </c>
      <c r="M1137">
        <f>(COUNTIF(mercado_acoes!D:D, "Compra") + COUNTIF(mercado_acoes!D:D, "Venda"))</f>
        <v>2000</v>
      </c>
      <c r="N1137" s="19">
        <f t="shared" si="123"/>
        <v>3418</v>
      </c>
      <c r="O1137" s="19">
        <f t="shared" si="124"/>
        <v>2022.5836920739428</v>
      </c>
    </row>
    <row r="1138" spans="1:15" x14ac:dyDescent="0.2">
      <c r="A1138" s="3">
        <v>98</v>
      </c>
      <c r="B1138" s="3" t="s">
        <v>142</v>
      </c>
      <c r="C1138" s="3" t="s">
        <v>187</v>
      </c>
      <c r="D1138" s="3" t="s">
        <v>9</v>
      </c>
      <c r="E1138" s="3" t="s">
        <v>70</v>
      </c>
      <c r="F1138" s="7">
        <v>11.16</v>
      </c>
      <c r="G1138" s="6" t="s">
        <v>408</v>
      </c>
      <c r="H1138" s="21">
        <f t="shared" si="119"/>
        <v>28</v>
      </c>
      <c r="I1138" s="21" t="str">
        <f t="shared" si="125"/>
        <v>julho</v>
      </c>
      <c r="J1138" s="20">
        <f t="shared" si="120"/>
        <v>7</v>
      </c>
      <c r="K1138" s="20">
        <f t="shared" si="121"/>
        <v>2023</v>
      </c>
      <c r="L1138" s="12">
        <f t="shared" si="122"/>
        <v>0.1248417320840719</v>
      </c>
      <c r="M1138">
        <f>(COUNTIF(mercado_acoes!D:D, "Compra") + COUNTIF(mercado_acoes!D:D, "Venda"))</f>
        <v>2000</v>
      </c>
      <c r="N1138" s="19">
        <f t="shared" si="123"/>
        <v>1116</v>
      </c>
      <c r="O1138" s="19">
        <f t="shared" si="124"/>
        <v>2022.8751582679158</v>
      </c>
    </row>
    <row r="1139" spans="1:15" x14ac:dyDescent="0.2">
      <c r="A1139" s="3">
        <v>85</v>
      </c>
      <c r="B1139" s="3" t="s">
        <v>191</v>
      </c>
      <c r="C1139" s="3" t="s">
        <v>192</v>
      </c>
      <c r="D1139" s="3" t="s">
        <v>9</v>
      </c>
      <c r="E1139" s="3" t="s">
        <v>83</v>
      </c>
      <c r="F1139" s="7">
        <v>35</v>
      </c>
      <c r="G1139" s="6" t="s">
        <v>408</v>
      </c>
      <c r="H1139" s="21">
        <f t="shared" si="119"/>
        <v>28</v>
      </c>
      <c r="I1139" s="21" t="str">
        <f t="shared" si="125"/>
        <v>julho</v>
      </c>
      <c r="J1139" s="20">
        <f t="shared" si="120"/>
        <v>7</v>
      </c>
      <c r="K1139" s="20">
        <f t="shared" si="121"/>
        <v>2023</v>
      </c>
      <c r="L1139" s="12">
        <f t="shared" si="122"/>
        <v>0.42669030134211194</v>
      </c>
      <c r="M1139">
        <f>(COUNTIF(mercado_acoes!D:D, "Compra") + COUNTIF(mercado_acoes!D:D, "Venda"))</f>
        <v>2000</v>
      </c>
      <c r="N1139" s="19">
        <f t="shared" si="123"/>
        <v>3500</v>
      </c>
      <c r="O1139" s="19">
        <f t="shared" si="124"/>
        <v>2022.5733096986578</v>
      </c>
    </row>
    <row r="1140" spans="1:15" x14ac:dyDescent="0.2">
      <c r="A1140" s="3">
        <v>97</v>
      </c>
      <c r="B1140" s="3" t="s">
        <v>43</v>
      </c>
      <c r="C1140" s="3" t="s">
        <v>44</v>
      </c>
      <c r="D1140" s="3" t="s">
        <v>9</v>
      </c>
      <c r="E1140" s="3" t="s">
        <v>27</v>
      </c>
      <c r="F1140" s="7">
        <v>12.23</v>
      </c>
      <c r="G1140" s="6" t="s">
        <v>409</v>
      </c>
      <c r="H1140" s="21">
        <f t="shared" si="119"/>
        <v>1</v>
      </c>
      <c r="I1140" s="21" t="str">
        <f t="shared" si="125"/>
        <v>agosto</v>
      </c>
      <c r="J1140" s="20">
        <f t="shared" si="120"/>
        <v>8</v>
      </c>
      <c r="K1140" s="20">
        <f t="shared" si="121"/>
        <v>2023</v>
      </c>
      <c r="L1140" s="12">
        <f t="shared" si="122"/>
        <v>0.13838946568751581</v>
      </c>
      <c r="M1140">
        <f>(COUNTIF(mercado_acoes!D:D, "Compra") + COUNTIF(mercado_acoes!D:D, "Venda"))</f>
        <v>2000</v>
      </c>
      <c r="N1140" s="19">
        <f t="shared" si="123"/>
        <v>1223</v>
      </c>
      <c r="O1140" s="19">
        <f t="shared" si="124"/>
        <v>2022.8616105343124</v>
      </c>
    </row>
    <row r="1141" spans="1:15" x14ac:dyDescent="0.2">
      <c r="A1141" s="3">
        <v>75</v>
      </c>
      <c r="B1141" s="3" t="s">
        <v>257</v>
      </c>
      <c r="C1141" s="3" t="s">
        <v>258</v>
      </c>
      <c r="D1141" s="3" t="s">
        <v>9</v>
      </c>
      <c r="E1141" s="3" t="s">
        <v>63</v>
      </c>
      <c r="F1141" s="7">
        <v>12.63</v>
      </c>
      <c r="G1141" s="6" t="s">
        <v>409</v>
      </c>
      <c r="H1141" s="21">
        <f t="shared" ref="H1141:H1204" si="126">DAY(G1141)</f>
        <v>1</v>
      </c>
      <c r="I1141" s="21" t="str">
        <f t="shared" si="125"/>
        <v>agosto</v>
      </c>
      <c r="J1141" s="20">
        <f t="shared" si="120"/>
        <v>8</v>
      </c>
      <c r="K1141" s="20">
        <f t="shared" si="121"/>
        <v>2023</v>
      </c>
      <c r="L1141" s="12">
        <f t="shared" si="122"/>
        <v>0.14345403899721448</v>
      </c>
      <c r="M1141">
        <f>(COUNTIF(mercado_acoes!D:D, "Compra") + COUNTIF(mercado_acoes!D:D, "Venda"))</f>
        <v>2000</v>
      </c>
      <c r="N1141" s="19">
        <f t="shared" si="123"/>
        <v>1263</v>
      </c>
      <c r="O1141" s="19">
        <f t="shared" si="124"/>
        <v>2022.8565459610029</v>
      </c>
    </row>
    <row r="1142" spans="1:15" x14ac:dyDescent="0.2">
      <c r="A1142" s="3">
        <v>48</v>
      </c>
      <c r="B1142" s="3" t="s">
        <v>23</v>
      </c>
      <c r="C1142" s="3" t="s">
        <v>26</v>
      </c>
      <c r="D1142" s="3" t="s">
        <v>14</v>
      </c>
      <c r="E1142" s="3" t="s">
        <v>125</v>
      </c>
      <c r="F1142" s="7">
        <v>2.84</v>
      </c>
      <c r="G1142" s="6" t="s">
        <v>409</v>
      </c>
      <c r="H1142" s="21">
        <f t="shared" si="126"/>
        <v>1</v>
      </c>
      <c r="I1142" s="21" t="str">
        <f t="shared" si="125"/>
        <v>agosto</v>
      </c>
      <c r="J1142" s="20">
        <f t="shared" si="120"/>
        <v>8</v>
      </c>
      <c r="K1142" s="20">
        <f t="shared" si="121"/>
        <v>2023</v>
      </c>
      <c r="L1142" s="12">
        <f t="shared" si="122"/>
        <v>1.949860724233983E-2</v>
      </c>
      <c r="M1142">
        <f>(COUNTIF(mercado_acoes!D:D, "Compra") + COUNTIF(mercado_acoes!D:D, "Venda"))</f>
        <v>2000</v>
      </c>
      <c r="N1142" s="19">
        <f t="shared" si="123"/>
        <v>284</v>
      </c>
      <c r="O1142" s="19">
        <f t="shared" si="124"/>
        <v>2022.9805013927576</v>
      </c>
    </row>
    <row r="1143" spans="1:15" x14ac:dyDescent="0.2">
      <c r="A1143" s="3">
        <v>3</v>
      </c>
      <c r="B1143" s="3" t="s">
        <v>51</v>
      </c>
      <c r="C1143" s="3" t="s">
        <v>52</v>
      </c>
      <c r="D1143" s="3" t="s">
        <v>9</v>
      </c>
      <c r="E1143" s="3" t="s">
        <v>25</v>
      </c>
      <c r="F1143" s="7">
        <v>18.420000000000002</v>
      </c>
      <c r="G1143" s="6" t="s">
        <v>409</v>
      </c>
      <c r="H1143" s="21">
        <f t="shared" si="126"/>
        <v>1</v>
      </c>
      <c r="I1143" s="21" t="str">
        <f t="shared" si="125"/>
        <v>agosto</v>
      </c>
      <c r="J1143" s="20">
        <f t="shared" si="120"/>
        <v>8</v>
      </c>
      <c r="K1143" s="20">
        <f t="shared" si="121"/>
        <v>2023</v>
      </c>
      <c r="L1143" s="12">
        <f t="shared" si="122"/>
        <v>0.21676373765510257</v>
      </c>
      <c r="M1143">
        <f>(COUNTIF(mercado_acoes!D:D, "Compra") + COUNTIF(mercado_acoes!D:D, "Venda"))</f>
        <v>2000</v>
      </c>
      <c r="N1143" s="19">
        <f t="shared" si="123"/>
        <v>1842.0000000000002</v>
      </c>
      <c r="O1143" s="19">
        <f t="shared" si="124"/>
        <v>2022.7832362623449</v>
      </c>
    </row>
    <row r="1144" spans="1:15" x14ac:dyDescent="0.2">
      <c r="A1144" s="3">
        <v>73</v>
      </c>
      <c r="B1144" s="3" t="s">
        <v>231</v>
      </c>
      <c r="C1144" s="3" t="s">
        <v>232</v>
      </c>
      <c r="D1144" s="3" t="s">
        <v>9</v>
      </c>
      <c r="E1144" s="3" t="s">
        <v>27</v>
      </c>
      <c r="F1144" s="7">
        <v>12.72</v>
      </c>
      <c r="G1144" s="6" t="s">
        <v>410</v>
      </c>
      <c r="H1144" s="21">
        <f t="shared" si="126"/>
        <v>2</v>
      </c>
      <c r="I1144" s="21" t="str">
        <f t="shared" si="125"/>
        <v>agosto</v>
      </c>
      <c r="J1144" s="20">
        <f t="shared" si="120"/>
        <v>8</v>
      </c>
      <c r="K1144" s="20">
        <f t="shared" si="121"/>
        <v>2023</v>
      </c>
      <c r="L1144" s="12">
        <f t="shared" si="122"/>
        <v>0.14459356799189668</v>
      </c>
      <c r="M1144">
        <f>(COUNTIF(mercado_acoes!D:D, "Compra") + COUNTIF(mercado_acoes!D:D, "Venda"))</f>
        <v>2000</v>
      </c>
      <c r="N1144" s="19">
        <f t="shared" si="123"/>
        <v>1272</v>
      </c>
      <c r="O1144" s="19">
        <f t="shared" si="124"/>
        <v>2022.8554064320081</v>
      </c>
    </row>
    <row r="1145" spans="1:15" x14ac:dyDescent="0.2">
      <c r="A1145" s="3">
        <v>64</v>
      </c>
      <c r="B1145" s="3" t="s">
        <v>142</v>
      </c>
      <c r="C1145" s="3" t="s">
        <v>143</v>
      </c>
      <c r="D1145" s="3" t="s">
        <v>14</v>
      </c>
      <c r="E1145" s="3" t="s">
        <v>95</v>
      </c>
      <c r="F1145" s="7">
        <v>3.21</v>
      </c>
      <c r="G1145" s="6" t="s">
        <v>410</v>
      </c>
      <c r="H1145" s="21">
        <f t="shared" si="126"/>
        <v>2</v>
      </c>
      <c r="I1145" s="21" t="str">
        <f t="shared" si="125"/>
        <v>agosto</v>
      </c>
      <c r="J1145" s="20">
        <f t="shared" si="120"/>
        <v>8</v>
      </c>
      <c r="K1145" s="20">
        <f t="shared" si="121"/>
        <v>2023</v>
      </c>
      <c r="L1145" s="12">
        <f t="shared" si="122"/>
        <v>2.418333755381109E-2</v>
      </c>
      <c r="M1145">
        <f>(COUNTIF(mercado_acoes!D:D, "Compra") + COUNTIF(mercado_acoes!D:D, "Venda"))</f>
        <v>2000</v>
      </c>
      <c r="N1145" s="19">
        <f t="shared" si="123"/>
        <v>321</v>
      </c>
      <c r="O1145" s="19">
        <f t="shared" si="124"/>
        <v>2022.9758166624463</v>
      </c>
    </row>
    <row r="1146" spans="1:15" x14ac:dyDescent="0.2">
      <c r="A1146" s="3">
        <v>60</v>
      </c>
      <c r="B1146" s="3" t="s">
        <v>41</v>
      </c>
      <c r="C1146" s="3" t="s">
        <v>42</v>
      </c>
      <c r="D1146" s="3" t="s">
        <v>14</v>
      </c>
      <c r="E1146" s="3" t="s">
        <v>115</v>
      </c>
      <c r="F1146" s="7">
        <v>28.85</v>
      </c>
      <c r="G1146" s="6" t="s">
        <v>410</v>
      </c>
      <c r="H1146" s="21">
        <f t="shared" si="126"/>
        <v>2</v>
      </c>
      <c r="I1146" s="21" t="str">
        <f t="shared" si="125"/>
        <v>agosto</v>
      </c>
      <c r="J1146" s="20">
        <f t="shared" si="120"/>
        <v>8</v>
      </c>
      <c r="K1146" s="20">
        <f t="shared" si="121"/>
        <v>2023</v>
      </c>
      <c r="L1146" s="12">
        <f t="shared" si="122"/>
        <v>0.34882248670549504</v>
      </c>
      <c r="M1146">
        <f>(COUNTIF(mercado_acoes!D:D, "Compra") + COUNTIF(mercado_acoes!D:D, "Venda"))</f>
        <v>2000</v>
      </c>
      <c r="N1146" s="19">
        <f t="shared" si="123"/>
        <v>2885</v>
      </c>
      <c r="O1146" s="19">
        <f t="shared" si="124"/>
        <v>2022.6511775132944</v>
      </c>
    </row>
    <row r="1147" spans="1:15" x14ac:dyDescent="0.2">
      <c r="A1147" s="3">
        <v>51</v>
      </c>
      <c r="B1147" s="3" t="s">
        <v>248</v>
      </c>
      <c r="C1147" s="3" t="s">
        <v>249</v>
      </c>
      <c r="D1147" s="3" t="s">
        <v>9</v>
      </c>
      <c r="E1147" s="3" t="s">
        <v>15</v>
      </c>
      <c r="F1147" s="7">
        <v>50.85</v>
      </c>
      <c r="G1147" s="6" t="s">
        <v>410</v>
      </c>
      <c r="H1147" s="21">
        <f t="shared" si="126"/>
        <v>2</v>
      </c>
      <c r="I1147" s="21" t="str">
        <f t="shared" si="125"/>
        <v>agosto</v>
      </c>
      <c r="J1147" s="20">
        <f t="shared" si="120"/>
        <v>8</v>
      </c>
      <c r="K1147" s="20">
        <f t="shared" si="121"/>
        <v>2023</v>
      </c>
      <c r="L1147" s="12">
        <f t="shared" si="122"/>
        <v>0.62737401873892129</v>
      </c>
      <c r="M1147">
        <f>(COUNTIF(mercado_acoes!D:D, "Compra") + COUNTIF(mercado_acoes!D:D, "Venda"))</f>
        <v>2000</v>
      </c>
      <c r="N1147" s="19">
        <f t="shared" si="123"/>
        <v>5085</v>
      </c>
      <c r="O1147" s="19">
        <f t="shared" si="124"/>
        <v>2022.3726259812611</v>
      </c>
    </row>
    <row r="1148" spans="1:15" x14ac:dyDescent="0.2">
      <c r="A1148" s="3">
        <v>38</v>
      </c>
      <c r="B1148" s="3" t="s">
        <v>89</v>
      </c>
      <c r="C1148" s="3" t="s">
        <v>90</v>
      </c>
      <c r="D1148" s="3" t="s">
        <v>14</v>
      </c>
      <c r="E1148" s="3" t="s">
        <v>83</v>
      </c>
      <c r="F1148" s="7">
        <v>38.76</v>
      </c>
      <c r="G1148" s="6" t="s">
        <v>410</v>
      </c>
      <c r="H1148" s="21">
        <f t="shared" si="126"/>
        <v>2</v>
      </c>
      <c r="I1148" s="21" t="str">
        <f t="shared" si="125"/>
        <v>agosto</v>
      </c>
      <c r="J1148" s="20">
        <f t="shared" si="120"/>
        <v>8</v>
      </c>
      <c r="K1148" s="20">
        <f t="shared" si="121"/>
        <v>2023</v>
      </c>
      <c r="L1148" s="12">
        <f t="shared" si="122"/>
        <v>0.47429729045327929</v>
      </c>
      <c r="M1148">
        <f>(COUNTIF(mercado_acoes!D:D, "Compra") + COUNTIF(mercado_acoes!D:D, "Venda"))</f>
        <v>2000</v>
      </c>
      <c r="N1148" s="19">
        <f t="shared" si="123"/>
        <v>3876</v>
      </c>
      <c r="O1148" s="19">
        <f t="shared" si="124"/>
        <v>2022.5257027095467</v>
      </c>
    </row>
    <row r="1149" spans="1:15" x14ac:dyDescent="0.2">
      <c r="A1149" s="3">
        <v>24</v>
      </c>
      <c r="B1149" s="3" t="s">
        <v>118</v>
      </c>
      <c r="C1149" s="3" t="s">
        <v>119</v>
      </c>
      <c r="D1149" s="3" t="s">
        <v>9</v>
      </c>
      <c r="E1149" s="3" t="s">
        <v>83</v>
      </c>
      <c r="F1149" s="7">
        <v>41.04</v>
      </c>
      <c r="G1149" s="6" t="s">
        <v>410</v>
      </c>
      <c r="H1149" s="21">
        <f t="shared" si="126"/>
        <v>2</v>
      </c>
      <c r="I1149" s="21" t="str">
        <f t="shared" si="125"/>
        <v>agosto</v>
      </c>
      <c r="J1149" s="20">
        <f t="shared" si="120"/>
        <v>8</v>
      </c>
      <c r="K1149" s="20">
        <f t="shared" si="121"/>
        <v>2023</v>
      </c>
      <c r="L1149" s="12">
        <f t="shared" si="122"/>
        <v>0.50316535831856168</v>
      </c>
      <c r="M1149">
        <f>(COUNTIF(mercado_acoes!D:D, "Compra") + COUNTIF(mercado_acoes!D:D, "Venda"))</f>
        <v>2000</v>
      </c>
      <c r="N1149" s="19">
        <f t="shared" si="123"/>
        <v>4104</v>
      </c>
      <c r="O1149" s="19">
        <f t="shared" si="124"/>
        <v>2022.4968346416815</v>
      </c>
    </row>
    <row r="1150" spans="1:15" x14ac:dyDescent="0.2">
      <c r="A1150" s="3">
        <v>41</v>
      </c>
      <c r="B1150" s="3" t="s">
        <v>222</v>
      </c>
      <c r="C1150" s="3" t="s">
        <v>223</v>
      </c>
      <c r="D1150" s="3" t="s">
        <v>9</v>
      </c>
      <c r="E1150" s="3" t="s">
        <v>10</v>
      </c>
      <c r="F1150" s="7">
        <v>10.73</v>
      </c>
      <c r="G1150" s="6" t="s">
        <v>410</v>
      </c>
      <c r="H1150" s="21">
        <f t="shared" si="126"/>
        <v>2</v>
      </c>
      <c r="I1150" s="21" t="str">
        <f t="shared" si="125"/>
        <v>agosto</v>
      </c>
      <c r="J1150" s="20">
        <f t="shared" si="120"/>
        <v>8</v>
      </c>
      <c r="K1150" s="20">
        <f t="shared" si="121"/>
        <v>2023</v>
      </c>
      <c r="L1150" s="12">
        <f t="shared" si="122"/>
        <v>0.11939731577614585</v>
      </c>
      <c r="M1150">
        <f>(COUNTIF(mercado_acoes!D:D, "Compra") + COUNTIF(mercado_acoes!D:D, "Venda"))</f>
        <v>2000</v>
      </c>
      <c r="N1150" s="19">
        <f t="shared" si="123"/>
        <v>1073</v>
      </c>
      <c r="O1150" s="19">
        <f t="shared" si="124"/>
        <v>2022.880602684224</v>
      </c>
    </row>
    <row r="1151" spans="1:15" x14ac:dyDescent="0.2">
      <c r="A1151" s="3">
        <v>26</v>
      </c>
      <c r="B1151" s="3" t="s">
        <v>210</v>
      </c>
      <c r="C1151" s="3" t="s">
        <v>211</v>
      </c>
      <c r="D1151" s="3" t="s">
        <v>14</v>
      </c>
      <c r="E1151" s="3" t="s">
        <v>21</v>
      </c>
      <c r="F1151" s="7">
        <v>17.489999999999998</v>
      </c>
      <c r="G1151" s="6" t="s">
        <v>411</v>
      </c>
      <c r="H1151" s="21">
        <f t="shared" si="126"/>
        <v>3</v>
      </c>
      <c r="I1151" s="21" t="str">
        <f t="shared" si="125"/>
        <v>agosto</v>
      </c>
      <c r="J1151" s="20">
        <f t="shared" si="120"/>
        <v>8</v>
      </c>
      <c r="K1151" s="20">
        <f t="shared" si="121"/>
        <v>2023</v>
      </c>
      <c r="L1151" s="12">
        <f t="shared" si="122"/>
        <v>0.20498860471005315</v>
      </c>
      <c r="M1151">
        <f>(COUNTIF(mercado_acoes!D:D, "Compra") + COUNTIF(mercado_acoes!D:D, "Venda"))</f>
        <v>2000</v>
      </c>
      <c r="N1151" s="19">
        <f t="shared" si="123"/>
        <v>1748.9999999999998</v>
      </c>
      <c r="O1151" s="19">
        <f t="shared" si="124"/>
        <v>2022.79501139529</v>
      </c>
    </row>
    <row r="1152" spans="1:15" x14ac:dyDescent="0.2">
      <c r="A1152" s="3">
        <v>76</v>
      </c>
      <c r="B1152" s="3" t="s">
        <v>213</v>
      </c>
      <c r="C1152" s="3" t="s">
        <v>214</v>
      </c>
      <c r="D1152" s="3" t="s">
        <v>14</v>
      </c>
      <c r="E1152" s="3" t="s">
        <v>70</v>
      </c>
      <c r="F1152" s="7">
        <v>11.96</v>
      </c>
      <c r="G1152" s="6" t="s">
        <v>412</v>
      </c>
      <c r="H1152" s="21">
        <f t="shared" si="126"/>
        <v>4</v>
      </c>
      <c r="I1152" s="21" t="str">
        <f t="shared" si="125"/>
        <v>agosto</v>
      </c>
      <c r="J1152" s="20">
        <f t="shared" si="120"/>
        <v>8</v>
      </c>
      <c r="K1152" s="20">
        <f t="shared" si="121"/>
        <v>2023</v>
      </c>
      <c r="L1152" s="12">
        <f t="shared" si="122"/>
        <v>0.13497087870346922</v>
      </c>
      <c r="M1152">
        <f>(COUNTIF(mercado_acoes!D:D, "Compra") + COUNTIF(mercado_acoes!D:D, "Venda"))</f>
        <v>2000</v>
      </c>
      <c r="N1152" s="19">
        <f t="shared" si="123"/>
        <v>1196</v>
      </c>
      <c r="O1152" s="19">
        <f t="shared" si="124"/>
        <v>2022.8650291212966</v>
      </c>
    </row>
    <row r="1153" spans="1:15" x14ac:dyDescent="0.2">
      <c r="A1153" s="3">
        <v>49</v>
      </c>
      <c r="B1153" s="3" t="s">
        <v>166</v>
      </c>
      <c r="C1153" s="3" t="s">
        <v>167</v>
      </c>
      <c r="D1153" s="3" t="s">
        <v>14</v>
      </c>
      <c r="E1153" s="3" t="s">
        <v>70</v>
      </c>
      <c r="F1153" s="7">
        <v>15.14</v>
      </c>
      <c r="G1153" s="6" t="s">
        <v>412</v>
      </c>
      <c r="H1153" s="21">
        <f t="shared" si="126"/>
        <v>4</v>
      </c>
      <c r="I1153" s="21" t="str">
        <f t="shared" si="125"/>
        <v>agosto</v>
      </c>
      <c r="J1153" s="20">
        <f t="shared" si="120"/>
        <v>8</v>
      </c>
      <c r="K1153" s="20">
        <f t="shared" si="121"/>
        <v>2023</v>
      </c>
      <c r="L1153" s="12">
        <f t="shared" si="122"/>
        <v>0.17523423651557354</v>
      </c>
      <c r="M1153">
        <f>(COUNTIF(mercado_acoes!D:D, "Compra") + COUNTIF(mercado_acoes!D:D, "Venda"))</f>
        <v>2000</v>
      </c>
      <c r="N1153" s="19">
        <f t="shared" si="123"/>
        <v>1514</v>
      </c>
      <c r="O1153" s="19">
        <f t="shared" si="124"/>
        <v>2022.8247657634845</v>
      </c>
    </row>
    <row r="1154" spans="1:15" x14ac:dyDescent="0.2">
      <c r="A1154" s="3">
        <v>36</v>
      </c>
      <c r="B1154" s="3" t="s">
        <v>61</v>
      </c>
      <c r="C1154" s="3" t="s">
        <v>62</v>
      </c>
      <c r="D1154" s="3" t="s">
        <v>9</v>
      </c>
      <c r="E1154" s="3" t="s">
        <v>95</v>
      </c>
      <c r="F1154" s="7">
        <v>3.25</v>
      </c>
      <c r="G1154" s="6" t="s">
        <v>412</v>
      </c>
      <c r="H1154" s="21">
        <f t="shared" si="126"/>
        <v>4</v>
      </c>
      <c r="I1154" s="21" t="str">
        <f t="shared" si="125"/>
        <v>agosto</v>
      </c>
      <c r="J1154" s="20">
        <f t="shared" si="120"/>
        <v>8</v>
      </c>
      <c r="K1154" s="20">
        <f t="shared" si="121"/>
        <v>2023</v>
      </c>
      <c r="L1154" s="12">
        <f t="shared" si="122"/>
        <v>2.4689794884780954E-2</v>
      </c>
      <c r="M1154">
        <f>(COUNTIF(mercado_acoes!D:D, "Compra") + COUNTIF(mercado_acoes!D:D, "Venda"))</f>
        <v>2000</v>
      </c>
      <c r="N1154" s="19">
        <f t="shared" si="123"/>
        <v>325</v>
      </c>
      <c r="O1154" s="19">
        <f t="shared" si="124"/>
        <v>2022.9753102051152</v>
      </c>
    </row>
    <row r="1155" spans="1:15" x14ac:dyDescent="0.2">
      <c r="A1155" s="3">
        <v>40</v>
      </c>
      <c r="B1155" s="3" t="s">
        <v>97</v>
      </c>
      <c r="C1155" s="3" t="s">
        <v>174</v>
      </c>
      <c r="D1155" s="3" t="s">
        <v>14</v>
      </c>
      <c r="E1155" s="3" t="s">
        <v>95</v>
      </c>
      <c r="F1155" s="7">
        <v>2.62</v>
      </c>
      <c r="G1155" s="6" t="s">
        <v>412</v>
      </c>
      <c r="H1155" s="21">
        <f t="shared" si="126"/>
        <v>4</v>
      </c>
      <c r="I1155" s="21" t="str">
        <f t="shared" si="125"/>
        <v>agosto</v>
      </c>
      <c r="J1155" s="20">
        <f t="shared" ref="J1155:J1218" si="127">MONTH(G1155)</f>
        <v>8</v>
      </c>
      <c r="K1155" s="20">
        <f t="shared" ref="K1155:K1218" si="128">YEAR(G1155)</f>
        <v>2023</v>
      </c>
      <c r="L1155" s="12">
        <f t="shared" ref="L1155:L1218" si="129">(F1155 - MIN(F:F)) / (MAX(F:F) - MIN(F:F))</f>
        <v>1.6713091922005572E-2</v>
      </c>
      <c r="M1155">
        <f>(COUNTIF(mercado_acoes!D:D, "Compra") + COUNTIF(mercado_acoes!D:D, "Venda"))</f>
        <v>2000</v>
      </c>
      <c r="N1155" s="19">
        <f t="shared" ref="N1155:N1218" si="130">F1155*100</f>
        <v>262</v>
      </c>
      <c r="O1155" s="19">
        <f t="shared" ref="O1155:O1218" si="131">K1155 - L1155</f>
        <v>2022.9832869080781</v>
      </c>
    </row>
    <row r="1156" spans="1:15" x14ac:dyDescent="0.2">
      <c r="A1156" s="3">
        <v>32</v>
      </c>
      <c r="B1156" s="3" t="s">
        <v>128</v>
      </c>
      <c r="C1156" s="3" t="s">
        <v>129</v>
      </c>
      <c r="D1156" s="3" t="s">
        <v>9</v>
      </c>
      <c r="E1156" s="3" t="s">
        <v>18</v>
      </c>
      <c r="F1156" s="7">
        <v>15.76</v>
      </c>
      <c r="G1156" s="6" t="s">
        <v>412</v>
      </c>
      <c r="H1156" s="21">
        <f t="shared" si="126"/>
        <v>4</v>
      </c>
      <c r="I1156" s="21" t="str">
        <f t="shared" si="125"/>
        <v>agosto</v>
      </c>
      <c r="J1156" s="20">
        <f t="shared" si="127"/>
        <v>8</v>
      </c>
      <c r="K1156" s="20">
        <f t="shared" si="128"/>
        <v>2023</v>
      </c>
      <c r="L1156" s="12">
        <f t="shared" si="129"/>
        <v>0.18308432514560646</v>
      </c>
      <c r="M1156">
        <f>(COUNTIF(mercado_acoes!D:D, "Compra") + COUNTIF(mercado_acoes!D:D, "Venda"))</f>
        <v>2000</v>
      </c>
      <c r="N1156" s="19">
        <f t="shared" si="130"/>
        <v>1576</v>
      </c>
      <c r="O1156" s="19">
        <f t="shared" si="131"/>
        <v>2022.8169156748545</v>
      </c>
    </row>
    <row r="1157" spans="1:15" x14ac:dyDescent="0.2">
      <c r="A1157" s="3">
        <v>63</v>
      </c>
      <c r="B1157" s="3" t="s">
        <v>234</v>
      </c>
      <c r="C1157" s="3" t="s">
        <v>235</v>
      </c>
      <c r="D1157" s="3" t="s">
        <v>9</v>
      </c>
      <c r="E1157" s="3" t="s">
        <v>18</v>
      </c>
      <c r="F1157" s="7">
        <v>13.41</v>
      </c>
      <c r="G1157" s="6" t="s">
        <v>412</v>
      </c>
      <c r="H1157" s="21">
        <f t="shared" si="126"/>
        <v>4</v>
      </c>
      <c r="I1157" s="21" t="str">
        <f t="shared" ref="I1157:I1220" si="132">TEXT(G1157,"mmmm")</f>
        <v>agosto</v>
      </c>
      <c r="J1157" s="20">
        <f t="shared" si="127"/>
        <v>8</v>
      </c>
      <c r="K1157" s="20">
        <f t="shared" si="128"/>
        <v>2023</v>
      </c>
      <c r="L1157" s="12">
        <f t="shared" si="129"/>
        <v>0.15332995695112686</v>
      </c>
      <c r="M1157">
        <f>(COUNTIF(mercado_acoes!D:D, "Compra") + COUNTIF(mercado_acoes!D:D, "Venda"))</f>
        <v>2000</v>
      </c>
      <c r="N1157" s="19">
        <f t="shared" si="130"/>
        <v>1341</v>
      </c>
      <c r="O1157" s="19">
        <f t="shared" si="131"/>
        <v>2022.8466700430488</v>
      </c>
    </row>
    <row r="1158" spans="1:15" x14ac:dyDescent="0.2">
      <c r="A1158" s="3">
        <v>4</v>
      </c>
      <c r="B1158" s="3" t="s">
        <v>91</v>
      </c>
      <c r="C1158" s="3" t="s">
        <v>92</v>
      </c>
      <c r="D1158" s="3" t="s">
        <v>9</v>
      </c>
      <c r="E1158" s="3" t="s">
        <v>10</v>
      </c>
      <c r="F1158" s="7">
        <v>10.69</v>
      </c>
      <c r="G1158" s="6" t="s">
        <v>412</v>
      </c>
      <c r="H1158" s="21">
        <f t="shared" si="126"/>
        <v>4</v>
      </c>
      <c r="I1158" s="21" t="str">
        <f t="shared" si="132"/>
        <v>agosto</v>
      </c>
      <c r="J1158" s="20">
        <f t="shared" si="127"/>
        <v>8</v>
      </c>
      <c r="K1158" s="20">
        <f t="shared" si="128"/>
        <v>2023</v>
      </c>
      <c r="L1158" s="12">
        <f t="shared" si="129"/>
        <v>0.11889085844517597</v>
      </c>
      <c r="M1158">
        <f>(COUNTIF(mercado_acoes!D:D, "Compra") + COUNTIF(mercado_acoes!D:D, "Venda"))</f>
        <v>2000</v>
      </c>
      <c r="N1158" s="19">
        <f t="shared" si="130"/>
        <v>1069</v>
      </c>
      <c r="O1158" s="19">
        <f t="shared" si="131"/>
        <v>2022.8811091415548</v>
      </c>
    </row>
    <row r="1159" spans="1:15" x14ac:dyDescent="0.2">
      <c r="A1159" s="3">
        <v>52</v>
      </c>
      <c r="B1159" s="3" t="s">
        <v>169</v>
      </c>
      <c r="C1159" s="3" t="s">
        <v>170</v>
      </c>
      <c r="D1159" s="3" t="s">
        <v>14</v>
      </c>
      <c r="E1159" s="3" t="s">
        <v>125</v>
      </c>
      <c r="F1159" s="7">
        <v>3.18</v>
      </c>
      <c r="G1159" s="6" t="s">
        <v>413</v>
      </c>
      <c r="H1159" s="21">
        <f t="shared" si="126"/>
        <v>5</v>
      </c>
      <c r="I1159" s="21" t="str">
        <f t="shared" si="132"/>
        <v>agosto</v>
      </c>
      <c r="J1159" s="20">
        <f t="shared" si="127"/>
        <v>8</v>
      </c>
      <c r="K1159" s="20">
        <f t="shared" si="128"/>
        <v>2023</v>
      </c>
      <c r="L1159" s="12">
        <f t="shared" si="129"/>
        <v>2.3803494555583692E-2</v>
      </c>
      <c r="M1159">
        <f>(COUNTIF(mercado_acoes!D:D, "Compra") + COUNTIF(mercado_acoes!D:D, "Venda"))</f>
        <v>2000</v>
      </c>
      <c r="N1159" s="19">
        <f t="shared" si="130"/>
        <v>318</v>
      </c>
      <c r="O1159" s="19">
        <f t="shared" si="131"/>
        <v>2022.9761965054445</v>
      </c>
    </row>
    <row r="1160" spans="1:15" x14ac:dyDescent="0.2">
      <c r="A1160" s="3">
        <v>83</v>
      </c>
      <c r="B1160" s="3" t="s">
        <v>67</v>
      </c>
      <c r="C1160" s="3" t="s">
        <v>68</v>
      </c>
      <c r="D1160" s="3" t="s">
        <v>9</v>
      </c>
      <c r="E1160" s="3" t="s">
        <v>37</v>
      </c>
      <c r="F1160" s="7">
        <v>43.63</v>
      </c>
      <c r="G1160" s="6" t="s">
        <v>413</v>
      </c>
      <c r="H1160" s="21">
        <f t="shared" si="126"/>
        <v>5</v>
      </c>
      <c r="I1160" s="21" t="str">
        <f t="shared" si="132"/>
        <v>agosto</v>
      </c>
      <c r="J1160" s="20">
        <f t="shared" si="127"/>
        <v>8</v>
      </c>
      <c r="K1160" s="20">
        <f t="shared" si="128"/>
        <v>2023</v>
      </c>
      <c r="L1160" s="12">
        <f t="shared" si="129"/>
        <v>0.53595847049886047</v>
      </c>
      <c r="M1160">
        <f>(COUNTIF(mercado_acoes!D:D, "Compra") + COUNTIF(mercado_acoes!D:D, "Venda"))</f>
        <v>2000</v>
      </c>
      <c r="N1160" s="19">
        <f t="shared" si="130"/>
        <v>4363</v>
      </c>
      <c r="O1160" s="19">
        <f t="shared" si="131"/>
        <v>2022.4640415295012</v>
      </c>
    </row>
    <row r="1161" spans="1:15" x14ac:dyDescent="0.2">
      <c r="A1161" s="3">
        <v>58</v>
      </c>
      <c r="B1161" s="3" t="s">
        <v>149</v>
      </c>
      <c r="C1161" s="3" t="s">
        <v>150</v>
      </c>
      <c r="D1161" s="3" t="s">
        <v>14</v>
      </c>
      <c r="E1161" s="3" t="s">
        <v>125</v>
      </c>
      <c r="F1161" s="7">
        <v>3.06</v>
      </c>
      <c r="G1161" s="6" t="s">
        <v>413</v>
      </c>
      <c r="H1161" s="21">
        <f t="shared" si="126"/>
        <v>5</v>
      </c>
      <c r="I1161" s="21" t="str">
        <f t="shared" si="132"/>
        <v>agosto</v>
      </c>
      <c r="J1161" s="20">
        <f t="shared" si="127"/>
        <v>8</v>
      </c>
      <c r="K1161" s="20">
        <f t="shared" si="128"/>
        <v>2023</v>
      </c>
      <c r="L1161" s="12">
        <f t="shared" si="129"/>
        <v>2.2284122562674095E-2</v>
      </c>
      <c r="M1161">
        <f>(COUNTIF(mercado_acoes!D:D, "Compra") + COUNTIF(mercado_acoes!D:D, "Venda"))</f>
        <v>2000</v>
      </c>
      <c r="N1161" s="19">
        <f t="shared" si="130"/>
        <v>306</v>
      </c>
      <c r="O1161" s="19">
        <f t="shared" si="131"/>
        <v>2022.9777158774373</v>
      </c>
    </row>
    <row r="1162" spans="1:15" x14ac:dyDescent="0.2">
      <c r="A1162" s="3">
        <v>88</v>
      </c>
      <c r="B1162" s="3" t="s">
        <v>195</v>
      </c>
      <c r="C1162" s="3" t="s">
        <v>202</v>
      </c>
      <c r="D1162" s="3" t="s">
        <v>14</v>
      </c>
      <c r="E1162" s="3" t="s">
        <v>70</v>
      </c>
      <c r="F1162" s="7">
        <v>14.16</v>
      </c>
      <c r="G1162" s="6" t="s">
        <v>414</v>
      </c>
      <c r="H1162" s="21">
        <f t="shared" si="126"/>
        <v>6</v>
      </c>
      <c r="I1162" s="21" t="str">
        <f t="shared" si="132"/>
        <v>agosto</v>
      </c>
      <c r="J1162" s="20">
        <f t="shared" si="127"/>
        <v>8</v>
      </c>
      <c r="K1162" s="20">
        <f t="shared" si="128"/>
        <v>2023</v>
      </c>
      <c r="L1162" s="12">
        <f t="shared" si="129"/>
        <v>0.16282603190681183</v>
      </c>
      <c r="M1162">
        <f>(COUNTIF(mercado_acoes!D:D, "Compra") + COUNTIF(mercado_acoes!D:D, "Venda"))</f>
        <v>2000</v>
      </c>
      <c r="N1162" s="19">
        <f t="shared" si="130"/>
        <v>1416</v>
      </c>
      <c r="O1162" s="19">
        <f t="shared" si="131"/>
        <v>2022.8371739680931</v>
      </c>
    </row>
    <row r="1163" spans="1:15" x14ac:dyDescent="0.2">
      <c r="A1163" s="3">
        <v>99</v>
      </c>
      <c r="B1163" s="3" t="s">
        <v>45</v>
      </c>
      <c r="C1163" s="3" t="s">
        <v>46</v>
      </c>
      <c r="D1163" s="3" t="s">
        <v>9</v>
      </c>
      <c r="E1163" s="3" t="s">
        <v>95</v>
      </c>
      <c r="F1163" s="7">
        <v>1.54</v>
      </c>
      <c r="G1163" s="6" t="s">
        <v>414</v>
      </c>
      <c r="H1163" s="21">
        <f t="shared" si="126"/>
        <v>6</v>
      </c>
      <c r="I1163" s="21" t="str">
        <f t="shared" si="132"/>
        <v>agosto</v>
      </c>
      <c r="J1163" s="20">
        <f t="shared" si="127"/>
        <v>8</v>
      </c>
      <c r="K1163" s="20">
        <f t="shared" si="128"/>
        <v>2023</v>
      </c>
      <c r="L1163" s="12">
        <f t="shared" si="129"/>
        <v>3.0387439858191945E-3</v>
      </c>
      <c r="M1163">
        <f>(COUNTIF(mercado_acoes!D:D, "Compra") + COUNTIF(mercado_acoes!D:D, "Venda"))</f>
        <v>2000</v>
      </c>
      <c r="N1163" s="19">
        <f t="shared" si="130"/>
        <v>154</v>
      </c>
      <c r="O1163" s="19">
        <f t="shared" si="131"/>
        <v>2022.9969612560142</v>
      </c>
    </row>
    <row r="1164" spans="1:15" x14ac:dyDescent="0.2">
      <c r="A1164" s="3">
        <v>38</v>
      </c>
      <c r="B1164" s="3" t="s">
        <v>89</v>
      </c>
      <c r="C1164" s="3" t="s">
        <v>90</v>
      </c>
      <c r="D1164" s="3" t="s">
        <v>14</v>
      </c>
      <c r="E1164" s="3" t="s">
        <v>27</v>
      </c>
      <c r="F1164" s="7">
        <v>12.87</v>
      </c>
      <c r="G1164" s="6" t="s">
        <v>414</v>
      </c>
      <c r="H1164" s="21">
        <f t="shared" si="126"/>
        <v>6</v>
      </c>
      <c r="I1164" s="21" t="str">
        <f t="shared" si="132"/>
        <v>agosto</v>
      </c>
      <c r="J1164" s="20">
        <f t="shared" si="127"/>
        <v>8</v>
      </c>
      <c r="K1164" s="20">
        <f t="shared" si="128"/>
        <v>2023</v>
      </c>
      <c r="L1164" s="12">
        <f t="shared" si="129"/>
        <v>0.14649278298303364</v>
      </c>
      <c r="M1164">
        <f>(COUNTIF(mercado_acoes!D:D, "Compra") + COUNTIF(mercado_acoes!D:D, "Venda"))</f>
        <v>2000</v>
      </c>
      <c r="N1164" s="19">
        <f t="shared" si="130"/>
        <v>1287</v>
      </c>
      <c r="O1164" s="19">
        <f t="shared" si="131"/>
        <v>2022.8535072170171</v>
      </c>
    </row>
    <row r="1165" spans="1:15" x14ac:dyDescent="0.2">
      <c r="A1165" s="3">
        <v>57</v>
      </c>
      <c r="B1165" s="3" t="s">
        <v>61</v>
      </c>
      <c r="C1165" s="3" t="s">
        <v>180</v>
      </c>
      <c r="D1165" s="3" t="s">
        <v>9</v>
      </c>
      <c r="E1165" s="3" t="s">
        <v>125</v>
      </c>
      <c r="F1165" s="7">
        <v>4.75</v>
      </c>
      <c r="G1165" s="6" t="s">
        <v>414</v>
      </c>
      <c r="H1165" s="21">
        <f t="shared" si="126"/>
        <v>6</v>
      </c>
      <c r="I1165" s="21" t="str">
        <f t="shared" si="132"/>
        <v>agosto</v>
      </c>
      <c r="J1165" s="20">
        <f t="shared" si="127"/>
        <v>8</v>
      </c>
      <c r="K1165" s="20">
        <f t="shared" si="128"/>
        <v>2023</v>
      </c>
      <c r="L1165" s="12">
        <f t="shared" si="129"/>
        <v>4.3681944796150923E-2</v>
      </c>
      <c r="M1165">
        <f>(COUNTIF(mercado_acoes!D:D, "Compra") + COUNTIF(mercado_acoes!D:D, "Venda"))</f>
        <v>2000</v>
      </c>
      <c r="N1165" s="19">
        <f t="shared" si="130"/>
        <v>475</v>
      </c>
      <c r="O1165" s="19">
        <f t="shared" si="131"/>
        <v>2022.9563180552038</v>
      </c>
    </row>
    <row r="1166" spans="1:15" x14ac:dyDescent="0.2">
      <c r="A1166" s="3">
        <v>9</v>
      </c>
      <c r="B1166" s="3" t="s">
        <v>205</v>
      </c>
      <c r="C1166" s="3" t="s">
        <v>206</v>
      </c>
      <c r="D1166" s="3" t="s">
        <v>9</v>
      </c>
      <c r="E1166" s="3" t="s">
        <v>31</v>
      </c>
      <c r="F1166" s="7">
        <v>55.9</v>
      </c>
      <c r="G1166" s="6" t="s">
        <v>414</v>
      </c>
      <c r="H1166" s="21">
        <f t="shared" si="126"/>
        <v>6</v>
      </c>
      <c r="I1166" s="21" t="str">
        <f t="shared" si="132"/>
        <v>agosto</v>
      </c>
      <c r="J1166" s="20">
        <f t="shared" si="127"/>
        <v>8</v>
      </c>
      <c r="K1166" s="20">
        <f t="shared" si="128"/>
        <v>2023</v>
      </c>
      <c r="L1166" s="12">
        <f t="shared" si="129"/>
        <v>0.69131425677386682</v>
      </c>
      <c r="M1166">
        <f>(COUNTIF(mercado_acoes!D:D, "Compra") + COUNTIF(mercado_acoes!D:D, "Venda"))</f>
        <v>2000</v>
      </c>
      <c r="N1166" s="19">
        <f t="shared" si="130"/>
        <v>5590</v>
      </c>
      <c r="O1166" s="19">
        <f t="shared" si="131"/>
        <v>2022.3086857432261</v>
      </c>
    </row>
    <row r="1167" spans="1:15" x14ac:dyDescent="0.2">
      <c r="A1167" s="3">
        <v>26</v>
      </c>
      <c r="B1167" s="3" t="s">
        <v>210</v>
      </c>
      <c r="C1167" s="3" t="s">
        <v>211</v>
      </c>
      <c r="D1167" s="3" t="s">
        <v>9</v>
      </c>
      <c r="E1167" s="3" t="s">
        <v>66</v>
      </c>
      <c r="F1167" s="7">
        <v>37.15</v>
      </c>
      <c r="G1167" s="6" t="s">
        <v>414</v>
      </c>
      <c r="H1167" s="21">
        <f t="shared" si="126"/>
        <v>6</v>
      </c>
      <c r="I1167" s="21" t="str">
        <f t="shared" si="132"/>
        <v>agosto</v>
      </c>
      <c r="J1167" s="20">
        <f t="shared" si="127"/>
        <v>8</v>
      </c>
      <c r="K1167" s="20">
        <f t="shared" si="128"/>
        <v>2023</v>
      </c>
      <c r="L1167" s="12">
        <f t="shared" si="129"/>
        <v>0.45391238288174218</v>
      </c>
      <c r="M1167">
        <f>(COUNTIF(mercado_acoes!D:D, "Compra") + COUNTIF(mercado_acoes!D:D, "Venda"))</f>
        <v>2000</v>
      </c>
      <c r="N1167" s="19">
        <f t="shared" si="130"/>
        <v>3715</v>
      </c>
      <c r="O1167" s="19">
        <f t="shared" si="131"/>
        <v>2022.5460876171182</v>
      </c>
    </row>
    <row r="1168" spans="1:15" x14ac:dyDescent="0.2">
      <c r="A1168" s="3">
        <v>72</v>
      </c>
      <c r="B1168" s="3" t="s">
        <v>110</v>
      </c>
      <c r="C1168" s="3" t="s">
        <v>111</v>
      </c>
      <c r="D1168" s="3" t="s">
        <v>14</v>
      </c>
      <c r="E1168" s="3" t="s">
        <v>83</v>
      </c>
      <c r="F1168" s="7">
        <v>39.29</v>
      </c>
      <c r="G1168" s="6" t="s">
        <v>414</v>
      </c>
      <c r="H1168" s="21">
        <f t="shared" si="126"/>
        <v>6</v>
      </c>
      <c r="I1168" s="21" t="str">
        <f t="shared" si="132"/>
        <v>agosto</v>
      </c>
      <c r="J1168" s="20">
        <f t="shared" si="127"/>
        <v>8</v>
      </c>
      <c r="K1168" s="20">
        <f t="shared" si="128"/>
        <v>2023</v>
      </c>
      <c r="L1168" s="12">
        <f t="shared" si="129"/>
        <v>0.48100785008863001</v>
      </c>
      <c r="M1168">
        <f>(COUNTIF(mercado_acoes!D:D, "Compra") + COUNTIF(mercado_acoes!D:D, "Venda"))</f>
        <v>2000</v>
      </c>
      <c r="N1168" s="19">
        <f t="shared" si="130"/>
        <v>3929</v>
      </c>
      <c r="O1168" s="19">
        <f t="shared" si="131"/>
        <v>2022.5189921499114</v>
      </c>
    </row>
    <row r="1169" spans="1:15" x14ac:dyDescent="0.2">
      <c r="A1169" s="3">
        <v>54</v>
      </c>
      <c r="B1169" s="3" t="s">
        <v>55</v>
      </c>
      <c r="C1169" s="3" t="s">
        <v>56</v>
      </c>
      <c r="D1169" s="3" t="s">
        <v>9</v>
      </c>
      <c r="E1169" s="3" t="s">
        <v>57</v>
      </c>
      <c r="F1169" s="7">
        <v>20.13</v>
      </c>
      <c r="G1169" s="6" t="s">
        <v>414</v>
      </c>
      <c r="H1169" s="21">
        <f t="shared" si="126"/>
        <v>6</v>
      </c>
      <c r="I1169" s="21" t="str">
        <f t="shared" si="132"/>
        <v>agosto</v>
      </c>
      <c r="J1169" s="20">
        <f t="shared" si="127"/>
        <v>8</v>
      </c>
      <c r="K1169" s="20">
        <f t="shared" si="128"/>
        <v>2023</v>
      </c>
      <c r="L1169" s="12">
        <f t="shared" si="129"/>
        <v>0.23841478855406428</v>
      </c>
      <c r="M1169">
        <f>(COUNTIF(mercado_acoes!D:D, "Compra") + COUNTIF(mercado_acoes!D:D, "Venda"))</f>
        <v>2000</v>
      </c>
      <c r="N1169" s="19">
        <f t="shared" si="130"/>
        <v>2013</v>
      </c>
      <c r="O1169" s="19">
        <f t="shared" si="131"/>
        <v>2022.7615852114459</v>
      </c>
    </row>
    <row r="1170" spans="1:15" x14ac:dyDescent="0.2">
      <c r="A1170" s="3">
        <v>25</v>
      </c>
      <c r="B1170" s="3" t="s">
        <v>136</v>
      </c>
      <c r="C1170" s="3" t="s">
        <v>137</v>
      </c>
      <c r="D1170" s="3" t="s">
        <v>14</v>
      </c>
      <c r="E1170" s="3" t="s">
        <v>30</v>
      </c>
      <c r="F1170" s="7">
        <v>23.19</v>
      </c>
      <c r="G1170" s="6" t="s">
        <v>414</v>
      </c>
      <c r="H1170" s="21">
        <f t="shared" si="126"/>
        <v>6</v>
      </c>
      <c r="I1170" s="21" t="str">
        <f t="shared" si="132"/>
        <v>agosto</v>
      </c>
      <c r="J1170" s="20">
        <f t="shared" si="127"/>
        <v>8</v>
      </c>
      <c r="K1170" s="20">
        <f t="shared" si="128"/>
        <v>2023</v>
      </c>
      <c r="L1170" s="12">
        <f t="shared" si="129"/>
        <v>0.27715877437325903</v>
      </c>
      <c r="M1170">
        <f>(COUNTIF(mercado_acoes!D:D, "Compra") + COUNTIF(mercado_acoes!D:D, "Venda"))</f>
        <v>2000</v>
      </c>
      <c r="N1170" s="19">
        <f t="shared" si="130"/>
        <v>2319</v>
      </c>
      <c r="O1170" s="19">
        <f t="shared" si="131"/>
        <v>2022.7228412256268</v>
      </c>
    </row>
    <row r="1171" spans="1:15" x14ac:dyDescent="0.2">
      <c r="A1171" s="3">
        <v>90</v>
      </c>
      <c r="B1171" s="3" t="s">
        <v>225</v>
      </c>
      <c r="C1171" s="3" t="s">
        <v>226</v>
      </c>
      <c r="D1171" s="3" t="s">
        <v>9</v>
      </c>
      <c r="E1171" s="3" t="s">
        <v>47</v>
      </c>
      <c r="F1171" s="7">
        <v>15.65</v>
      </c>
      <c r="G1171" s="6" t="s">
        <v>414</v>
      </c>
      <c r="H1171" s="21">
        <f t="shared" si="126"/>
        <v>6</v>
      </c>
      <c r="I1171" s="21" t="str">
        <f t="shared" si="132"/>
        <v>agosto</v>
      </c>
      <c r="J1171" s="20">
        <f t="shared" si="127"/>
        <v>8</v>
      </c>
      <c r="K1171" s="20">
        <f t="shared" si="128"/>
        <v>2023</v>
      </c>
      <c r="L1171" s="12">
        <f t="shared" si="129"/>
        <v>0.18169156748543933</v>
      </c>
      <c r="M1171">
        <f>(COUNTIF(mercado_acoes!D:D, "Compra") + COUNTIF(mercado_acoes!D:D, "Venda"))</f>
        <v>2000</v>
      </c>
      <c r="N1171" s="19">
        <f t="shared" si="130"/>
        <v>1565</v>
      </c>
      <c r="O1171" s="19">
        <f t="shared" si="131"/>
        <v>2022.8183084325146</v>
      </c>
    </row>
    <row r="1172" spans="1:15" x14ac:dyDescent="0.2">
      <c r="A1172" s="3">
        <v>69</v>
      </c>
      <c r="B1172" s="3" t="s">
        <v>77</v>
      </c>
      <c r="C1172" s="3" t="s">
        <v>126</v>
      </c>
      <c r="D1172" s="3" t="s">
        <v>9</v>
      </c>
      <c r="E1172" s="3" t="s">
        <v>70</v>
      </c>
      <c r="F1172" s="7">
        <v>11.59</v>
      </c>
      <c r="G1172" s="6" t="s">
        <v>414</v>
      </c>
      <c r="H1172" s="21">
        <f t="shared" si="126"/>
        <v>6</v>
      </c>
      <c r="I1172" s="21" t="str">
        <f t="shared" si="132"/>
        <v>agosto</v>
      </c>
      <c r="J1172" s="20">
        <f t="shared" si="127"/>
        <v>8</v>
      </c>
      <c r="K1172" s="20">
        <f t="shared" si="128"/>
        <v>2023</v>
      </c>
      <c r="L1172" s="12">
        <f t="shared" si="129"/>
        <v>0.13028614839199795</v>
      </c>
      <c r="M1172">
        <f>(COUNTIF(mercado_acoes!D:D, "Compra") + COUNTIF(mercado_acoes!D:D, "Venda"))</f>
        <v>2000</v>
      </c>
      <c r="N1172" s="19">
        <f t="shared" si="130"/>
        <v>1159</v>
      </c>
      <c r="O1172" s="19">
        <f t="shared" si="131"/>
        <v>2022.8697138516079</v>
      </c>
    </row>
    <row r="1173" spans="1:15" x14ac:dyDescent="0.2">
      <c r="A1173" s="3">
        <v>80</v>
      </c>
      <c r="B1173" s="3" t="s">
        <v>19</v>
      </c>
      <c r="C1173" s="3" t="s">
        <v>20</v>
      </c>
      <c r="D1173" s="3" t="s">
        <v>14</v>
      </c>
      <c r="E1173" s="3" t="s">
        <v>57</v>
      </c>
      <c r="F1173" s="7">
        <v>21.04</v>
      </c>
      <c r="G1173" s="6" t="s">
        <v>415</v>
      </c>
      <c r="H1173" s="21">
        <f t="shared" si="126"/>
        <v>7</v>
      </c>
      <c r="I1173" s="21" t="str">
        <f t="shared" si="132"/>
        <v>agosto</v>
      </c>
      <c r="J1173" s="20">
        <f t="shared" si="127"/>
        <v>8</v>
      </c>
      <c r="K1173" s="20">
        <f t="shared" si="128"/>
        <v>2023</v>
      </c>
      <c r="L1173" s="12">
        <f t="shared" si="129"/>
        <v>0.24993669283362874</v>
      </c>
      <c r="M1173">
        <f>(COUNTIF(mercado_acoes!D:D, "Compra") + COUNTIF(mercado_acoes!D:D, "Venda"))</f>
        <v>2000</v>
      </c>
      <c r="N1173" s="19">
        <f t="shared" si="130"/>
        <v>2104</v>
      </c>
      <c r="O1173" s="19">
        <f t="shared" si="131"/>
        <v>2022.7500633071663</v>
      </c>
    </row>
    <row r="1174" spans="1:15" x14ac:dyDescent="0.2">
      <c r="A1174" s="3">
        <v>54</v>
      </c>
      <c r="B1174" s="3" t="s">
        <v>55</v>
      </c>
      <c r="C1174" s="3" t="s">
        <v>56</v>
      </c>
      <c r="D1174" s="3" t="s">
        <v>14</v>
      </c>
      <c r="E1174" s="3" t="s">
        <v>63</v>
      </c>
      <c r="F1174" s="7">
        <v>10.74</v>
      </c>
      <c r="G1174" s="6" t="s">
        <v>415</v>
      </c>
      <c r="H1174" s="21">
        <f t="shared" si="126"/>
        <v>7</v>
      </c>
      <c r="I1174" s="21" t="str">
        <f t="shared" si="132"/>
        <v>agosto</v>
      </c>
      <c r="J1174" s="20">
        <f t="shared" si="127"/>
        <v>8</v>
      </c>
      <c r="K1174" s="20">
        <f t="shared" si="128"/>
        <v>2023</v>
      </c>
      <c r="L1174" s="12">
        <f t="shared" si="129"/>
        <v>0.11952393010888832</v>
      </c>
      <c r="M1174">
        <f>(COUNTIF(mercado_acoes!D:D, "Compra") + COUNTIF(mercado_acoes!D:D, "Venda"))</f>
        <v>2000</v>
      </c>
      <c r="N1174" s="19">
        <f t="shared" si="130"/>
        <v>1074</v>
      </c>
      <c r="O1174" s="19">
        <f t="shared" si="131"/>
        <v>2022.8804760698911</v>
      </c>
    </row>
    <row r="1175" spans="1:15" x14ac:dyDescent="0.2">
      <c r="A1175" s="3">
        <v>13</v>
      </c>
      <c r="B1175" s="3" t="s">
        <v>116</v>
      </c>
      <c r="C1175" s="3" t="s">
        <v>117</v>
      </c>
      <c r="D1175" s="3" t="s">
        <v>9</v>
      </c>
      <c r="E1175" s="3" t="s">
        <v>34</v>
      </c>
      <c r="F1175" s="7">
        <v>64.94</v>
      </c>
      <c r="G1175" s="6" t="s">
        <v>416</v>
      </c>
      <c r="H1175" s="21">
        <f t="shared" si="126"/>
        <v>8</v>
      </c>
      <c r="I1175" s="21" t="str">
        <f t="shared" si="132"/>
        <v>agosto</v>
      </c>
      <c r="J1175" s="20">
        <f t="shared" si="127"/>
        <v>8</v>
      </c>
      <c r="K1175" s="20">
        <f t="shared" si="128"/>
        <v>2023</v>
      </c>
      <c r="L1175" s="12">
        <f t="shared" si="129"/>
        <v>0.80577361357305644</v>
      </c>
      <c r="M1175">
        <f>(COUNTIF(mercado_acoes!D:D, "Compra") + COUNTIF(mercado_acoes!D:D, "Venda"))</f>
        <v>2000</v>
      </c>
      <c r="N1175" s="19">
        <f t="shared" si="130"/>
        <v>6494</v>
      </c>
      <c r="O1175" s="19">
        <f t="shared" si="131"/>
        <v>2022.1942263864269</v>
      </c>
    </row>
    <row r="1176" spans="1:15" x14ac:dyDescent="0.2">
      <c r="A1176" s="3">
        <v>53</v>
      </c>
      <c r="B1176" s="3" t="s">
        <v>263</v>
      </c>
      <c r="C1176" s="3" t="s">
        <v>264</v>
      </c>
      <c r="D1176" s="3" t="s">
        <v>9</v>
      </c>
      <c r="E1176" s="3" t="s">
        <v>18</v>
      </c>
      <c r="F1176" s="7">
        <v>11.85</v>
      </c>
      <c r="G1176" s="6" t="s">
        <v>416</v>
      </c>
      <c r="H1176" s="21">
        <f t="shared" si="126"/>
        <v>8</v>
      </c>
      <c r="I1176" s="21" t="str">
        <f t="shared" si="132"/>
        <v>agosto</v>
      </c>
      <c r="J1176" s="20">
        <f t="shared" si="127"/>
        <v>8</v>
      </c>
      <c r="K1176" s="20">
        <f t="shared" si="128"/>
        <v>2023</v>
      </c>
      <c r="L1176" s="12">
        <f t="shared" si="129"/>
        <v>0.13357812104330208</v>
      </c>
      <c r="M1176">
        <f>(COUNTIF(mercado_acoes!D:D, "Compra") + COUNTIF(mercado_acoes!D:D, "Venda"))</f>
        <v>2000</v>
      </c>
      <c r="N1176" s="19">
        <f t="shared" si="130"/>
        <v>1185</v>
      </c>
      <c r="O1176" s="19">
        <f t="shared" si="131"/>
        <v>2022.8664218789568</v>
      </c>
    </row>
    <row r="1177" spans="1:15" x14ac:dyDescent="0.2">
      <c r="A1177" s="3">
        <v>57</v>
      </c>
      <c r="B1177" s="3" t="s">
        <v>61</v>
      </c>
      <c r="C1177" s="3" t="s">
        <v>180</v>
      </c>
      <c r="D1177" s="3" t="s">
        <v>9</v>
      </c>
      <c r="E1177" s="3" t="s">
        <v>18</v>
      </c>
      <c r="F1177" s="7">
        <v>21.37</v>
      </c>
      <c r="G1177" s="6" t="s">
        <v>416</v>
      </c>
      <c r="H1177" s="21">
        <f t="shared" si="126"/>
        <v>8</v>
      </c>
      <c r="I1177" s="21" t="str">
        <f t="shared" si="132"/>
        <v>agosto</v>
      </c>
      <c r="J1177" s="20">
        <f t="shared" si="127"/>
        <v>8</v>
      </c>
      <c r="K1177" s="20">
        <f t="shared" si="128"/>
        <v>2023</v>
      </c>
      <c r="L1177" s="12">
        <f t="shared" si="129"/>
        <v>0.25411496581413012</v>
      </c>
      <c r="M1177">
        <f>(COUNTIF(mercado_acoes!D:D, "Compra") + COUNTIF(mercado_acoes!D:D, "Venda"))</f>
        <v>2000</v>
      </c>
      <c r="N1177" s="19">
        <f t="shared" si="130"/>
        <v>2137</v>
      </c>
      <c r="O1177" s="19">
        <f t="shared" si="131"/>
        <v>2022.7458850341859</v>
      </c>
    </row>
    <row r="1178" spans="1:15" x14ac:dyDescent="0.2">
      <c r="A1178" s="3">
        <v>40</v>
      </c>
      <c r="B1178" s="3" t="s">
        <v>97</v>
      </c>
      <c r="C1178" s="3" t="s">
        <v>174</v>
      </c>
      <c r="D1178" s="3" t="s">
        <v>9</v>
      </c>
      <c r="E1178" s="3" t="s">
        <v>115</v>
      </c>
      <c r="F1178" s="7">
        <v>30.76</v>
      </c>
      <c r="G1178" s="6" t="s">
        <v>416</v>
      </c>
      <c r="H1178" s="21">
        <f t="shared" si="126"/>
        <v>8</v>
      </c>
      <c r="I1178" s="21" t="str">
        <f t="shared" si="132"/>
        <v>agosto</v>
      </c>
      <c r="J1178" s="20">
        <f t="shared" si="127"/>
        <v>8</v>
      </c>
      <c r="K1178" s="20">
        <f t="shared" si="128"/>
        <v>2023</v>
      </c>
      <c r="L1178" s="12">
        <f t="shared" si="129"/>
        <v>0.37300582425930612</v>
      </c>
      <c r="M1178">
        <f>(COUNTIF(mercado_acoes!D:D, "Compra") + COUNTIF(mercado_acoes!D:D, "Venda"))</f>
        <v>2000</v>
      </c>
      <c r="N1178" s="19">
        <f t="shared" si="130"/>
        <v>3076</v>
      </c>
      <c r="O1178" s="19">
        <f t="shared" si="131"/>
        <v>2022.6269941757407</v>
      </c>
    </row>
    <row r="1179" spans="1:15" x14ac:dyDescent="0.2">
      <c r="A1179" s="3">
        <v>16</v>
      </c>
      <c r="B1179" s="3" t="s">
        <v>161</v>
      </c>
      <c r="C1179" s="3" t="s">
        <v>162</v>
      </c>
      <c r="D1179" s="3" t="s">
        <v>14</v>
      </c>
      <c r="E1179" s="3" t="s">
        <v>125</v>
      </c>
      <c r="F1179" s="7">
        <v>5.34</v>
      </c>
      <c r="G1179" s="6" t="s">
        <v>416</v>
      </c>
      <c r="H1179" s="21">
        <f t="shared" si="126"/>
        <v>8</v>
      </c>
      <c r="I1179" s="21" t="str">
        <f t="shared" si="132"/>
        <v>agosto</v>
      </c>
      <c r="J1179" s="20">
        <f t="shared" si="127"/>
        <v>8</v>
      </c>
      <c r="K1179" s="20">
        <f t="shared" si="128"/>
        <v>2023</v>
      </c>
      <c r="L1179" s="12">
        <f t="shared" si="129"/>
        <v>5.1152190427956441E-2</v>
      </c>
      <c r="M1179">
        <f>(COUNTIF(mercado_acoes!D:D, "Compra") + COUNTIF(mercado_acoes!D:D, "Venda"))</f>
        <v>2000</v>
      </c>
      <c r="N1179" s="19">
        <f t="shared" si="130"/>
        <v>534</v>
      </c>
      <c r="O1179" s="19">
        <f t="shared" si="131"/>
        <v>2022.948847809572</v>
      </c>
    </row>
    <row r="1180" spans="1:15" x14ac:dyDescent="0.2">
      <c r="A1180" s="3">
        <v>30</v>
      </c>
      <c r="B1180" s="3" t="s">
        <v>7</v>
      </c>
      <c r="C1180" s="3" t="s">
        <v>8</v>
      </c>
      <c r="D1180" s="3" t="s">
        <v>14</v>
      </c>
      <c r="E1180" s="3" t="s">
        <v>10</v>
      </c>
      <c r="F1180" s="7">
        <v>10.16</v>
      </c>
      <c r="G1180" s="6" t="s">
        <v>416</v>
      </c>
      <c r="H1180" s="21">
        <f t="shared" si="126"/>
        <v>8</v>
      </c>
      <c r="I1180" s="21" t="str">
        <f t="shared" si="132"/>
        <v>agosto</v>
      </c>
      <c r="J1180" s="20">
        <f t="shared" si="127"/>
        <v>8</v>
      </c>
      <c r="K1180" s="20">
        <f t="shared" si="128"/>
        <v>2023</v>
      </c>
      <c r="L1180" s="12">
        <f t="shared" si="129"/>
        <v>0.11218029880982526</v>
      </c>
      <c r="M1180">
        <f>(COUNTIF(mercado_acoes!D:D, "Compra") + COUNTIF(mercado_acoes!D:D, "Venda"))</f>
        <v>2000</v>
      </c>
      <c r="N1180" s="19">
        <f t="shared" si="130"/>
        <v>1016</v>
      </c>
      <c r="O1180" s="19">
        <f t="shared" si="131"/>
        <v>2022.8878197011902</v>
      </c>
    </row>
    <row r="1181" spans="1:15" x14ac:dyDescent="0.2">
      <c r="A1181" s="3">
        <v>32</v>
      </c>
      <c r="B1181" s="3" t="s">
        <v>128</v>
      </c>
      <c r="C1181" s="3" t="s">
        <v>129</v>
      </c>
      <c r="D1181" s="3" t="s">
        <v>9</v>
      </c>
      <c r="E1181" s="3" t="s">
        <v>115</v>
      </c>
      <c r="F1181" s="7">
        <v>29.83</v>
      </c>
      <c r="G1181" s="6" t="s">
        <v>416</v>
      </c>
      <c r="H1181" s="21">
        <f t="shared" si="126"/>
        <v>8</v>
      </c>
      <c r="I1181" s="21" t="str">
        <f t="shared" si="132"/>
        <v>agosto</v>
      </c>
      <c r="J1181" s="20">
        <f t="shared" si="127"/>
        <v>8</v>
      </c>
      <c r="K1181" s="20">
        <f t="shared" si="128"/>
        <v>2023</v>
      </c>
      <c r="L1181" s="12">
        <f t="shared" si="129"/>
        <v>0.36123069131425672</v>
      </c>
      <c r="M1181">
        <f>(COUNTIF(mercado_acoes!D:D, "Compra") + COUNTIF(mercado_acoes!D:D, "Venda"))</f>
        <v>2000</v>
      </c>
      <c r="N1181" s="19">
        <f t="shared" si="130"/>
        <v>2983</v>
      </c>
      <c r="O1181" s="19">
        <f t="shared" si="131"/>
        <v>2022.6387693086858</v>
      </c>
    </row>
    <row r="1182" spans="1:15" x14ac:dyDescent="0.2">
      <c r="A1182" s="3">
        <v>34</v>
      </c>
      <c r="B1182" s="3" t="s">
        <v>164</v>
      </c>
      <c r="C1182" s="3" t="s">
        <v>165</v>
      </c>
      <c r="D1182" s="3" t="s">
        <v>9</v>
      </c>
      <c r="E1182" s="3" t="s">
        <v>15</v>
      </c>
      <c r="F1182" s="7">
        <v>36.46</v>
      </c>
      <c r="G1182" s="6" t="s">
        <v>417</v>
      </c>
      <c r="H1182" s="21">
        <f t="shared" si="126"/>
        <v>9</v>
      </c>
      <c r="I1182" s="21" t="str">
        <f t="shared" si="132"/>
        <v>agosto</v>
      </c>
      <c r="J1182" s="20">
        <f t="shared" si="127"/>
        <v>8</v>
      </c>
      <c r="K1182" s="20">
        <f t="shared" si="128"/>
        <v>2023</v>
      </c>
      <c r="L1182" s="12">
        <f t="shared" si="129"/>
        <v>0.44517599392251206</v>
      </c>
      <c r="M1182">
        <f>(COUNTIF(mercado_acoes!D:D, "Compra") + COUNTIF(mercado_acoes!D:D, "Venda"))</f>
        <v>2000</v>
      </c>
      <c r="N1182" s="19">
        <f t="shared" si="130"/>
        <v>3646</v>
      </c>
      <c r="O1182" s="19">
        <f t="shared" si="131"/>
        <v>2022.5548240060775</v>
      </c>
    </row>
    <row r="1183" spans="1:15" x14ac:dyDescent="0.2">
      <c r="A1183" s="3">
        <v>63</v>
      </c>
      <c r="B1183" s="3" t="s">
        <v>234</v>
      </c>
      <c r="C1183" s="3" t="s">
        <v>235</v>
      </c>
      <c r="D1183" s="3" t="s">
        <v>9</v>
      </c>
      <c r="E1183" s="3" t="s">
        <v>27</v>
      </c>
      <c r="F1183" s="7">
        <v>12.21</v>
      </c>
      <c r="G1183" s="6" t="s">
        <v>417</v>
      </c>
      <c r="H1183" s="21">
        <f t="shared" si="126"/>
        <v>9</v>
      </c>
      <c r="I1183" s="21" t="str">
        <f t="shared" si="132"/>
        <v>agosto</v>
      </c>
      <c r="J1183" s="20">
        <f t="shared" si="127"/>
        <v>8</v>
      </c>
      <c r="K1183" s="20">
        <f t="shared" si="128"/>
        <v>2023</v>
      </c>
      <c r="L1183" s="12">
        <f t="shared" si="129"/>
        <v>0.1381362370220309</v>
      </c>
      <c r="M1183">
        <f>(COUNTIF(mercado_acoes!D:D, "Compra") + COUNTIF(mercado_acoes!D:D, "Venda"))</f>
        <v>2000</v>
      </c>
      <c r="N1183" s="19">
        <f t="shared" si="130"/>
        <v>1221</v>
      </c>
      <c r="O1183" s="19">
        <f t="shared" si="131"/>
        <v>2022.8618637629779</v>
      </c>
    </row>
    <row r="1184" spans="1:15" x14ac:dyDescent="0.2">
      <c r="A1184" s="3">
        <v>30</v>
      </c>
      <c r="B1184" s="3" t="s">
        <v>7</v>
      </c>
      <c r="C1184" s="3" t="s">
        <v>8</v>
      </c>
      <c r="D1184" s="3" t="s">
        <v>9</v>
      </c>
      <c r="E1184" s="3" t="s">
        <v>70</v>
      </c>
      <c r="F1184" s="7">
        <v>14.8</v>
      </c>
      <c r="G1184" s="6" t="s">
        <v>417</v>
      </c>
      <c r="H1184" s="21">
        <f t="shared" si="126"/>
        <v>9</v>
      </c>
      <c r="I1184" s="21" t="str">
        <f t="shared" si="132"/>
        <v>agosto</v>
      </c>
      <c r="J1184" s="20">
        <f t="shared" si="127"/>
        <v>8</v>
      </c>
      <c r="K1184" s="20">
        <f t="shared" si="128"/>
        <v>2023</v>
      </c>
      <c r="L1184" s="12">
        <f t="shared" si="129"/>
        <v>0.17092934920232969</v>
      </c>
      <c r="M1184">
        <f>(COUNTIF(mercado_acoes!D:D, "Compra") + COUNTIF(mercado_acoes!D:D, "Venda"))</f>
        <v>2000</v>
      </c>
      <c r="N1184" s="19">
        <f t="shared" si="130"/>
        <v>1480</v>
      </c>
      <c r="O1184" s="19">
        <f t="shared" si="131"/>
        <v>2022.8290706507976</v>
      </c>
    </row>
    <row r="1185" spans="1:15" x14ac:dyDescent="0.2">
      <c r="A1185" s="3">
        <v>46</v>
      </c>
      <c r="B1185" s="3" t="s">
        <v>123</v>
      </c>
      <c r="C1185" s="3" t="s">
        <v>124</v>
      </c>
      <c r="D1185" s="3" t="s">
        <v>9</v>
      </c>
      <c r="E1185" s="3" t="s">
        <v>79</v>
      </c>
      <c r="F1185" s="7">
        <v>14.56</v>
      </c>
      <c r="G1185" s="6" t="s">
        <v>417</v>
      </c>
      <c r="H1185" s="21">
        <f t="shared" si="126"/>
        <v>9</v>
      </c>
      <c r="I1185" s="21" t="str">
        <f t="shared" si="132"/>
        <v>agosto</v>
      </c>
      <c r="J1185" s="20">
        <f t="shared" si="127"/>
        <v>8</v>
      </c>
      <c r="K1185" s="20">
        <f t="shared" si="128"/>
        <v>2023</v>
      </c>
      <c r="L1185" s="12">
        <f t="shared" si="129"/>
        <v>0.1678906052165105</v>
      </c>
      <c r="M1185">
        <f>(COUNTIF(mercado_acoes!D:D, "Compra") + COUNTIF(mercado_acoes!D:D, "Venda"))</f>
        <v>2000</v>
      </c>
      <c r="N1185" s="19">
        <f t="shared" si="130"/>
        <v>1456</v>
      </c>
      <c r="O1185" s="19">
        <f t="shared" si="131"/>
        <v>2022.8321093947834</v>
      </c>
    </row>
    <row r="1186" spans="1:15" x14ac:dyDescent="0.2">
      <c r="A1186" s="3">
        <v>59</v>
      </c>
      <c r="B1186" s="3" t="s">
        <v>73</v>
      </c>
      <c r="C1186" s="3" t="s">
        <v>74</v>
      </c>
      <c r="D1186" s="3" t="s">
        <v>14</v>
      </c>
      <c r="E1186" s="3" t="s">
        <v>25</v>
      </c>
      <c r="F1186" s="7">
        <v>16.36</v>
      </c>
      <c r="G1186" s="6" t="s">
        <v>417</v>
      </c>
      <c r="H1186" s="21">
        <f t="shared" si="126"/>
        <v>9</v>
      </c>
      <c r="I1186" s="21" t="str">
        <f t="shared" si="132"/>
        <v>agosto</v>
      </c>
      <c r="J1186" s="20">
        <f t="shared" si="127"/>
        <v>8</v>
      </c>
      <c r="K1186" s="20">
        <f t="shared" si="128"/>
        <v>2023</v>
      </c>
      <c r="L1186" s="12">
        <f t="shared" si="129"/>
        <v>0.19068118511015444</v>
      </c>
      <c r="M1186">
        <f>(COUNTIF(mercado_acoes!D:D, "Compra") + COUNTIF(mercado_acoes!D:D, "Venda"))</f>
        <v>2000</v>
      </c>
      <c r="N1186" s="19">
        <f t="shared" si="130"/>
        <v>1636</v>
      </c>
      <c r="O1186" s="19">
        <f t="shared" si="131"/>
        <v>2022.8093188148898</v>
      </c>
    </row>
    <row r="1187" spans="1:15" x14ac:dyDescent="0.2">
      <c r="A1187" s="3">
        <v>91</v>
      </c>
      <c r="B1187" s="3" t="s">
        <v>85</v>
      </c>
      <c r="C1187" s="3" t="s">
        <v>86</v>
      </c>
      <c r="D1187" s="3" t="s">
        <v>9</v>
      </c>
      <c r="E1187" s="3" t="s">
        <v>25</v>
      </c>
      <c r="F1187" s="7">
        <v>18.89</v>
      </c>
      <c r="G1187" s="6" t="s">
        <v>418</v>
      </c>
      <c r="H1187" s="21">
        <f t="shared" si="126"/>
        <v>10</v>
      </c>
      <c r="I1187" s="21" t="str">
        <f t="shared" si="132"/>
        <v>agosto</v>
      </c>
      <c r="J1187" s="20">
        <f t="shared" si="127"/>
        <v>8</v>
      </c>
      <c r="K1187" s="20">
        <f t="shared" si="128"/>
        <v>2023</v>
      </c>
      <c r="L1187" s="12">
        <f t="shared" si="129"/>
        <v>0.22271461129399847</v>
      </c>
      <c r="M1187">
        <f>(COUNTIF(mercado_acoes!D:D, "Compra") + COUNTIF(mercado_acoes!D:D, "Venda"))</f>
        <v>2000</v>
      </c>
      <c r="N1187" s="19">
        <f t="shared" si="130"/>
        <v>1889</v>
      </c>
      <c r="O1187" s="19">
        <f t="shared" si="131"/>
        <v>2022.7772853887061</v>
      </c>
    </row>
    <row r="1188" spans="1:15" x14ac:dyDescent="0.2">
      <c r="A1188" s="3">
        <v>84</v>
      </c>
      <c r="B1188" s="3" t="s">
        <v>120</v>
      </c>
      <c r="C1188" s="3" t="s">
        <v>121</v>
      </c>
      <c r="D1188" s="3" t="s">
        <v>9</v>
      </c>
      <c r="E1188" s="3" t="s">
        <v>83</v>
      </c>
      <c r="F1188" s="7">
        <v>40.85</v>
      </c>
      <c r="G1188" s="6" t="s">
        <v>418</v>
      </c>
      <c r="H1188" s="21">
        <f t="shared" si="126"/>
        <v>10</v>
      </c>
      <c r="I1188" s="21" t="str">
        <f t="shared" si="132"/>
        <v>agosto</v>
      </c>
      <c r="J1188" s="20">
        <f t="shared" si="127"/>
        <v>8</v>
      </c>
      <c r="K1188" s="20">
        <f t="shared" si="128"/>
        <v>2023</v>
      </c>
      <c r="L1188" s="12">
        <f t="shared" si="129"/>
        <v>0.50075968599645482</v>
      </c>
      <c r="M1188">
        <f>(COUNTIF(mercado_acoes!D:D, "Compra") + COUNTIF(mercado_acoes!D:D, "Venda"))</f>
        <v>2000</v>
      </c>
      <c r="N1188" s="19">
        <f t="shared" si="130"/>
        <v>4085</v>
      </c>
      <c r="O1188" s="19">
        <f t="shared" si="131"/>
        <v>2022.4992403140036</v>
      </c>
    </row>
    <row r="1189" spans="1:15" x14ac:dyDescent="0.2">
      <c r="A1189" s="3">
        <v>20</v>
      </c>
      <c r="B1189" s="3" t="s">
        <v>145</v>
      </c>
      <c r="C1189" s="3" t="s">
        <v>146</v>
      </c>
      <c r="D1189" s="3" t="s">
        <v>9</v>
      </c>
      <c r="E1189" s="3" t="s">
        <v>66</v>
      </c>
      <c r="F1189" s="7">
        <v>26.58</v>
      </c>
      <c r="G1189" s="6" t="s">
        <v>418</v>
      </c>
      <c r="H1189" s="21">
        <f t="shared" si="126"/>
        <v>10</v>
      </c>
      <c r="I1189" s="21" t="str">
        <f t="shared" si="132"/>
        <v>agosto</v>
      </c>
      <c r="J1189" s="20">
        <f t="shared" si="127"/>
        <v>8</v>
      </c>
      <c r="K1189" s="20">
        <f t="shared" si="128"/>
        <v>2023</v>
      </c>
      <c r="L1189" s="12">
        <f t="shared" si="129"/>
        <v>0.32008103317295511</v>
      </c>
      <c r="M1189">
        <f>(COUNTIF(mercado_acoes!D:D, "Compra") + COUNTIF(mercado_acoes!D:D, "Venda"))</f>
        <v>2000</v>
      </c>
      <c r="N1189" s="19">
        <f t="shared" si="130"/>
        <v>2658</v>
      </c>
      <c r="O1189" s="19">
        <f t="shared" si="131"/>
        <v>2022.679918966827</v>
      </c>
    </row>
    <row r="1190" spans="1:15" x14ac:dyDescent="0.2">
      <c r="A1190" s="3">
        <v>80</v>
      </c>
      <c r="B1190" s="3" t="s">
        <v>19</v>
      </c>
      <c r="C1190" s="3" t="s">
        <v>20</v>
      </c>
      <c r="D1190" s="3" t="s">
        <v>9</v>
      </c>
      <c r="E1190" s="3" t="s">
        <v>57</v>
      </c>
      <c r="F1190" s="7">
        <v>17.420000000000002</v>
      </c>
      <c r="G1190" s="6" t="s">
        <v>418</v>
      </c>
      <c r="H1190" s="21">
        <f t="shared" si="126"/>
        <v>10</v>
      </c>
      <c r="I1190" s="21" t="str">
        <f t="shared" si="132"/>
        <v>agosto</v>
      </c>
      <c r="J1190" s="20">
        <f t="shared" si="127"/>
        <v>8</v>
      </c>
      <c r="K1190" s="20">
        <f t="shared" si="128"/>
        <v>2023</v>
      </c>
      <c r="L1190" s="12">
        <f t="shared" si="129"/>
        <v>0.20410230438085591</v>
      </c>
      <c r="M1190">
        <f>(COUNTIF(mercado_acoes!D:D, "Compra") + COUNTIF(mercado_acoes!D:D, "Venda"))</f>
        <v>2000</v>
      </c>
      <c r="N1190" s="19">
        <f t="shared" si="130"/>
        <v>1742.0000000000002</v>
      </c>
      <c r="O1190" s="19">
        <f t="shared" si="131"/>
        <v>2022.795897695619</v>
      </c>
    </row>
    <row r="1191" spans="1:15" x14ac:dyDescent="0.2">
      <c r="A1191" s="3">
        <v>66</v>
      </c>
      <c r="B1191" s="3" t="s">
        <v>132</v>
      </c>
      <c r="C1191" s="3" t="s">
        <v>141</v>
      </c>
      <c r="D1191" s="3" t="s">
        <v>9</v>
      </c>
      <c r="E1191" s="3" t="s">
        <v>125</v>
      </c>
      <c r="F1191" s="7">
        <v>3.66</v>
      </c>
      <c r="G1191" s="6" t="s">
        <v>418</v>
      </c>
      <c r="H1191" s="21">
        <f t="shared" si="126"/>
        <v>10</v>
      </c>
      <c r="I1191" s="21" t="str">
        <f t="shared" si="132"/>
        <v>agosto</v>
      </c>
      <c r="J1191" s="20">
        <f t="shared" si="127"/>
        <v>8</v>
      </c>
      <c r="K1191" s="20">
        <f t="shared" si="128"/>
        <v>2023</v>
      </c>
      <c r="L1191" s="12">
        <f t="shared" si="129"/>
        <v>2.9880982527222086E-2</v>
      </c>
      <c r="M1191">
        <f>(COUNTIF(mercado_acoes!D:D, "Compra") + COUNTIF(mercado_acoes!D:D, "Venda"))</f>
        <v>2000</v>
      </c>
      <c r="N1191" s="19">
        <f t="shared" si="130"/>
        <v>366</v>
      </c>
      <c r="O1191" s="19">
        <f t="shared" si="131"/>
        <v>2022.9701190174728</v>
      </c>
    </row>
    <row r="1192" spans="1:15" x14ac:dyDescent="0.2">
      <c r="A1192" s="3">
        <v>53</v>
      </c>
      <c r="B1192" s="3" t="s">
        <v>263</v>
      </c>
      <c r="C1192" s="3" t="s">
        <v>264</v>
      </c>
      <c r="D1192" s="3" t="s">
        <v>14</v>
      </c>
      <c r="E1192" s="3" t="s">
        <v>115</v>
      </c>
      <c r="F1192" s="7">
        <v>29.75</v>
      </c>
      <c r="G1192" s="6" t="s">
        <v>418</v>
      </c>
      <c r="H1192" s="21">
        <f t="shared" si="126"/>
        <v>10</v>
      </c>
      <c r="I1192" s="21" t="str">
        <f t="shared" si="132"/>
        <v>agosto</v>
      </c>
      <c r="J1192" s="20">
        <f t="shared" si="127"/>
        <v>8</v>
      </c>
      <c r="K1192" s="20">
        <f t="shared" si="128"/>
        <v>2023</v>
      </c>
      <c r="L1192" s="12">
        <f t="shared" si="129"/>
        <v>0.36021777665231702</v>
      </c>
      <c r="M1192">
        <f>(COUNTIF(mercado_acoes!D:D, "Compra") + COUNTIF(mercado_acoes!D:D, "Venda"))</f>
        <v>2000</v>
      </c>
      <c r="N1192" s="19">
        <f t="shared" si="130"/>
        <v>2975</v>
      </c>
      <c r="O1192" s="19">
        <f t="shared" si="131"/>
        <v>2022.6397822233478</v>
      </c>
    </row>
    <row r="1193" spans="1:15" x14ac:dyDescent="0.2">
      <c r="A1193" s="3">
        <v>98</v>
      </c>
      <c r="B1193" s="3" t="s">
        <v>142</v>
      </c>
      <c r="C1193" s="3" t="s">
        <v>187</v>
      </c>
      <c r="D1193" s="3" t="s">
        <v>9</v>
      </c>
      <c r="E1193" s="3" t="s">
        <v>125</v>
      </c>
      <c r="F1193" s="7">
        <v>5</v>
      </c>
      <c r="G1193" s="6" t="s">
        <v>418</v>
      </c>
      <c r="H1193" s="21">
        <f t="shared" si="126"/>
        <v>10</v>
      </c>
      <c r="I1193" s="21" t="str">
        <f t="shared" si="132"/>
        <v>agosto</v>
      </c>
      <c r="J1193" s="20">
        <f t="shared" si="127"/>
        <v>8</v>
      </c>
      <c r="K1193" s="20">
        <f t="shared" si="128"/>
        <v>2023</v>
      </c>
      <c r="L1193" s="12">
        <f t="shared" si="129"/>
        <v>4.6847303114712587E-2</v>
      </c>
      <c r="M1193">
        <f>(COUNTIF(mercado_acoes!D:D, "Compra") + COUNTIF(mercado_acoes!D:D, "Venda"))</f>
        <v>2000</v>
      </c>
      <c r="N1193" s="19">
        <f t="shared" si="130"/>
        <v>500</v>
      </c>
      <c r="O1193" s="19">
        <f t="shared" si="131"/>
        <v>2022.9531526968854</v>
      </c>
    </row>
    <row r="1194" spans="1:15" x14ac:dyDescent="0.2">
      <c r="A1194" s="3">
        <v>54</v>
      </c>
      <c r="B1194" s="3" t="s">
        <v>55</v>
      </c>
      <c r="C1194" s="3" t="s">
        <v>56</v>
      </c>
      <c r="D1194" s="3" t="s">
        <v>14</v>
      </c>
      <c r="E1194" s="3" t="s">
        <v>15</v>
      </c>
      <c r="F1194" s="7">
        <v>45.16</v>
      </c>
      <c r="G1194" s="6" t="s">
        <v>418</v>
      </c>
      <c r="H1194" s="21">
        <f t="shared" si="126"/>
        <v>10</v>
      </c>
      <c r="I1194" s="21" t="str">
        <f t="shared" si="132"/>
        <v>agosto</v>
      </c>
      <c r="J1194" s="20">
        <f t="shared" si="127"/>
        <v>8</v>
      </c>
      <c r="K1194" s="20">
        <f t="shared" si="128"/>
        <v>2023</v>
      </c>
      <c r="L1194" s="12">
        <f t="shared" si="129"/>
        <v>0.55533046340845782</v>
      </c>
      <c r="M1194">
        <f>(COUNTIF(mercado_acoes!D:D, "Compra") + COUNTIF(mercado_acoes!D:D, "Venda"))</f>
        <v>2000</v>
      </c>
      <c r="N1194" s="19">
        <f t="shared" si="130"/>
        <v>4516</v>
      </c>
      <c r="O1194" s="19">
        <f t="shared" si="131"/>
        <v>2022.4446695365916</v>
      </c>
    </row>
    <row r="1195" spans="1:15" x14ac:dyDescent="0.2">
      <c r="A1195" s="3">
        <v>79</v>
      </c>
      <c r="B1195" s="3" t="s">
        <v>71</v>
      </c>
      <c r="C1195" s="3" t="s">
        <v>72</v>
      </c>
      <c r="D1195" s="3" t="s">
        <v>14</v>
      </c>
      <c r="E1195" s="3" t="s">
        <v>115</v>
      </c>
      <c r="F1195" s="7">
        <v>29.87</v>
      </c>
      <c r="G1195" s="6" t="s">
        <v>418</v>
      </c>
      <c r="H1195" s="21">
        <f t="shared" si="126"/>
        <v>10</v>
      </c>
      <c r="I1195" s="21" t="str">
        <f t="shared" si="132"/>
        <v>agosto</v>
      </c>
      <c r="J1195" s="20">
        <f t="shared" si="127"/>
        <v>8</v>
      </c>
      <c r="K1195" s="20">
        <f t="shared" si="128"/>
        <v>2023</v>
      </c>
      <c r="L1195" s="12">
        <f t="shared" si="129"/>
        <v>0.3617371486452266</v>
      </c>
      <c r="M1195">
        <f>(COUNTIF(mercado_acoes!D:D, "Compra") + COUNTIF(mercado_acoes!D:D, "Venda"))</f>
        <v>2000</v>
      </c>
      <c r="N1195" s="19">
        <f t="shared" si="130"/>
        <v>2987</v>
      </c>
      <c r="O1195" s="19">
        <f t="shared" si="131"/>
        <v>2022.6382628513547</v>
      </c>
    </row>
    <row r="1196" spans="1:15" x14ac:dyDescent="0.2">
      <c r="A1196" s="3">
        <v>11</v>
      </c>
      <c r="B1196" s="3" t="s">
        <v>237</v>
      </c>
      <c r="C1196" s="3" t="s">
        <v>238</v>
      </c>
      <c r="D1196" s="3" t="s">
        <v>14</v>
      </c>
      <c r="E1196" s="3" t="s">
        <v>95</v>
      </c>
      <c r="F1196" s="7">
        <v>4.38</v>
      </c>
      <c r="G1196" s="6" t="s">
        <v>418</v>
      </c>
      <c r="H1196" s="21">
        <f t="shared" si="126"/>
        <v>10</v>
      </c>
      <c r="I1196" s="21" t="str">
        <f t="shared" si="132"/>
        <v>agosto</v>
      </c>
      <c r="J1196" s="20">
        <f t="shared" si="127"/>
        <v>8</v>
      </c>
      <c r="K1196" s="20">
        <f t="shared" si="128"/>
        <v>2023</v>
      </c>
      <c r="L1196" s="12">
        <f t="shared" si="129"/>
        <v>3.8997214484679667E-2</v>
      </c>
      <c r="M1196">
        <f>(COUNTIF(mercado_acoes!D:D, "Compra") + COUNTIF(mercado_acoes!D:D, "Venda"))</f>
        <v>2000</v>
      </c>
      <c r="N1196" s="19">
        <f t="shared" si="130"/>
        <v>438</v>
      </c>
      <c r="O1196" s="19">
        <f t="shared" si="131"/>
        <v>2022.9610027855153</v>
      </c>
    </row>
    <row r="1197" spans="1:15" x14ac:dyDescent="0.2">
      <c r="A1197" s="3">
        <v>6</v>
      </c>
      <c r="B1197" s="3" t="s">
        <v>171</v>
      </c>
      <c r="C1197" s="3" t="s">
        <v>172</v>
      </c>
      <c r="D1197" s="3" t="s">
        <v>14</v>
      </c>
      <c r="E1197" s="3" t="s">
        <v>115</v>
      </c>
      <c r="F1197" s="7">
        <v>27.43</v>
      </c>
      <c r="G1197" s="6" t="s">
        <v>418</v>
      </c>
      <c r="H1197" s="21">
        <f t="shared" si="126"/>
        <v>10</v>
      </c>
      <c r="I1197" s="21" t="str">
        <f t="shared" si="132"/>
        <v>agosto</v>
      </c>
      <c r="J1197" s="20">
        <f t="shared" si="127"/>
        <v>8</v>
      </c>
      <c r="K1197" s="20">
        <f t="shared" si="128"/>
        <v>2023</v>
      </c>
      <c r="L1197" s="12">
        <f t="shared" si="129"/>
        <v>0.3308432514560648</v>
      </c>
      <c r="M1197">
        <f>(COUNTIF(mercado_acoes!D:D, "Compra") + COUNTIF(mercado_acoes!D:D, "Venda"))</f>
        <v>2000</v>
      </c>
      <c r="N1197" s="19">
        <f t="shared" si="130"/>
        <v>2743</v>
      </c>
      <c r="O1197" s="19">
        <f t="shared" si="131"/>
        <v>2022.6691567485439</v>
      </c>
    </row>
    <row r="1198" spans="1:15" x14ac:dyDescent="0.2">
      <c r="A1198" s="3">
        <v>12</v>
      </c>
      <c r="B1198" s="3" t="s">
        <v>178</v>
      </c>
      <c r="C1198" s="3" t="s">
        <v>179</v>
      </c>
      <c r="D1198" s="3" t="s">
        <v>14</v>
      </c>
      <c r="E1198" s="3" t="s">
        <v>10</v>
      </c>
      <c r="F1198" s="7">
        <v>10.14</v>
      </c>
      <c r="G1198" s="6" t="s">
        <v>418</v>
      </c>
      <c r="H1198" s="21">
        <f t="shared" si="126"/>
        <v>10</v>
      </c>
      <c r="I1198" s="21" t="str">
        <f t="shared" si="132"/>
        <v>agosto</v>
      </c>
      <c r="J1198" s="20">
        <f t="shared" si="127"/>
        <v>8</v>
      </c>
      <c r="K1198" s="20">
        <f t="shared" si="128"/>
        <v>2023</v>
      </c>
      <c r="L1198" s="12">
        <f t="shared" si="129"/>
        <v>0.11192707014434033</v>
      </c>
      <c r="M1198">
        <f>(COUNTIF(mercado_acoes!D:D, "Compra") + COUNTIF(mercado_acoes!D:D, "Venda"))</f>
        <v>2000</v>
      </c>
      <c r="N1198" s="19">
        <f t="shared" si="130"/>
        <v>1014</v>
      </c>
      <c r="O1198" s="19">
        <f t="shared" si="131"/>
        <v>2022.8880729298558</v>
      </c>
    </row>
    <row r="1199" spans="1:15" x14ac:dyDescent="0.2">
      <c r="A1199" s="3">
        <v>36</v>
      </c>
      <c r="B1199" s="3" t="s">
        <v>61</v>
      </c>
      <c r="C1199" s="3" t="s">
        <v>62</v>
      </c>
      <c r="D1199" s="3" t="s">
        <v>9</v>
      </c>
      <c r="E1199" s="3" t="s">
        <v>31</v>
      </c>
      <c r="F1199" s="7">
        <v>68.3</v>
      </c>
      <c r="G1199" s="6" t="s">
        <v>418</v>
      </c>
      <c r="H1199" s="21">
        <f t="shared" si="126"/>
        <v>10</v>
      </c>
      <c r="I1199" s="21" t="str">
        <f t="shared" si="132"/>
        <v>agosto</v>
      </c>
      <c r="J1199" s="20">
        <f t="shared" si="127"/>
        <v>8</v>
      </c>
      <c r="K1199" s="20">
        <f t="shared" si="128"/>
        <v>2023</v>
      </c>
      <c r="L1199" s="12">
        <f t="shared" si="129"/>
        <v>0.8483160293745251</v>
      </c>
      <c r="M1199">
        <f>(COUNTIF(mercado_acoes!D:D, "Compra") + COUNTIF(mercado_acoes!D:D, "Venda"))</f>
        <v>2000</v>
      </c>
      <c r="N1199" s="19">
        <f t="shared" si="130"/>
        <v>6830</v>
      </c>
      <c r="O1199" s="19">
        <f t="shared" si="131"/>
        <v>2022.1516839706255</v>
      </c>
    </row>
    <row r="1200" spans="1:15" x14ac:dyDescent="0.2">
      <c r="A1200" s="3">
        <v>26</v>
      </c>
      <c r="B1200" s="3" t="s">
        <v>210</v>
      </c>
      <c r="C1200" s="3" t="s">
        <v>211</v>
      </c>
      <c r="D1200" s="3" t="s">
        <v>9</v>
      </c>
      <c r="E1200" s="3" t="s">
        <v>18</v>
      </c>
      <c r="F1200" s="7">
        <v>15.51</v>
      </c>
      <c r="G1200" s="6" t="s">
        <v>419</v>
      </c>
      <c r="H1200" s="21">
        <f t="shared" si="126"/>
        <v>11</v>
      </c>
      <c r="I1200" s="21" t="str">
        <f t="shared" si="132"/>
        <v>agosto</v>
      </c>
      <c r="J1200" s="20">
        <f t="shared" si="127"/>
        <v>8</v>
      </c>
      <c r="K1200" s="20">
        <f t="shared" si="128"/>
        <v>2023</v>
      </c>
      <c r="L1200" s="12">
        <f t="shared" si="129"/>
        <v>0.17991896682704481</v>
      </c>
      <c r="M1200">
        <f>(COUNTIF(mercado_acoes!D:D, "Compra") + COUNTIF(mercado_acoes!D:D, "Venda"))</f>
        <v>2000</v>
      </c>
      <c r="N1200" s="19">
        <f t="shared" si="130"/>
        <v>1551</v>
      </c>
      <c r="O1200" s="19">
        <f t="shared" si="131"/>
        <v>2022.820081033173</v>
      </c>
    </row>
    <row r="1201" spans="1:15" x14ac:dyDescent="0.2">
      <c r="A1201" s="3">
        <v>79</v>
      </c>
      <c r="B1201" s="3" t="s">
        <v>71</v>
      </c>
      <c r="C1201" s="3" t="s">
        <v>72</v>
      </c>
      <c r="D1201" s="3" t="s">
        <v>14</v>
      </c>
      <c r="E1201" s="3" t="s">
        <v>10</v>
      </c>
      <c r="F1201" s="7">
        <v>10.83</v>
      </c>
      <c r="G1201" s="6" t="s">
        <v>419</v>
      </c>
      <c r="H1201" s="21">
        <f t="shared" si="126"/>
        <v>11</v>
      </c>
      <c r="I1201" s="21" t="str">
        <f t="shared" si="132"/>
        <v>agosto</v>
      </c>
      <c r="J1201" s="20">
        <f t="shared" si="127"/>
        <v>8</v>
      </c>
      <c r="K1201" s="20">
        <f t="shared" si="128"/>
        <v>2023</v>
      </c>
      <c r="L1201" s="12">
        <f t="shared" si="129"/>
        <v>0.12066345910357051</v>
      </c>
      <c r="M1201">
        <f>(COUNTIF(mercado_acoes!D:D, "Compra") + COUNTIF(mercado_acoes!D:D, "Venda"))</f>
        <v>2000</v>
      </c>
      <c r="N1201" s="19">
        <f t="shared" si="130"/>
        <v>1083</v>
      </c>
      <c r="O1201" s="19">
        <f t="shared" si="131"/>
        <v>2022.8793365408965</v>
      </c>
    </row>
    <row r="1202" spans="1:15" x14ac:dyDescent="0.2">
      <c r="A1202" s="3">
        <v>8</v>
      </c>
      <c r="B1202" s="3" t="s">
        <v>77</v>
      </c>
      <c r="C1202" s="3" t="s">
        <v>78</v>
      </c>
      <c r="D1202" s="3" t="s">
        <v>14</v>
      </c>
      <c r="E1202" s="3" t="s">
        <v>70</v>
      </c>
      <c r="F1202" s="7">
        <v>11.25</v>
      </c>
      <c r="G1202" s="6" t="s">
        <v>419</v>
      </c>
      <c r="H1202" s="21">
        <f t="shared" si="126"/>
        <v>11</v>
      </c>
      <c r="I1202" s="21" t="str">
        <f t="shared" si="132"/>
        <v>agosto</v>
      </c>
      <c r="J1202" s="20">
        <f t="shared" si="127"/>
        <v>8</v>
      </c>
      <c r="K1202" s="20">
        <f t="shared" si="128"/>
        <v>2023</v>
      </c>
      <c r="L1202" s="12">
        <f t="shared" si="129"/>
        <v>0.1259812610787541</v>
      </c>
      <c r="M1202">
        <f>(COUNTIF(mercado_acoes!D:D, "Compra") + COUNTIF(mercado_acoes!D:D, "Venda"))</f>
        <v>2000</v>
      </c>
      <c r="N1202" s="19">
        <f t="shared" si="130"/>
        <v>1125</v>
      </c>
      <c r="O1202" s="19">
        <f t="shared" si="131"/>
        <v>2022.8740187389212</v>
      </c>
    </row>
    <row r="1203" spans="1:15" x14ac:dyDescent="0.2">
      <c r="A1203" s="3">
        <v>86</v>
      </c>
      <c r="B1203" s="3" t="s">
        <v>39</v>
      </c>
      <c r="C1203" s="3" t="s">
        <v>40</v>
      </c>
      <c r="D1203" s="3" t="s">
        <v>14</v>
      </c>
      <c r="E1203" s="3" t="s">
        <v>63</v>
      </c>
      <c r="F1203" s="7">
        <v>11.62</v>
      </c>
      <c r="G1203" s="6" t="s">
        <v>419</v>
      </c>
      <c r="H1203" s="21">
        <f t="shared" si="126"/>
        <v>11</v>
      </c>
      <c r="I1203" s="21" t="str">
        <f t="shared" si="132"/>
        <v>agosto</v>
      </c>
      <c r="J1203" s="20">
        <f t="shared" si="127"/>
        <v>8</v>
      </c>
      <c r="K1203" s="20">
        <f t="shared" si="128"/>
        <v>2023</v>
      </c>
      <c r="L1203" s="12">
        <f t="shared" si="129"/>
        <v>0.13066599139022536</v>
      </c>
      <c r="M1203">
        <f>(COUNTIF(mercado_acoes!D:D, "Compra") + COUNTIF(mercado_acoes!D:D, "Venda"))</f>
        <v>2000</v>
      </c>
      <c r="N1203" s="19">
        <f t="shared" si="130"/>
        <v>1162</v>
      </c>
      <c r="O1203" s="19">
        <f t="shared" si="131"/>
        <v>2022.8693340086097</v>
      </c>
    </row>
    <row r="1204" spans="1:15" x14ac:dyDescent="0.2">
      <c r="A1204" s="3">
        <v>31</v>
      </c>
      <c r="B1204" s="3" t="s">
        <v>240</v>
      </c>
      <c r="C1204" s="3" t="s">
        <v>241</v>
      </c>
      <c r="D1204" s="3" t="s">
        <v>14</v>
      </c>
      <c r="E1204" s="3" t="s">
        <v>37</v>
      </c>
      <c r="F1204" s="7">
        <v>46.29</v>
      </c>
      <c r="G1204" s="6" t="s">
        <v>419</v>
      </c>
      <c r="H1204" s="21">
        <f t="shared" si="126"/>
        <v>11</v>
      </c>
      <c r="I1204" s="21" t="str">
        <f t="shared" si="132"/>
        <v>agosto</v>
      </c>
      <c r="J1204" s="20">
        <f t="shared" si="127"/>
        <v>8</v>
      </c>
      <c r="K1204" s="20">
        <f t="shared" si="128"/>
        <v>2023</v>
      </c>
      <c r="L1204" s="12">
        <f t="shared" si="129"/>
        <v>0.56963788300835649</v>
      </c>
      <c r="M1204">
        <f>(COUNTIF(mercado_acoes!D:D, "Compra") + COUNTIF(mercado_acoes!D:D, "Venda"))</f>
        <v>2000</v>
      </c>
      <c r="N1204" s="19">
        <f t="shared" si="130"/>
        <v>4629</v>
      </c>
      <c r="O1204" s="19">
        <f t="shared" si="131"/>
        <v>2022.4303621169915</v>
      </c>
    </row>
    <row r="1205" spans="1:15" x14ac:dyDescent="0.2">
      <c r="A1205" s="3">
        <v>83</v>
      </c>
      <c r="B1205" s="3" t="s">
        <v>67</v>
      </c>
      <c r="C1205" s="3" t="s">
        <v>68</v>
      </c>
      <c r="D1205" s="3" t="s">
        <v>14</v>
      </c>
      <c r="E1205" s="3" t="s">
        <v>115</v>
      </c>
      <c r="F1205" s="7">
        <v>32.03</v>
      </c>
      <c r="G1205" s="6" t="s">
        <v>420</v>
      </c>
      <c r="H1205" s="21">
        <f t="shared" ref="H1205:H1268" si="133">DAY(G1205)</f>
        <v>12</v>
      </c>
      <c r="I1205" s="21" t="str">
        <f t="shared" si="132"/>
        <v>agosto</v>
      </c>
      <c r="J1205" s="20">
        <f t="shared" si="127"/>
        <v>8</v>
      </c>
      <c r="K1205" s="20">
        <f t="shared" si="128"/>
        <v>2023</v>
      </c>
      <c r="L1205" s="12">
        <f t="shared" si="129"/>
        <v>0.38908584451759937</v>
      </c>
      <c r="M1205">
        <f>(COUNTIF(mercado_acoes!D:D, "Compra") + COUNTIF(mercado_acoes!D:D, "Venda"))</f>
        <v>2000</v>
      </c>
      <c r="N1205" s="19">
        <f t="shared" si="130"/>
        <v>3203</v>
      </c>
      <c r="O1205" s="19">
        <f t="shared" si="131"/>
        <v>2022.6109141554823</v>
      </c>
    </row>
    <row r="1206" spans="1:15" x14ac:dyDescent="0.2">
      <c r="A1206" s="3">
        <v>32</v>
      </c>
      <c r="B1206" s="3" t="s">
        <v>128</v>
      </c>
      <c r="C1206" s="3" t="s">
        <v>129</v>
      </c>
      <c r="D1206" s="3" t="s">
        <v>9</v>
      </c>
      <c r="E1206" s="3" t="s">
        <v>30</v>
      </c>
      <c r="F1206" s="7">
        <v>21.86</v>
      </c>
      <c r="G1206" s="6" t="s">
        <v>420</v>
      </c>
      <c r="H1206" s="21">
        <f t="shared" si="133"/>
        <v>12</v>
      </c>
      <c r="I1206" s="21" t="str">
        <f t="shared" si="132"/>
        <v>agosto</v>
      </c>
      <c r="J1206" s="20">
        <f t="shared" si="127"/>
        <v>8</v>
      </c>
      <c r="K1206" s="20">
        <f t="shared" si="128"/>
        <v>2023</v>
      </c>
      <c r="L1206" s="12">
        <f t="shared" si="129"/>
        <v>0.26031906811851097</v>
      </c>
      <c r="M1206">
        <f>(COUNTIF(mercado_acoes!D:D, "Compra") + COUNTIF(mercado_acoes!D:D, "Venda"))</f>
        <v>2000</v>
      </c>
      <c r="N1206" s="19">
        <f t="shared" si="130"/>
        <v>2186</v>
      </c>
      <c r="O1206" s="19">
        <f t="shared" si="131"/>
        <v>2022.7396809318816</v>
      </c>
    </row>
    <row r="1207" spans="1:15" x14ac:dyDescent="0.2">
      <c r="A1207" s="3">
        <v>46</v>
      </c>
      <c r="B1207" s="3" t="s">
        <v>123</v>
      </c>
      <c r="C1207" s="3" t="s">
        <v>124</v>
      </c>
      <c r="D1207" s="3" t="s">
        <v>14</v>
      </c>
      <c r="E1207" s="3" t="s">
        <v>47</v>
      </c>
      <c r="F1207" s="7">
        <v>15.05</v>
      </c>
      <c r="G1207" s="6" t="s">
        <v>420</v>
      </c>
      <c r="H1207" s="21">
        <f t="shared" si="133"/>
        <v>12</v>
      </c>
      <c r="I1207" s="21" t="str">
        <f t="shared" si="132"/>
        <v>agosto</v>
      </c>
      <c r="J1207" s="20">
        <f t="shared" si="127"/>
        <v>8</v>
      </c>
      <c r="K1207" s="20">
        <f t="shared" si="128"/>
        <v>2023</v>
      </c>
      <c r="L1207" s="12">
        <f t="shared" si="129"/>
        <v>0.17409470752089135</v>
      </c>
      <c r="M1207">
        <f>(COUNTIF(mercado_acoes!D:D, "Compra") + COUNTIF(mercado_acoes!D:D, "Venda"))</f>
        <v>2000</v>
      </c>
      <c r="N1207" s="19">
        <f t="shared" si="130"/>
        <v>1505</v>
      </c>
      <c r="O1207" s="19">
        <f t="shared" si="131"/>
        <v>2022.8259052924791</v>
      </c>
    </row>
    <row r="1208" spans="1:15" x14ac:dyDescent="0.2">
      <c r="A1208" s="3">
        <v>52</v>
      </c>
      <c r="B1208" s="3" t="s">
        <v>169</v>
      </c>
      <c r="C1208" s="3" t="s">
        <v>170</v>
      </c>
      <c r="D1208" s="3" t="s">
        <v>9</v>
      </c>
      <c r="E1208" s="3" t="s">
        <v>30</v>
      </c>
      <c r="F1208" s="7">
        <v>31.14</v>
      </c>
      <c r="G1208" s="6" t="s">
        <v>420</v>
      </c>
      <c r="H1208" s="21">
        <f t="shared" si="133"/>
        <v>12</v>
      </c>
      <c r="I1208" s="21" t="str">
        <f t="shared" si="132"/>
        <v>agosto</v>
      </c>
      <c r="J1208" s="20">
        <f t="shared" si="127"/>
        <v>8</v>
      </c>
      <c r="K1208" s="20">
        <f t="shared" si="128"/>
        <v>2023</v>
      </c>
      <c r="L1208" s="12">
        <f t="shared" si="129"/>
        <v>0.37781716890351985</v>
      </c>
      <c r="M1208">
        <f>(COUNTIF(mercado_acoes!D:D, "Compra") + COUNTIF(mercado_acoes!D:D, "Venda"))</f>
        <v>2000</v>
      </c>
      <c r="N1208" s="19">
        <f t="shared" si="130"/>
        <v>3114</v>
      </c>
      <c r="O1208" s="19">
        <f t="shared" si="131"/>
        <v>2022.6221828310966</v>
      </c>
    </row>
    <row r="1209" spans="1:15" x14ac:dyDescent="0.2">
      <c r="A1209" s="3">
        <v>50</v>
      </c>
      <c r="B1209" s="3" t="s">
        <v>16</v>
      </c>
      <c r="C1209" s="3" t="s">
        <v>17</v>
      </c>
      <c r="D1209" s="3" t="s">
        <v>9</v>
      </c>
      <c r="E1209" s="3" t="s">
        <v>27</v>
      </c>
      <c r="F1209" s="7">
        <v>14.02</v>
      </c>
      <c r="G1209" s="6" t="s">
        <v>420</v>
      </c>
      <c r="H1209" s="21">
        <f t="shared" si="133"/>
        <v>12</v>
      </c>
      <c r="I1209" s="21" t="str">
        <f t="shared" si="132"/>
        <v>agosto</v>
      </c>
      <c r="J1209" s="20">
        <f t="shared" si="127"/>
        <v>8</v>
      </c>
      <c r="K1209" s="20">
        <f t="shared" si="128"/>
        <v>2023</v>
      </c>
      <c r="L1209" s="12">
        <f t="shared" si="129"/>
        <v>0.16105343124841731</v>
      </c>
      <c r="M1209">
        <f>(COUNTIF(mercado_acoes!D:D, "Compra") + COUNTIF(mercado_acoes!D:D, "Venda"))</f>
        <v>2000</v>
      </c>
      <c r="N1209" s="19">
        <f t="shared" si="130"/>
        <v>1402</v>
      </c>
      <c r="O1209" s="19">
        <f t="shared" si="131"/>
        <v>2022.8389465687517</v>
      </c>
    </row>
    <row r="1210" spans="1:15" x14ac:dyDescent="0.2">
      <c r="A1210" s="3">
        <v>16</v>
      </c>
      <c r="B1210" s="3" t="s">
        <v>161</v>
      </c>
      <c r="C1210" s="3" t="s">
        <v>162</v>
      </c>
      <c r="D1210" s="3" t="s">
        <v>14</v>
      </c>
      <c r="E1210" s="3" t="s">
        <v>83</v>
      </c>
      <c r="F1210" s="7">
        <v>42.18</v>
      </c>
      <c r="G1210" s="6" t="s">
        <v>420</v>
      </c>
      <c r="H1210" s="21">
        <f t="shared" si="133"/>
        <v>12</v>
      </c>
      <c r="I1210" s="21" t="str">
        <f t="shared" si="132"/>
        <v>agosto</v>
      </c>
      <c r="J1210" s="20">
        <f t="shared" si="127"/>
        <v>8</v>
      </c>
      <c r="K1210" s="20">
        <f t="shared" si="128"/>
        <v>2023</v>
      </c>
      <c r="L1210" s="12">
        <f t="shared" si="129"/>
        <v>0.51759939225120288</v>
      </c>
      <c r="M1210">
        <f>(COUNTIF(mercado_acoes!D:D, "Compra") + COUNTIF(mercado_acoes!D:D, "Venda"))</f>
        <v>2000</v>
      </c>
      <c r="N1210" s="19">
        <f t="shared" si="130"/>
        <v>4218</v>
      </c>
      <c r="O1210" s="19">
        <f t="shared" si="131"/>
        <v>2022.4824006077488</v>
      </c>
    </row>
    <row r="1211" spans="1:15" x14ac:dyDescent="0.2">
      <c r="A1211" s="3">
        <v>3</v>
      </c>
      <c r="B1211" s="3" t="s">
        <v>51</v>
      </c>
      <c r="C1211" s="3" t="s">
        <v>52</v>
      </c>
      <c r="D1211" s="3" t="s">
        <v>14</v>
      </c>
      <c r="E1211" s="3" t="s">
        <v>31</v>
      </c>
      <c r="F1211" s="7">
        <v>58.5</v>
      </c>
      <c r="G1211" s="6" t="s">
        <v>420</v>
      </c>
      <c r="H1211" s="21">
        <f t="shared" si="133"/>
        <v>12</v>
      </c>
      <c r="I1211" s="21" t="str">
        <f t="shared" si="132"/>
        <v>agosto</v>
      </c>
      <c r="J1211" s="20">
        <f t="shared" si="127"/>
        <v>8</v>
      </c>
      <c r="K1211" s="20">
        <f t="shared" si="128"/>
        <v>2023</v>
      </c>
      <c r="L1211" s="12">
        <f t="shared" si="129"/>
        <v>0.72423398328690802</v>
      </c>
      <c r="M1211">
        <f>(COUNTIF(mercado_acoes!D:D, "Compra") + COUNTIF(mercado_acoes!D:D, "Venda"))</f>
        <v>2000</v>
      </c>
      <c r="N1211" s="19">
        <f t="shared" si="130"/>
        <v>5850</v>
      </c>
      <c r="O1211" s="19">
        <f t="shared" si="131"/>
        <v>2022.2757660167131</v>
      </c>
    </row>
    <row r="1212" spans="1:15" x14ac:dyDescent="0.2">
      <c r="A1212" s="3">
        <v>31</v>
      </c>
      <c r="B1212" s="3" t="s">
        <v>240</v>
      </c>
      <c r="C1212" s="3" t="s">
        <v>241</v>
      </c>
      <c r="D1212" s="3" t="s">
        <v>14</v>
      </c>
      <c r="E1212" s="3" t="s">
        <v>95</v>
      </c>
      <c r="F1212" s="7">
        <v>3.19</v>
      </c>
      <c r="G1212" s="6" t="s">
        <v>420</v>
      </c>
      <c r="H1212" s="21">
        <f t="shared" si="133"/>
        <v>12</v>
      </c>
      <c r="I1212" s="21" t="str">
        <f t="shared" si="132"/>
        <v>agosto</v>
      </c>
      <c r="J1212" s="20">
        <f t="shared" si="127"/>
        <v>8</v>
      </c>
      <c r="K1212" s="20">
        <f t="shared" si="128"/>
        <v>2023</v>
      </c>
      <c r="L1212" s="12">
        <f t="shared" si="129"/>
        <v>2.3930108888326158E-2</v>
      </c>
      <c r="M1212">
        <f>(COUNTIF(mercado_acoes!D:D, "Compra") + COUNTIF(mercado_acoes!D:D, "Venda"))</f>
        <v>2000</v>
      </c>
      <c r="N1212" s="19">
        <f t="shared" si="130"/>
        <v>319</v>
      </c>
      <c r="O1212" s="19">
        <f t="shared" si="131"/>
        <v>2022.9760698911116</v>
      </c>
    </row>
    <row r="1213" spans="1:15" x14ac:dyDescent="0.2">
      <c r="A1213" s="3">
        <v>35</v>
      </c>
      <c r="B1213" s="3" t="s">
        <v>101</v>
      </c>
      <c r="C1213" s="3" t="s">
        <v>102</v>
      </c>
      <c r="D1213" s="3" t="s">
        <v>9</v>
      </c>
      <c r="E1213" s="3" t="s">
        <v>18</v>
      </c>
      <c r="F1213" s="7">
        <v>13.23</v>
      </c>
      <c r="G1213" s="6" t="s">
        <v>420</v>
      </c>
      <c r="H1213" s="21">
        <f t="shared" si="133"/>
        <v>12</v>
      </c>
      <c r="I1213" s="21" t="str">
        <f t="shared" si="132"/>
        <v>agosto</v>
      </c>
      <c r="J1213" s="20">
        <f t="shared" si="127"/>
        <v>8</v>
      </c>
      <c r="K1213" s="20">
        <f t="shared" si="128"/>
        <v>2023</v>
      </c>
      <c r="L1213" s="12">
        <f t="shared" si="129"/>
        <v>0.15105089896176246</v>
      </c>
      <c r="M1213">
        <f>(COUNTIF(mercado_acoes!D:D, "Compra") + COUNTIF(mercado_acoes!D:D, "Venda"))</f>
        <v>2000</v>
      </c>
      <c r="N1213" s="19">
        <f t="shared" si="130"/>
        <v>1323</v>
      </c>
      <c r="O1213" s="19">
        <f t="shared" si="131"/>
        <v>2022.8489491010382</v>
      </c>
    </row>
    <row r="1214" spans="1:15" x14ac:dyDescent="0.2">
      <c r="A1214" s="3">
        <v>36</v>
      </c>
      <c r="B1214" s="3" t="s">
        <v>61</v>
      </c>
      <c r="C1214" s="3" t="s">
        <v>62</v>
      </c>
      <c r="D1214" s="3" t="s">
        <v>9</v>
      </c>
      <c r="E1214" s="3" t="s">
        <v>31</v>
      </c>
      <c r="F1214" s="7">
        <v>47.88</v>
      </c>
      <c r="G1214" s="6" t="s">
        <v>421</v>
      </c>
      <c r="H1214" s="21">
        <f t="shared" si="133"/>
        <v>13</v>
      </c>
      <c r="I1214" s="21" t="str">
        <f t="shared" si="132"/>
        <v>agosto</v>
      </c>
      <c r="J1214" s="20">
        <f t="shared" si="127"/>
        <v>8</v>
      </c>
      <c r="K1214" s="20">
        <f t="shared" si="128"/>
        <v>2023</v>
      </c>
      <c r="L1214" s="12">
        <f t="shared" si="129"/>
        <v>0.58976956191440877</v>
      </c>
      <c r="M1214">
        <f>(COUNTIF(mercado_acoes!D:D, "Compra") + COUNTIF(mercado_acoes!D:D, "Venda"))</f>
        <v>2000</v>
      </c>
      <c r="N1214" s="19">
        <f t="shared" si="130"/>
        <v>4788</v>
      </c>
      <c r="O1214" s="19">
        <f t="shared" si="131"/>
        <v>2022.4102304380856</v>
      </c>
    </row>
    <row r="1215" spans="1:15" x14ac:dyDescent="0.2">
      <c r="A1215" s="3">
        <v>61</v>
      </c>
      <c r="B1215" s="3" t="s">
        <v>75</v>
      </c>
      <c r="C1215" s="3" t="s">
        <v>76</v>
      </c>
      <c r="D1215" s="3" t="s">
        <v>14</v>
      </c>
      <c r="E1215" s="3" t="s">
        <v>70</v>
      </c>
      <c r="F1215" s="7">
        <v>10.56</v>
      </c>
      <c r="G1215" s="6" t="s">
        <v>421</v>
      </c>
      <c r="H1215" s="21">
        <f t="shared" si="133"/>
        <v>13</v>
      </c>
      <c r="I1215" s="21" t="str">
        <f t="shared" si="132"/>
        <v>agosto</v>
      </c>
      <c r="J1215" s="20">
        <f t="shared" si="127"/>
        <v>8</v>
      </c>
      <c r="K1215" s="20">
        <f t="shared" si="128"/>
        <v>2023</v>
      </c>
      <c r="L1215" s="12">
        <f t="shared" si="129"/>
        <v>0.11724487211952392</v>
      </c>
      <c r="M1215">
        <f>(COUNTIF(mercado_acoes!D:D, "Compra") + COUNTIF(mercado_acoes!D:D, "Venda"))</f>
        <v>2000</v>
      </c>
      <c r="N1215" s="19">
        <f t="shared" si="130"/>
        <v>1056</v>
      </c>
      <c r="O1215" s="19">
        <f t="shared" si="131"/>
        <v>2022.8827551278805</v>
      </c>
    </row>
    <row r="1216" spans="1:15" x14ac:dyDescent="0.2">
      <c r="A1216" s="3">
        <v>79</v>
      </c>
      <c r="B1216" s="3" t="s">
        <v>71</v>
      </c>
      <c r="C1216" s="3" t="s">
        <v>72</v>
      </c>
      <c r="D1216" s="3" t="s">
        <v>14</v>
      </c>
      <c r="E1216" s="3" t="s">
        <v>79</v>
      </c>
      <c r="F1216" s="7">
        <v>16.77</v>
      </c>
      <c r="G1216" s="6" t="s">
        <v>421</v>
      </c>
      <c r="H1216" s="21">
        <f t="shared" si="133"/>
        <v>13</v>
      </c>
      <c r="I1216" s="21" t="str">
        <f t="shared" si="132"/>
        <v>agosto</v>
      </c>
      <c r="J1216" s="20">
        <f t="shared" si="127"/>
        <v>8</v>
      </c>
      <c r="K1216" s="20">
        <f t="shared" si="128"/>
        <v>2023</v>
      </c>
      <c r="L1216" s="12">
        <f t="shared" si="129"/>
        <v>0.19587237275259556</v>
      </c>
      <c r="M1216">
        <f>(COUNTIF(mercado_acoes!D:D, "Compra") + COUNTIF(mercado_acoes!D:D, "Venda"))</f>
        <v>2000</v>
      </c>
      <c r="N1216" s="19">
        <f t="shared" si="130"/>
        <v>1677</v>
      </c>
      <c r="O1216" s="19">
        <f t="shared" si="131"/>
        <v>2022.8041276272475</v>
      </c>
    </row>
    <row r="1217" spans="1:15" x14ac:dyDescent="0.2">
      <c r="A1217" s="3">
        <v>9</v>
      </c>
      <c r="B1217" s="3" t="s">
        <v>205</v>
      </c>
      <c r="C1217" s="3" t="s">
        <v>206</v>
      </c>
      <c r="D1217" s="3" t="s">
        <v>14</v>
      </c>
      <c r="E1217" s="3" t="s">
        <v>79</v>
      </c>
      <c r="F1217" s="7">
        <v>16.559999999999999</v>
      </c>
      <c r="G1217" s="6" t="s">
        <v>421</v>
      </c>
      <c r="H1217" s="21">
        <f t="shared" si="133"/>
        <v>13</v>
      </c>
      <c r="I1217" s="21" t="str">
        <f t="shared" si="132"/>
        <v>agosto</v>
      </c>
      <c r="J1217" s="20">
        <f t="shared" si="127"/>
        <v>8</v>
      </c>
      <c r="K1217" s="20">
        <f t="shared" si="128"/>
        <v>2023</v>
      </c>
      <c r="L1217" s="12">
        <f t="shared" si="129"/>
        <v>0.19321347176500375</v>
      </c>
      <c r="M1217">
        <f>(COUNTIF(mercado_acoes!D:D, "Compra") + COUNTIF(mercado_acoes!D:D, "Venda"))</f>
        <v>2000</v>
      </c>
      <c r="N1217" s="19">
        <f t="shared" si="130"/>
        <v>1655.9999999999998</v>
      </c>
      <c r="O1217" s="19">
        <f t="shared" si="131"/>
        <v>2022.8067865282351</v>
      </c>
    </row>
    <row r="1218" spans="1:15" x14ac:dyDescent="0.2">
      <c r="A1218" s="3">
        <v>12</v>
      </c>
      <c r="B1218" s="3" t="s">
        <v>178</v>
      </c>
      <c r="C1218" s="3" t="s">
        <v>179</v>
      </c>
      <c r="D1218" s="3" t="s">
        <v>9</v>
      </c>
      <c r="E1218" s="3" t="s">
        <v>66</v>
      </c>
      <c r="F1218" s="7">
        <v>34.369999999999997</v>
      </c>
      <c r="G1218" s="6" t="s">
        <v>421</v>
      </c>
      <c r="H1218" s="21">
        <f t="shared" si="133"/>
        <v>13</v>
      </c>
      <c r="I1218" s="21" t="str">
        <f t="shared" si="132"/>
        <v>agosto</v>
      </c>
      <c r="J1218" s="20">
        <f t="shared" si="127"/>
        <v>8</v>
      </c>
      <c r="K1218" s="20">
        <f t="shared" si="128"/>
        <v>2023</v>
      </c>
      <c r="L1218" s="12">
        <f t="shared" si="129"/>
        <v>0.41871359837933653</v>
      </c>
      <c r="M1218">
        <f>(COUNTIF(mercado_acoes!D:D, "Compra") + COUNTIF(mercado_acoes!D:D, "Venda"))</f>
        <v>2000</v>
      </c>
      <c r="N1218" s="19">
        <f t="shared" si="130"/>
        <v>3436.9999999999995</v>
      </c>
      <c r="O1218" s="19">
        <f t="shared" si="131"/>
        <v>2022.5812864016207</v>
      </c>
    </row>
    <row r="1219" spans="1:15" x14ac:dyDescent="0.2">
      <c r="A1219" s="3">
        <v>49</v>
      </c>
      <c r="B1219" s="3" t="s">
        <v>166</v>
      </c>
      <c r="C1219" s="3" t="s">
        <v>167</v>
      </c>
      <c r="D1219" s="3" t="s">
        <v>14</v>
      </c>
      <c r="E1219" s="3" t="s">
        <v>115</v>
      </c>
      <c r="F1219" s="7">
        <v>26.47</v>
      </c>
      <c r="G1219" s="6" t="s">
        <v>421</v>
      </c>
      <c r="H1219" s="21">
        <f t="shared" si="133"/>
        <v>13</v>
      </c>
      <c r="I1219" s="21" t="str">
        <f t="shared" si="132"/>
        <v>agosto</v>
      </c>
      <c r="J1219" s="20">
        <f t="shared" ref="J1219:J1282" si="134">MONTH(G1219)</f>
        <v>8</v>
      </c>
      <c r="K1219" s="20">
        <f t="shared" ref="K1219:K1282" si="135">YEAR(G1219)</f>
        <v>2023</v>
      </c>
      <c r="L1219" s="12">
        <f t="shared" ref="L1219:L1282" si="136">(F1219 - MIN(F:F)) / (MAX(F:F) - MIN(F:F))</f>
        <v>0.318688275512788</v>
      </c>
      <c r="M1219">
        <f>(COUNTIF(mercado_acoes!D:D, "Compra") + COUNTIF(mercado_acoes!D:D, "Venda"))</f>
        <v>2000</v>
      </c>
      <c r="N1219" s="19">
        <f t="shared" ref="N1219:N1282" si="137">F1219*100</f>
        <v>2647</v>
      </c>
      <c r="O1219" s="19">
        <f t="shared" ref="O1219:O1282" si="138">K1219 - L1219</f>
        <v>2022.6813117244872</v>
      </c>
    </row>
    <row r="1220" spans="1:15" x14ac:dyDescent="0.2">
      <c r="A1220" s="3">
        <v>83</v>
      </c>
      <c r="B1220" s="3" t="s">
        <v>67</v>
      </c>
      <c r="C1220" s="3" t="s">
        <v>68</v>
      </c>
      <c r="D1220" s="3" t="s">
        <v>14</v>
      </c>
      <c r="E1220" s="3" t="s">
        <v>37</v>
      </c>
      <c r="F1220" s="7">
        <v>46.98</v>
      </c>
      <c r="G1220" s="6" t="s">
        <v>422</v>
      </c>
      <c r="H1220" s="21">
        <f t="shared" si="133"/>
        <v>14</v>
      </c>
      <c r="I1220" s="21" t="str">
        <f t="shared" si="132"/>
        <v>agosto</v>
      </c>
      <c r="J1220" s="20">
        <f t="shared" si="134"/>
        <v>8</v>
      </c>
      <c r="K1220" s="20">
        <f t="shared" si="135"/>
        <v>2023</v>
      </c>
      <c r="L1220" s="12">
        <f t="shared" si="136"/>
        <v>0.57837427196758673</v>
      </c>
      <c r="M1220">
        <f>(COUNTIF(mercado_acoes!D:D, "Compra") + COUNTIF(mercado_acoes!D:D, "Venda"))</f>
        <v>2000</v>
      </c>
      <c r="N1220" s="19">
        <f t="shared" si="137"/>
        <v>4698</v>
      </c>
      <c r="O1220" s="19">
        <f t="shared" si="138"/>
        <v>2022.4216257280325</v>
      </c>
    </row>
    <row r="1221" spans="1:15" x14ac:dyDescent="0.2">
      <c r="A1221" s="3">
        <v>51</v>
      </c>
      <c r="B1221" s="3" t="s">
        <v>248</v>
      </c>
      <c r="C1221" s="3" t="s">
        <v>249</v>
      </c>
      <c r="D1221" s="3" t="s">
        <v>9</v>
      </c>
      <c r="E1221" s="3" t="s">
        <v>47</v>
      </c>
      <c r="F1221" s="7">
        <v>17.29</v>
      </c>
      <c r="G1221" s="6" t="s">
        <v>422</v>
      </c>
      <c r="H1221" s="21">
        <f t="shared" si="133"/>
        <v>14</v>
      </c>
      <c r="I1221" s="21" t="str">
        <f t="shared" ref="I1221:I1284" si="139">TEXT(G1221,"mmmm")</f>
        <v>agosto</v>
      </c>
      <c r="J1221" s="20">
        <f t="shared" si="134"/>
        <v>8</v>
      </c>
      <c r="K1221" s="20">
        <f t="shared" si="135"/>
        <v>2023</v>
      </c>
      <c r="L1221" s="12">
        <f t="shared" si="136"/>
        <v>0.20245631805520381</v>
      </c>
      <c r="M1221">
        <f>(COUNTIF(mercado_acoes!D:D, "Compra") + COUNTIF(mercado_acoes!D:D, "Venda"))</f>
        <v>2000</v>
      </c>
      <c r="N1221" s="19">
        <f t="shared" si="137"/>
        <v>1729</v>
      </c>
      <c r="O1221" s="19">
        <f t="shared" si="138"/>
        <v>2022.7975436819447</v>
      </c>
    </row>
    <row r="1222" spans="1:15" x14ac:dyDescent="0.2">
      <c r="A1222" s="3">
        <v>10</v>
      </c>
      <c r="B1222" s="3" t="s">
        <v>130</v>
      </c>
      <c r="C1222" s="3" t="s">
        <v>131</v>
      </c>
      <c r="D1222" s="3" t="s">
        <v>14</v>
      </c>
      <c r="E1222" s="3" t="s">
        <v>34</v>
      </c>
      <c r="F1222" s="7">
        <v>63.18</v>
      </c>
      <c r="G1222" s="6" t="s">
        <v>422</v>
      </c>
      <c r="H1222" s="21">
        <f t="shared" si="133"/>
        <v>14</v>
      </c>
      <c r="I1222" s="21" t="str">
        <f t="shared" si="139"/>
        <v>agosto</v>
      </c>
      <c r="J1222" s="20">
        <f t="shared" si="134"/>
        <v>8</v>
      </c>
      <c r="K1222" s="20">
        <f t="shared" si="135"/>
        <v>2023</v>
      </c>
      <c r="L1222" s="12">
        <f t="shared" si="136"/>
        <v>0.78348949101038234</v>
      </c>
      <c r="M1222">
        <f>(COUNTIF(mercado_acoes!D:D, "Compra") + COUNTIF(mercado_acoes!D:D, "Venda"))</f>
        <v>2000</v>
      </c>
      <c r="N1222" s="19">
        <f t="shared" si="137"/>
        <v>6318</v>
      </c>
      <c r="O1222" s="19">
        <f t="shared" si="138"/>
        <v>2022.2165105089896</v>
      </c>
    </row>
    <row r="1223" spans="1:15" x14ac:dyDescent="0.2">
      <c r="A1223" s="3">
        <v>85</v>
      </c>
      <c r="B1223" s="3" t="s">
        <v>191</v>
      </c>
      <c r="C1223" s="3" t="s">
        <v>192</v>
      </c>
      <c r="D1223" s="3" t="s">
        <v>14</v>
      </c>
      <c r="E1223" s="3" t="s">
        <v>30</v>
      </c>
      <c r="F1223" s="7">
        <v>32.39</v>
      </c>
      <c r="G1223" s="6" t="s">
        <v>422</v>
      </c>
      <c r="H1223" s="21">
        <f t="shared" si="133"/>
        <v>14</v>
      </c>
      <c r="I1223" s="21" t="str">
        <f t="shared" si="139"/>
        <v>agosto</v>
      </c>
      <c r="J1223" s="20">
        <f t="shared" si="134"/>
        <v>8</v>
      </c>
      <c r="K1223" s="20">
        <f t="shared" si="135"/>
        <v>2023</v>
      </c>
      <c r="L1223" s="12">
        <f t="shared" si="136"/>
        <v>0.39364396049632816</v>
      </c>
      <c r="M1223">
        <f>(COUNTIF(mercado_acoes!D:D, "Compra") + COUNTIF(mercado_acoes!D:D, "Venda"))</f>
        <v>2000</v>
      </c>
      <c r="N1223" s="19">
        <f t="shared" si="137"/>
        <v>3239</v>
      </c>
      <c r="O1223" s="19">
        <f t="shared" si="138"/>
        <v>2022.6063560395037</v>
      </c>
    </row>
    <row r="1224" spans="1:15" x14ac:dyDescent="0.2">
      <c r="A1224" s="3">
        <v>79</v>
      </c>
      <c r="B1224" s="3" t="s">
        <v>71</v>
      </c>
      <c r="C1224" s="3" t="s">
        <v>72</v>
      </c>
      <c r="D1224" s="3" t="s">
        <v>9</v>
      </c>
      <c r="E1224" s="3" t="s">
        <v>18</v>
      </c>
      <c r="F1224" s="7">
        <v>17.690000000000001</v>
      </c>
      <c r="G1224" s="6" t="s">
        <v>422</v>
      </c>
      <c r="H1224" s="21">
        <f t="shared" si="133"/>
        <v>14</v>
      </c>
      <c r="I1224" s="21" t="str">
        <f t="shared" si="139"/>
        <v>agosto</v>
      </c>
      <c r="J1224" s="20">
        <f t="shared" si="134"/>
        <v>8</v>
      </c>
      <c r="K1224" s="20">
        <f t="shared" si="135"/>
        <v>2023</v>
      </c>
      <c r="L1224" s="12">
        <f t="shared" si="136"/>
        <v>0.20752089136490251</v>
      </c>
      <c r="M1224">
        <f>(COUNTIF(mercado_acoes!D:D, "Compra") + COUNTIF(mercado_acoes!D:D, "Venda"))</f>
        <v>2000</v>
      </c>
      <c r="N1224" s="19">
        <f t="shared" si="137"/>
        <v>1769.0000000000002</v>
      </c>
      <c r="O1224" s="19">
        <f t="shared" si="138"/>
        <v>2022.792479108635</v>
      </c>
    </row>
    <row r="1225" spans="1:15" x14ac:dyDescent="0.2">
      <c r="A1225" s="3">
        <v>62</v>
      </c>
      <c r="B1225" s="3" t="s">
        <v>139</v>
      </c>
      <c r="C1225" s="3" t="s">
        <v>140</v>
      </c>
      <c r="D1225" s="3" t="s">
        <v>14</v>
      </c>
      <c r="E1225" s="3" t="s">
        <v>47</v>
      </c>
      <c r="F1225" s="7">
        <v>19.170000000000002</v>
      </c>
      <c r="G1225" s="6" t="s">
        <v>422</v>
      </c>
      <c r="H1225" s="21">
        <f t="shared" si="133"/>
        <v>14</v>
      </c>
      <c r="I1225" s="21" t="str">
        <f t="shared" si="139"/>
        <v>agosto</v>
      </c>
      <c r="J1225" s="20">
        <f t="shared" si="134"/>
        <v>8</v>
      </c>
      <c r="K1225" s="20">
        <f t="shared" si="135"/>
        <v>2023</v>
      </c>
      <c r="L1225" s="12">
        <f t="shared" si="136"/>
        <v>0.22625981261078754</v>
      </c>
      <c r="M1225">
        <f>(COUNTIF(mercado_acoes!D:D, "Compra") + COUNTIF(mercado_acoes!D:D, "Venda"))</f>
        <v>2000</v>
      </c>
      <c r="N1225" s="19">
        <f t="shared" si="137"/>
        <v>1917.0000000000002</v>
      </c>
      <c r="O1225" s="19">
        <f t="shared" si="138"/>
        <v>2022.7737401873892</v>
      </c>
    </row>
    <row r="1226" spans="1:15" x14ac:dyDescent="0.2">
      <c r="A1226" s="3">
        <v>6</v>
      </c>
      <c r="B1226" s="3" t="s">
        <v>171</v>
      </c>
      <c r="C1226" s="3" t="s">
        <v>172</v>
      </c>
      <c r="D1226" s="3" t="s">
        <v>9</v>
      </c>
      <c r="E1226" s="3" t="s">
        <v>34</v>
      </c>
      <c r="F1226" s="7">
        <v>72.37</v>
      </c>
      <c r="G1226" s="6" t="s">
        <v>423</v>
      </c>
      <c r="H1226" s="21">
        <f t="shared" si="133"/>
        <v>15</v>
      </c>
      <c r="I1226" s="21" t="str">
        <f t="shared" si="139"/>
        <v>agosto</v>
      </c>
      <c r="J1226" s="20">
        <f t="shared" si="134"/>
        <v>8</v>
      </c>
      <c r="K1226" s="20">
        <f t="shared" si="135"/>
        <v>2023</v>
      </c>
      <c r="L1226" s="12">
        <f t="shared" si="136"/>
        <v>0.89984806280070906</v>
      </c>
      <c r="M1226">
        <f>(COUNTIF(mercado_acoes!D:D, "Compra") + COUNTIF(mercado_acoes!D:D, "Venda"))</f>
        <v>2000</v>
      </c>
      <c r="N1226" s="19">
        <f t="shared" si="137"/>
        <v>7237</v>
      </c>
      <c r="O1226" s="19">
        <f t="shared" si="138"/>
        <v>2022.1001519371994</v>
      </c>
    </row>
    <row r="1227" spans="1:15" x14ac:dyDescent="0.2">
      <c r="A1227" s="3">
        <v>53</v>
      </c>
      <c r="B1227" s="3" t="s">
        <v>263</v>
      </c>
      <c r="C1227" s="3" t="s">
        <v>264</v>
      </c>
      <c r="D1227" s="3" t="s">
        <v>14</v>
      </c>
      <c r="E1227" s="3" t="s">
        <v>31</v>
      </c>
      <c r="F1227" s="7">
        <v>64.400000000000006</v>
      </c>
      <c r="G1227" s="6" t="s">
        <v>423</v>
      </c>
      <c r="H1227" s="21">
        <f t="shared" si="133"/>
        <v>15</v>
      </c>
      <c r="I1227" s="21" t="str">
        <f t="shared" si="139"/>
        <v>agosto</v>
      </c>
      <c r="J1227" s="20">
        <f t="shared" si="134"/>
        <v>8</v>
      </c>
      <c r="K1227" s="20">
        <f t="shared" si="135"/>
        <v>2023</v>
      </c>
      <c r="L1227" s="12">
        <f t="shared" si="136"/>
        <v>0.7989364396049633</v>
      </c>
      <c r="M1227">
        <f>(COUNTIF(mercado_acoes!D:D, "Compra") + COUNTIF(mercado_acoes!D:D, "Venda"))</f>
        <v>2000</v>
      </c>
      <c r="N1227" s="19">
        <f t="shared" si="137"/>
        <v>6440.0000000000009</v>
      </c>
      <c r="O1227" s="19">
        <f t="shared" si="138"/>
        <v>2022.2010635603951</v>
      </c>
    </row>
    <row r="1228" spans="1:15" x14ac:dyDescent="0.2">
      <c r="A1228" s="3">
        <v>58</v>
      </c>
      <c r="B1228" s="3" t="s">
        <v>149</v>
      </c>
      <c r="C1228" s="3" t="s">
        <v>150</v>
      </c>
      <c r="D1228" s="3" t="s">
        <v>14</v>
      </c>
      <c r="E1228" s="3" t="s">
        <v>21</v>
      </c>
      <c r="F1228" s="7">
        <v>27.87</v>
      </c>
      <c r="G1228" s="6" t="s">
        <v>423</v>
      </c>
      <c r="H1228" s="21">
        <f t="shared" si="133"/>
        <v>15</v>
      </c>
      <c r="I1228" s="21" t="str">
        <f t="shared" si="139"/>
        <v>agosto</v>
      </c>
      <c r="J1228" s="20">
        <f t="shared" si="134"/>
        <v>8</v>
      </c>
      <c r="K1228" s="20">
        <f t="shared" si="135"/>
        <v>2023</v>
      </c>
      <c r="L1228" s="12">
        <f t="shared" si="136"/>
        <v>0.33641428209673335</v>
      </c>
      <c r="M1228">
        <f>(COUNTIF(mercado_acoes!D:D, "Compra") + COUNTIF(mercado_acoes!D:D, "Venda"))</f>
        <v>2000</v>
      </c>
      <c r="N1228" s="19">
        <f t="shared" si="137"/>
        <v>2787</v>
      </c>
      <c r="O1228" s="19">
        <f t="shared" si="138"/>
        <v>2022.6635857179033</v>
      </c>
    </row>
    <row r="1229" spans="1:15" x14ac:dyDescent="0.2">
      <c r="A1229" s="3">
        <v>32</v>
      </c>
      <c r="B1229" s="3" t="s">
        <v>128</v>
      </c>
      <c r="C1229" s="3" t="s">
        <v>129</v>
      </c>
      <c r="D1229" s="3" t="s">
        <v>9</v>
      </c>
      <c r="E1229" s="3" t="s">
        <v>18</v>
      </c>
      <c r="F1229" s="7">
        <v>15.88</v>
      </c>
      <c r="G1229" s="6" t="s">
        <v>423</v>
      </c>
      <c r="H1229" s="21">
        <f t="shared" si="133"/>
        <v>15</v>
      </c>
      <c r="I1229" s="21" t="str">
        <f t="shared" si="139"/>
        <v>agosto</v>
      </c>
      <c r="J1229" s="20">
        <f t="shared" si="134"/>
        <v>8</v>
      </c>
      <c r="K1229" s="20">
        <f t="shared" si="135"/>
        <v>2023</v>
      </c>
      <c r="L1229" s="12">
        <f t="shared" si="136"/>
        <v>0.18460369713851607</v>
      </c>
      <c r="M1229">
        <f>(COUNTIF(mercado_acoes!D:D, "Compra") + COUNTIF(mercado_acoes!D:D, "Venda"))</f>
        <v>2000</v>
      </c>
      <c r="N1229" s="19">
        <f t="shared" si="137"/>
        <v>1588</v>
      </c>
      <c r="O1229" s="19">
        <f t="shared" si="138"/>
        <v>2022.8153963028615</v>
      </c>
    </row>
    <row r="1230" spans="1:15" x14ac:dyDescent="0.2">
      <c r="A1230" s="3">
        <v>17</v>
      </c>
      <c r="B1230" s="3" t="s">
        <v>195</v>
      </c>
      <c r="C1230" s="3" t="s">
        <v>196</v>
      </c>
      <c r="D1230" s="3" t="s">
        <v>14</v>
      </c>
      <c r="E1230" s="3" t="s">
        <v>115</v>
      </c>
      <c r="F1230" s="7">
        <v>29.79</v>
      </c>
      <c r="G1230" s="6" t="s">
        <v>423</v>
      </c>
      <c r="H1230" s="21">
        <f t="shared" si="133"/>
        <v>15</v>
      </c>
      <c r="I1230" s="21" t="str">
        <f t="shared" si="139"/>
        <v>agosto</v>
      </c>
      <c r="J1230" s="20">
        <f t="shared" si="134"/>
        <v>8</v>
      </c>
      <c r="K1230" s="20">
        <f t="shared" si="135"/>
        <v>2023</v>
      </c>
      <c r="L1230" s="12">
        <f t="shared" si="136"/>
        <v>0.36072423398328685</v>
      </c>
      <c r="M1230">
        <f>(COUNTIF(mercado_acoes!D:D, "Compra") + COUNTIF(mercado_acoes!D:D, "Venda"))</f>
        <v>2000</v>
      </c>
      <c r="N1230" s="19">
        <f t="shared" si="137"/>
        <v>2979</v>
      </c>
      <c r="O1230" s="19">
        <f t="shared" si="138"/>
        <v>2022.6392757660167</v>
      </c>
    </row>
    <row r="1231" spans="1:15" x14ac:dyDescent="0.2">
      <c r="A1231" s="3">
        <v>77</v>
      </c>
      <c r="B1231" s="3" t="s">
        <v>7</v>
      </c>
      <c r="C1231" s="3" t="s">
        <v>154</v>
      </c>
      <c r="D1231" s="3" t="s">
        <v>14</v>
      </c>
      <c r="E1231" s="3" t="s">
        <v>57</v>
      </c>
      <c r="F1231" s="7">
        <v>19.73</v>
      </c>
      <c r="G1231" s="6" t="s">
        <v>423</v>
      </c>
      <c r="H1231" s="21">
        <f t="shared" si="133"/>
        <v>15</v>
      </c>
      <c r="I1231" s="21" t="str">
        <f t="shared" si="139"/>
        <v>agosto</v>
      </c>
      <c r="J1231" s="20">
        <f t="shared" si="134"/>
        <v>8</v>
      </c>
      <c r="K1231" s="20">
        <f t="shared" si="135"/>
        <v>2023</v>
      </c>
      <c r="L1231" s="12">
        <f t="shared" si="136"/>
        <v>0.23335021524436564</v>
      </c>
      <c r="M1231">
        <f>(COUNTIF(mercado_acoes!D:D, "Compra") + COUNTIF(mercado_acoes!D:D, "Venda"))</f>
        <v>2000</v>
      </c>
      <c r="N1231" s="19">
        <f t="shared" si="137"/>
        <v>1973</v>
      </c>
      <c r="O1231" s="19">
        <f t="shared" si="138"/>
        <v>2022.7666497847556</v>
      </c>
    </row>
    <row r="1232" spans="1:15" x14ac:dyDescent="0.2">
      <c r="A1232" s="3">
        <v>40</v>
      </c>
      <c r="B1232" s="3" t="s">
        <v>97</v>
      </c>
      <c r="C1232" s="3" t="s">
        <v>174</v>
      </c>
      <c r="D1232" s="3" t="s">
        <v>9</v>
      </c>
      <c r="E1232" s="3" t="s">
        <v>125</v>
      </c>
      <c r="F1232" s="7">
        <v>3.61</v>
      </c>
      <c r="G1232" s="6" t="s">
        <v>423</v>
      </c>
      <c r="H1232" s="21">
        <f t="shared" si="133"/>
        <v>15</v>
      </c>
      <c r="I1232" s="21" t="str">
        <f t="shared" si="139"/>
        <v>agosto</v>
      </c>
      <c r="J1232" s="20">
        <f t="shared" si="134"/>
        <v>8</v>
      </c>
      <c r="K1232" s="20">
        <f t="shared" si="135"/>
        <v>2023</v>
      </c>
      <c r="L1232" s="12">
        <f t="shared" si="136"/>
        <v>2.9247910863509741E-2</v>
      </c>
      <c r="M1232">
        <f>(COUNTIF(mercado_acoes!D:D, "Compra") + COUNTIF(mercado_acoes!D:D, "Venda"))</f>
        <v>2000</v>
      </c>
      <c r="N1232" s="19">
        <f t="shared" si="137"/>
        <v>361</v>
      </c>
      <c r="O1232" s="19">
        <f t="shared" si="138"/>
        <v>2022.9707520891366</v>
      </c>
    </row>
    <row r="1233" spans="1:15" x14ac:dyDescent="0.2">
      <c r="A1233" s="3">
        <v>27</v>
      </c>
      <c r="B1233" s="3" t="s">
        <v>158</v>
      </c>
      <c r="C1233" s="3" t="s">
        <v>159</v>
      </c>
      <c r="D1233" s="3" t="s">
        <v>9</v>
      </c>
      <c r="E1233" s="3" t="s">
        <v>70</v>
      </c>
      <c r="F1233" s="7">
        <v>12.07</v>
      </c>
      <c r="G1233" s="6" t="s">
        <v>424</v>
      </c>
      <c r="H1233" s="21">
        <f t="shared" si="133"/>
        <v>16</v>
      </c>
      <c r="I1233" s="21" t="str">
        <f t="shared" si="139"/>
        <v>agosto</v>
      </c>
      <c r="J1233" s="20">
        <f t="shared" si="134"/>
        <v>8</v>
      </c>
      <c r="K1233" s="20">
        <f t="shared" si="135"/>
        <v>2023</v>
      </c>
      <c r="L1233" s="12">
        <f t="shared" si="136"/>
        <v>0.13636363636363635</v>
      </c>
      <c r="M1233">
        <f>(COUNTIF(mercado_acoes!D:D, "Compra") + COUNTIF(mercado_acoes!D:D, "Venda"))</f>
        <v>2000</v>
      </c>
      <c r="N1233" s="19">
        <f t="shared" si="137"/>
        <v>1207</v>
      </c>
      <c r="O1233" s="19">
        <f t="shared" si="138"/>
        <v>2022.8636363636363</v>
      </c>
    </row>
    <row r="1234" spans="1:15" x14ac:dyDescent="0.2">
      <c r="A1234" s="3">
        <v>28</v>
      </c>
      <c r="B1234" s="3" t="s">
        <v>49</v>
      </c>
      <c r="C1234" s="3" t="s">
        <v>50</v>
      </c>
      <c r="D1234" s="3" t="s">
        <v>14</v>
      </c>
      <c r="E1234" s="3" t="s">
        <v>70</v>
      </c>
      <c r="F1234" s="7">
        <v>12.29</v>
      </c>
      <c r="G1234" s="6" t="s">
        <v>424</v>
      </c>
      <c r="H1234" s="21">
        <f t="shared" si="133"/>
        <v>16</v>
      </c>
      <c r="I1234" s="21" t="str">
        <f t="shared" si="139"/>
        <v>agosto</v>
      </c>
      <c r="J1234" s="20">
        <f t="shared" si="134"/>
        <v>8</v>
      </c>
      <c r="K1234" s="20">
        <f t="shared" si="135"/>
        <v>2023</v>
      </c>
      <c r="L1234" s="12">
        <f t="shared" si="136"/>
        <v>0.1391491516839706</v>
      </c>
      <c r="M1234">
        <f>(COUNTIF(mercado_acoes!D:D, "Compra") + COUNTIF(mercado_acoes!D:D, "Venda"))</f>
        <v>2000</v>
      </c>
      <c r="N1234" s="19">
        <f t="shared" si="137"/>
        <v>1229</v>
      </c>
      <c r="O1234" s="19">
        <f t="shared" si="138"/>
        <v>2022.860850848316</v>
      </c>
    </row>
    <row r="1235" spans="1:15" x14ac:dyDescent="0.2">
      <c r="A1235" s="3">
        <v>82</v>
      </c>
      <c r="B1235" s="3" t="s">
        <v>244</v>
      </c>
      <c r="C1235" s="3" t="s">
        <v>245</v>
      </c>
      <c r="D1235" s="3" t="s">
        <v>9</v>
      </c>
      <c r="E1235" s="3" t="s">
        <v>34</v>
      </c>
      <c r="F1235" s="7">
        <v>59.5</v>
      </c>
      <c r="G1235" s="6" t="s">
        <v>424</v>
      </c>
      <c r="H1235" s="21">
        <f t="shared" si="133"/>
        <v>16</v>
      </c>
      <c r="I1235" s="21" t="str">
        <f t="shared" si="139"/>
        <v>agosto</v>
      </c>
      <c r="J1235" s="20">
        <f t="shared" si="134"/>
        <v>8</v>
      </c>
      <c r="K1235" s="20">
        <f t="shared" si="135"/>
        <v>2023</v>
      </c>
      <c r="L1235" s="12">
        <f t="shared" si="136"/>
        <v>0.73689541656115476</v>
      </c>
      <c r="M1235">
        <f>(COUNTIF(mercado_acoes!D:D, "Compra") + COUNTIF(mercado_acoes!D:D, "Venda"))</f>
        <v>2000</v>
      </c>
      <c r="N1235" s="19">
        <f t="shared" si="137"/>
        <v>5950</v>
      </c>
      <c r="O1235" s="19">
        <f t="shared" si="138"/>
        <v>2022.2631045834389</v>
      </c>
    </row>
    <row r="1236" spans="1:15" x14ac:dyDescent="0.2">
      <c r="A1236" s="3">
        <v>64</v>
      </c>
      <c r="B1236" s="3" t="s">
        <v>142</v>
      </c>
      <c r="C1236" s="3" t="s">
        <v>143</v>
      </c>
      <c r="D1236" s="3" t="s">
        <v>9</v>
      </c>
      <c r="E1236" s="3" t="s">
        <v>125</v>
      </c>
      <c r="F1236" s="7">
        <v>2.17</v>
      </c>
      <c r="G1236" s="6" t="s">
        <v>424</v>
      </c>
      <c r="H1236" s="21">
        <f t="shared" si="133"/>
        <v>16</v>
      </c>
      <c r="I1236" s="21" t="str">
        <f t="shared" si="139"/>
        <v>agosto</v>
      </c>
      <c r="J1236" s="20">
        <f t="shared" si="134"/>
        <v>8</v>
      </c>
      <c r="K1236" s="20">
        <f t="shared" si="135"/>
        <v>2023</v>
      </c>
      <c r="L1236" s="12">
        <f t="shared" si="136"/>
        <v>1.101544694859458E-2</v>
      </c>
      <c r="M1236">
        <f>(COUNTIF(mercado_acoes!D:D, "Compra") + COUNTIF(mercado_acoes!D:D, "Venda"))</f>
        <v>2000</v>
      </c>
      <c r="N1236" s="19">
        <f t="shared" si="137"/>
        <v>217</v>
      </c>
      <c r="O1236" s="19">
        <f t="shared" si="138"/>
        <v>2022.9889845530513</v>
      </c>
    </row>
    <row r="1237" spans="1:15" x14ac:dyDescent="0.2">
      <c r="A1237" s="3">
        <v>1</v>
      </c>
      <c r="B1237" s="3" t="s">
        <v>185</v>
      </c>
      <c r="C1237" s="3" t="s">
        <v>186</v>
      </c>
      <c r="D1237" s="3" t="s">
        <v>9</v>
      </c>
      <c r="E1237" s="3" t="s">
        <v>79</v>
      </c>
      <c r="F1237" s="7">
        <v>13.48</v>
      </c>
      <c r="G1237" s="6" t="s">
        <v>424</v>
      </c>
      <c r="H1237" s="21">
        <f t="shared" si="133"/>
        <v>16</v>
      </c>
      <c r="I1237" s="21" t="str">
        <f t="shared" si="139"/>
        <v>agosto</v>
      </c>
      <c r="J1237" s="20">
        <f t="shared" si="134"/>
        <v>8</v>
      </c>
      <c r="K1237" s="20">
        <f t="shared" si="135"/>
        <v>2023</v>
      </c>
      <c r="L1237" s="12">
        <f t="shared" si="136"/>
        <v>0.15421625728032412</v>
      </c>
      <c r="M1237">
        <f>(COUNTIF(mercado_acoes!D:D, "Compra") + COUNTIF(mercado_acoes!D:D, "Venda"))</f>
        <v>2000</v>
      </c>
      <c r="N1237" s="19">
        <f t="shared" si="137"/>
        <v>1348</v>
      </c>
      <c r="O1237" s="19">
        <f t="shared" si="138"/>
        <v>2022.8457837427197</v>
      </c>
    </row>
    <row r="1238" spans="1:15" x14ac:dyDescent="0.2">
      <c r="A1238" s="3">
        <v>39</v>
      </c>
      <c r="B1238" s="3" t="s">
        <v>58</v>
      </c>
      <c r="C1238" s="3" t="s">
        <v>59</v>
      </c>
      <c r="D1238" s="3" t="s">
        <v>14</v>
      </c>
      <c r="E1238" s="3" t="s">
        <v>115</v>
      </c>
      <c r="F1238" s="7">
        <v>29.42</v>
      </c>
      <c r="G1238" s="6" t="s">
        <v>424</v>
      </c>
      <c r="H1238" s="21">
        <f t="shared" si="133"/>
        <v>16</v>
      </c>
      <c r="I1238" s="21" t="str">
        <f t="shared" si="139"/>
        <v>agosto</v>
      </c>
      <c r="J1238" s="20">
        <f t="shared" si="134"/>
        <v>8</v>
      </c>
      <c r="K1238" s="20">
        <f t="shared" si="135"/>
        <v>2023</v>
      </c>
      <c r="L1238" s="12">
        <f t="shared" si="136"/>
        <v>0.35603950367181564</v>
      </c>
      <c r="M1238">
        <f>(COUNTIF(mercado_acoes!D:D, "Compra") + COUNTIF(mercado_acoes!D:D, "Venda"))</f>
        <v>2000</v>
      </c>
      <c r="N1238" s="19">
        <f t="shared" si="137"/>
        <v>2942</v>
      </c>
      <c r="O1238" s="19">
        <f t="shared" si="138"/>
        <v>2022.6439604963282</v>
      </c>
    </row>
    <row r="1239" spans="1:15" x14ac:dyDescent="0.2">
      <c r="A1239" s="3">
        <v>37</v>
      </c>
      <c r="B1239" s="3" t="s">
        <v>282</v>
      </c>
      <c r="C1239" s="3" t="s">
        <v>283</v>
      </c>
      <c r="D1239" s="3" t="s">
        <v>9</v>
      </c>
      <c r="E1239" s="3" t="s">
        <v>15</v>
      </c>
      <c r="F1239" s="7">
        <v>50.67</v>
      </c>
      <c r="G1239" s="6" t="s">
        <v>424</v>
      </c>
      <c r="H1239" s="21">
        <f t="shared" si="133"/>
        <v>16</v>
      </c>
      <c r="I1239" s="21" t="str">
        <f t="shared" si="139"/>
        <v>agosto</v>
      </c>
      <c r="J1239" s="20">
        <f t="shared" si="134"/>
        <v>8</v>
      </c>
      <c r="K1239" s="20">
        <f t="shared" si="135"/>
        <v>2023</v>
      </c>
      <c r="L1239" s="12">
        <f t="shared" si="136"/>
        <v>0.62509496074955684</v>
      </c>
      <c r="M1239">
        <f>(COUNTIF(mercado_acoes!D:D, "Compra") + COUNTIF(mercado_acoes!D:D, "Venda"))</f>
        <v>2000</v>
      </c>
      <c r="N1239" s="19">
        <f t="shared" si="137"/>
        <v>5067</v>
      </c>
      <c r="O1239" s="19">
        <f t="shared" si="138"/>
        <v>2022.3749050392505</v>
      </c>
    </row>
    <row r="1240" spans="1:15" x14ac:dyDescent="0.2">
      <c r="A1240" s="3">
        <v>13</v>
      </c>
      <c r="B1240" s="3" t="s">
        <v>116</v>
      </c>
      <c r="C1240" s="3" t="s">
        <v>117</v>
      </c>
      <c r="D1240" s="3" t="s">
        <v>14</v>
      </c>
      <c r="E1240" s="3" t="s">
        <v>18</v>
      </c>
      <c r="F1240" s="7">
        <v>21.84</v>
      </c>
      <c r="G1240" s="6" t="s">
        <v>425</v>
      </c>
      <c r="H1240" s="21">
        <f t="shared" si="133"/>
        <v>17</v>
      </c>
      <c r="I1240" s="21" t="str">
        <f t="shared" si="139"/>
        <v>agosto</v>
      </c>
      <c r="J1240" s="20">
        <f t="shared" si="134"/>
        <v>8</v>
      </c>
      <c r="K1240" s="20">
        <f t="shared" si="135"/>
        <v>2023</v>
      </c>
      <c r="L1240" s="12">
        <f t="shared" si="136"/>
        <v>0.26006583945302608</v>
      </c>
      <c r="M1240">
        <f>(COUNTIF(mercado_acoes!D:D, "Compra") + COUNTIF(mercado_acoes!D:D, "Venda"))</f>
        <v>2000</v>
      </c>
      <c r="N1240" s="19">
        <f t="shared" si="137"/>
        <v>2184</v>
      </c>
      <c r="O1240" s="19">
        <f t="shared" si="138"/>
        <v>2022.7399341605469</v>
      </c>
    </row>
    <row r="1241" spans="1:15" x14ac:dyDescent="0.2">
      <c r="A1241" s="3">
        <v>90</v>
      </c>
      <c r="B1241" s="3" t="s">
        <v>225</v>
      </c>
      <c r="C1241" s="3" t="s">
        <v>226</v>
      </c>
      <c r="D1241" s="3" t="s">
        <v>14</v>
      </c>
      <c r="E1241" s="3" t="s">
        <v>66</v>
      </c>
      <c r="F1241" s="7">
        <v>29.51</v>
      </c>
      <c r="G1241" s="6" t="s">
        <v>425</v>
      </c>
      <c r="H1241" s="21">
        <f t="shared" si="133"/>
        <v>17</v>
      </c>
      <c r="I1241" s="21" t="str">
        <f t="shared" si="139"/>
        <v>agosto</v>
      </c>
      <c r="J1241" s="20">
        <f t="shared" si="134"/>
        <v>8</v>
      </c>
      <c r="K1241" s="20">
        <f t="shared" si="135"/>
        <v>2023</v>
      </c>
      <c r="L1241" s="12">
        <f t="shared" si="136"/>
        <v>0.35717903266649786</v>
      </c>
      <c r="M1241">
        <f>(COUNTIF(mercado_acoes!D:D, "Compra") + COUNTIF(mercado_acoes!D:D, "Venda"))</f>
        <v>2000</v>
      </c>
      <c r="N1241" s="19">
        <f t="shared" si="137"/>
        <v>2951</v>
      </c>
      <c r="O1241" s="19">
        <f t="shared" si="138"/>
        <v>2022.6428209673336</v>
      </c>
    </row>
    <row r="1242" spans="1:15" x14ac:dyDescent="0.2">
      <c r="A1242" s="3">
        <v>60</v>
      </c>
      <c r="B1242" s="3" t="s">
        <v>41</v>
      </c>
      <c r="C1242" s="3" t="s">
        <v>42</v>
      </c>
      <c r="D1242" s="3" t="s">
        <v>14</v>
      </c>
      <c r="E1242" s="3" t="s">
        <v>95</v>
      </c>
      <c r="F1242" s="7">
        <v>3.98</v>
      </c>
      <c r="G1242" s="6" t="s">
        <v>425</v>
      </c>
      <c r="H1242" s="21">
        <f t="shared" si="133"/>
        <v>17</v>
      </c>
      <c r="I1242" s="21" t="str">
        <f t="shared" si="139"/>
        <v>agosto</v>
      </c>
      <c r="J1242" s="20">
        <f t="shared" si="134"/>
        <v>8</v>
      </c>
      <c r="K1242" s="20">
        <f t="shared" si="135"/>
        <v>2023</v>
      </c>
      <c r="L1242" s="12">
        <f t="shared" si="136"/>
        <v>3.3932641174981001E-2</v>
      </c>
      <c r="M1242">
        <f>(COUNTIF(mercado_acoes!D:D, "Compra") + COUNTIF(mercado_acoes!D:D, "Venda"))</f>
        <v>2000</v>
      </c>
      <c r="N1242" s="19">
        <f t="shared" si="137"/>
        <v>398</v>
      </c>
      <c r="O1242" s="19">
        <f t="shared" si="138"/>
        <v>2022.9660673588251</v>
      </c>
    </row>
    <row r="1243" spans="1:15" x14ac:dyDescent="0.2">
      <c r="A1243" s="3">
        <v>58</v>
      </c>
      <c r="B1243" s="3" t="s">
        <v>149</v>
      </c>
      <c r="C1243" s="3" t="s">
        <v>150</v>
      </c>
      <c r="D1243" s="3" t="s">
        <v>14</v>
      </c>
      <c r="E1243" s="3" t="s">
        <v>34</v>
      </c>
      <c r="F1243" s="7">
        <v>59.82</v>
      </c>
      <c r="G1243" s="6" t="s">
        <v>425</v>
      </c>
      <c r="H1243" s="21">
        <f t="shared" si="133"/>
        <v>17</v>
      </c>
      <c r="I1243" s="21" t="str">
        <f t="shared" si="139"/>
        <v>agosto</v>
      </c>
      <c r="J1243" s="20">
        <f t="shared" si="134"/>
        <v>8</v>
      </c>
      <c r="K1243" s="20">
        <f t="shared" si="135"/>
        <v>2023</v>
      </c>
      <c r="L1243" s="12">
        <f t="shared" si="136"/>
        <v>0.74094707520891367</v>
      </c>
      <c r="M1243">
        <f>(COUNTIF(mercado_acoes!D:D, "Compra") + COUNTIF(mercado_acoes!D:D, "Venda"))</f>
        <v>2000</v>
      </c>
      <c r="N1243" s="19">
        <f t="shared" si="137"/>
        <v>5982</v>
      </c>
      <c r="O1243" s="19">
        <f t="shared" si="138"/>
        <v>2022.2590529247911</v>
      </c>
    </row>
    <row r="1244" spans="1:15" x14ac:dyDescent="0.2">
      <c r="A1244" s="3">
        <v>53</v>
      </c>
      <c r="B1244" s="3" t="s">
        <v>263</v>
      </c>
      <c r="C1244" s="3" t="s">
        <v>264</v>
      </c>
      <c r="D1244" s="3" t="s">
        <v>9</v>
      </c>
      <c r="E1244" s="3" t="s">
        <v>125</v>
      </c>
      <c r="F1244" s="7">
        <v>4.0599999999999996</v>
      </c>
      <c r="G1244" s="6" t="s">
        <v>425</v>
      </c>
      <c r="H1244" s="21">
        <f t="shared" si="133"/>
        <v>17</v>
      </c>
      <c r="I1244" s="21" t="str">
        <f t="shared" si="139"/>
        <v>agosto</v>
      </c>
      <c r="J1244" s="20">
        <f t="shared" si="134"/>
        <v>8</v>
      </c>
      <c r="K1244" s="20">
        <f t="shared" si="135"/>
        <v>2023</v>
      </c>
      <c r="L1244" s="12">
        <f t="shared" si="136"/>
        <v>3.4945555836920737E-2</v>
      </c>
      <c r="M1244">
        <f>(COUNTIF(mercado_acoes!D:D, "Compra") + COUNTIF(mercado_acoes!D:D, "Venda"))</f>
        <v>2000</v>
      </c>
      <c r="N1244" s="19">
        <f t="shared" si="137"/>
        <v>405.99999999999994</v>
      </c>
      <c r="O1244" s="19">
        <f t="shared" si="138"/>
        <v>2022.9650544441631</v>
      </c>
    </row>
    <row r="1245" spans="1:15" x14ac:dyDescent="0.2">
      <c r="A1245" s="3">
        <v>40</v>
      </c>
      <c r="B1245" s="3" t="s">
        <v>97</v>
      </c>
      <c r="C1245" s="3" t="s">
        <v>174</v>
      </c>
      <c r="D1245" s="3" t="s">
        <v>9</v>
      </c>
      <c r="E1245" s="3" t="s">
        <v>57</v>
      </c>
      <c r="F1245" s="7">
        <v>21.75</v>
      </c>
      <c r="G1245" s="6" t="s">
        <v>425</v>
      </c>
      <c r="H1245" s="21">
        <f t="shared" si="133"/>
        <v>17</v>
      </c>
      <c r="I1245" s="21" t="str">
        <f t="shared" si="139"/>
        <v>agosto</v>
      </c>
      <c r="J1245" s="20">
        <f t="shared" si="134"/>
        <v>8</v>
      </c>
      <c r="K1245" s="20">
        <f t="shared" si="135"/>
        <v>2023</v>
      </c>
      <c r="L1245" s="12">
        <f t="shared" si="136"/>
        <v>0.25892631045834386</v>
      </c>
      <c r="M1245">
        <f>(COUNTIF(mercado_acoes!D:D, "Compra") + COUNTIF(mercado_acoes!D:D, "Venda"))</f>
        <v>2000</v>
      </c>
      <c r="N1245" s="19">
        <f t="shared" si="137"/>
        <v>2175</v>
      </c>
      <c r="O1245" s="19">
        <f t="shared" si="138"/>
        <v>2022.7410736895417</v>
      </c>
    </row>
    <row r="1246" spans="1:15" x14ac:dyDescent="0.2">
      <c r="A1246" s="3">
        <v>70</v>
      </c>
      <c r="B1246" s="3" t="s">
        <v>134</v>
      </c>
      <c r="C1246" s="3" t="s">
        <v>135</v>
      </c>
      <c r="D1246" s="3" t="s">
        <v>9</v>
      </c>
      <c r="E1246" s="3" t="s">
        <v>57</v>
      </c>
      <c r="F1246" s="7">
        <v>19.84</v>
      </c>
      <c r="G1246" s="6" t="s">
        <v>425</v>
      </c>
      <c r="H1246" s="21">
        <f t="shared" si="133"/>
        <v>17</v>
      </c>
      <c r="I1246" s="21" t="str">
        <f t="shared" si="139"/>
        <v>agosto</v>
      </c>
      <c r="J1246" s="20">
        <f t="shared" si="134"/>
        <v>8</v>
      </c>
      <c r="K1246" s="20">
        <f t="shared" si="135"/>
        <v>2023</v>
      </c>
      <c r="L1246" s="12">
        <f t="shared" si="136"/>
        <v>0.23474297290453278</v>
      </c>
      <c r="M1246">
        <f>(COUNTIF(mercado_acoes!D:D, "Compra") + COUNTIF(mercado_acoes!D:D, "Venda"))</f>
        <v>2000</v>
      </c>
      <c r="N1246" s="19">
        <f t="shared" si="137"/>
        <v>1984</v>
      </c>
      <c r="O1246" s="19">
        <f t="shared" si="138"/>
        <v>2022.7652570270955</v>
      </c>
    </row>
    <row r="1247" spans="1:15" x14ac:dyDescent="0.2">
      <c r="A1247" s="3">
        <v>19</v>
      </c>
      <c r="B1247" s="3" t="s">
        <v>23</v>
      </c>
      <c r="C1247" s="3" t="s">
        <v>184</v>
      </c>
      <c r="D1247" s="3" t="s">
        <v>14</v>
      </c>
      <c r="E1247" s="3" t="s">
        <v>47</v>
      </c>
      <c r="F1247" s="7">
        <v>19.53</v>
      </c>
      <c r="G1247" s="6" t="s">
        <v>425</v>
      </c>
      <c r="H1247" s="21">
        <f t="shared" si="133"/>
        <v>17</v>
      </c>
      <c r="I1247" s="21" t="str">
        <f t="shared" si="139"/>
        <v>agosto</v>
      </c>
      <c r="J1247" s="20">
        <f t="shared" si="134"/>
        <v>8</v>
      </c>
      <c r="K1247" s="20">
        <f t="shared" si="135"/>
        <v>2023</v>
      </c>
      <c r="L1247" s="12">
        <f t="shared" si="136"/>
        <v>0.23081792858951633</v>
      </c>
      <c r="M1247">
        <f>(COUNTIF(mercado_acoes!D:D, "Compra") + COUNTIF(mercado_acoes!D:D, "Venda"))</f>
        <v>2000</v>
      </c>
      <c r="N1247" s="19">
        <f t="shared" si="137"/>
        <v>1953</v>
      </c>
      <c r="O1247" s="19">
        <f t="shared" si="138"/>
        <v>2022.7691820714106</v>
      </c>
    </row>
    <row r="1248" spans="1:15" x14ac:dyDescent="0.2">
      <c r="A1248" s="3">
        <v>10</v>
      </c>
      <c r="B1248" s="3" t="s">
        <v>130</v>
      </c>
      <c r="C1248" s="3" t="s">
        <v>131</v>
      </c>
      <c r="D1248" s="3" t="s">
        <v>14</v>
      </c>
      <c r="E1248" s="3" t="s">
        <v>79</v>
      </c>
      <c r="F1248" s="7">
        <v>14.44</v>
      </c>
      <c r="G1248" s="6" t="s">
        <v>426</v>
      </c>
      <c r="H1248" s="21">
        <f t="shared" si="133"/>
        <v>18</v>
      </c>
      <c r="I1248" s="21" t="str">
        <f t="shared" si="139"/>
        <v>agosto</v>
      </c>
      <c r="J1248" s="20">
        <f t="shared" si="134"/>
        <v>8</v>
      </c>
      <c r="K1248" s="20">
        <f t="shared" si="135"/>
        <v>2023</v>
      </c>
      <c r="L1248" s="12">
        <f t="shared" si="136"/>
        <v>0.1663712332236009</v>
      </c>
      <c r="M1248">
        <f>(COUNTIF(mercado_acoes!D:D, "Compra") + COUNTIF(mercado_acoes!D:D, "Venda"))</f>
        <v>2000</v>
      </c>
      <c r="N1248" s="19">
        <f t="shared" si="137"/>
        <v>1444</v>
      </c>
      <c r="O1248" s="19">
        <f t="shared" si="138"/>
        <v>2022.8336287667764</v>
      </c>
    </row>
    <row r="1249" spans="1:15" x14ac:dyDescent="0.2">
      <c r="A1249" s="3">
        <v>86</v>
      </c>
      <c r="B1249" s="3" t="s">
        <v>39</v>
      </c>
      <c r="C1249" s="3" t="s">
        <v>40</v>
      </c>
      <c r="D1249" s="3" t="s">
        <v>14</v>
      </c>
      <c r="E1249" s="3" t="s">
        <v>25</v>
      </c>
      <c r="F1249" s="7">
        <v>18.670000000000002</v>
      </c>
      <c r="G1249" s="6" t="s">
        <v>426</v>
      </c>
      <c r="H1249" s="21">
        <f t="shared" si="133"/>
        <v>18</v>
      </c>
      <c r="I1249" s="21" t="str">
        <f t="shared" si="139"/>
        <v>agosto</v>
      </c>
      <c r="J1249" s="20">
        <f t="shared" si="134"/>
        <v>8</v>
      </c>
      <c r="K1249" s="20">
        <f t="shared" si="135"/>
        <v>2023</v>
      </c>
      <c r="L1249" s="12">
        <f t="shared" si="136"/>
        <v>0.21992909597366422</v>
      </c>
      <c r="M1249">
        <f>(COUNTIF(mercado_acoes!D:D, "Compra") + COUNTIF(mercado_acoes!D:D, "Venda"))</f>
        <v>2000</v>
      </c>
      <c r="N1249" s="19">
        <f t="shared" si="137"/>
        <v>1867.0000000000002</v>
      </c>
      <c r="O1249" s="19">
        <f t="shared" si="138"/>
        <v>2022.7800709040264</v>
      </c>
    </row>
    <row r="1250" spans="1:15" x14ac:dyDescent="0.2">
      <c r="A1250" s="3">
        <v>85</v>
      </c>
      <c r="B1250" s="3" t="s">
        <v>191</v>
      </c>
      <c r="C1250" s="3" t="s">
        <v>192</v>
      </c>
      <c r="D1250" s="3" t="s">
        <v>14</v>
      </c>
      <c r="E1250" s="3" t="s">
        <v>66</v>
      </c>
      <c r="F1250" s="7">
        <v>32.99</v>
      </c>
      <c r="G1250" s="6" t="s">
        <v>426</v>
      </c>
      <c r="H1250" s="21">
        <f t="shared" si="133"/>
        <v>18</v>
      </c>
      <c r="I1250" s="21" t="str">
        <f t="shared" si="139"/>
        <v>agosto</v>
      </c>
      <c r="J1250" s="20">
        <f t="shared" si="134"/>
        <v>8</v>
      </c>
      <c r="K1250" s="20">
        <f t="shared" si="135"/>
        <v>2023</v>
      </c>
      <c r="L1250" s="12">
        <f t="shared" si="136"/>
        <v>0.40124082046087617</v>
      </c>
      <c r="M1250">
        <f>(COUNTIF(mercado_acoes!D:D, "Compra") + COUNTIF(mercado_acoes!D:D, "Venda"))</f>
        <v>2000</v>
      </c>
      <c r="N1250" s="19">
        <f t="shared" si="137"/>
        <v>3299</v>
      </c>
      <c r="O1250" s="19">
        <f t="shared" si="138"/>
        <v>2022.5987591795392</v>
      </c>
    </row>
    <row r="1251" spans="1:15" x14ac:dyDescent="0.2">
      <c r="A1251" s="3">
        <v>15</v>
      </c>
      <c r="B1251" s="3" t="s">
        <v>35</v>
      </c>
      <c r="C1251" s="3" t="s">
        <v>36</v>
      </c>
      <c r="D1251" s="3" t="s">
        <v>14</v>
      </c>
      <c r="E1251" s="3" t="s">
        <v>125</v>
      </c>
      <c r="F1251" s="7">
        <v>3.22</v>
      </c>
      <c r="G1251" s="6" t="s">
        <v>426</v>
      </c>
      <c r="H1251" s="21">
        <f t="shared" si="133"/>
        <v>18</v>
      </c>
      <c r="I1251" s="21" t="str">
        <f t="shared" si="139"/>
        <v>agosto</v>
      </c>
      <c r="J1251" s="20">
        <f t="shared" si="134"/>
        <v>8</v>
      </c>
      <c r="K1251" s="20">
        <f t="shared" si="135"/>
        <v>2023</v>
      </c>
      <c r="L1251" s="12">
        <f t="shared" si="136"/>
        <v>2.430995188655356E-2</v>
      </c>
      <c r="M1251">
        <f>(COUNTIF(mercado_acoes!D:D, "Compra") + COUNTIF(mercado_acoes!D:D, "Venda"))</f>
        <v>2000</v>
      </c>
      <c r="N1251" s="19">
        <f t="shared" si="137"/>
        <v>322</v>
      </c>
      <c r="O1251" s="19">
        <f t="shared" si="138"/>
        <v>2022.9756900481134</v>
      </c>
    </row>
    <row r="1252" spans="1:15" x14ac:dyDescent="0.2">
      <c r="A1252" s="3">
        <v>23</v>
      </c>
      <c r="B1252" s="3" t="s">
        <v>253</v>
      </c>
      <c r="C1252" s="3" t="s">
        <v>254</v>
      </c>
      <c r="D1252" s="3" t="s">
        <v>14</v>
      </c>
      <c r="E1252" s="3" t="s">
        <v>83</v>
      </c>
      <c r="F1252" s="7">
        <v>39.86</v>
      </c>
      <c r="G1252" s="6" t="s">
        <v>426</v>
      </c>
      <c r="H1252" s="21">
        <f t="shared" si="133"/>
        <v>18</v>
      </c>
      <c r="I1252" s="21" t="str">
        <f t="shared" si="139"/>
        <v>agosto</v>
      </c>
      <c r="J1252" s="20">
        <f t="shared" si="134"/>
        <v>8</v>
      </c>
      <c r="K1252" s="20">
        <f t="shared" si="135"/>
        <v>2023</v>
      </c>
      <c r="L1252" s="12">
        <f t="shared" si="136"/>
        <v>0.48822486705495061</v>
      </c>
      <c r="M1252">
        <f>(COUNTIF(mercado_acoes!D:D, "Compra") + COUNTIF(mercado_acoes!D:D, "Venda"))</f>
        <v>2000</v>
      </c>
      <c r="N1252" s="19">
        <f t="shared" si="137"/>
        <v>3986</v>
      </c>
      <c r="O1252" s="19">
        <f t="shared" si="138"/>
        <v>2022.5117751329451</v>
      </c>
    </row>
    <row r="1253" spans="1:15" x14ac:dyDescent="0.2">
      <c r="A1253" s="3">
        <v>23</v>
      </c>
      <c r="B1253" s="3" t="s">
        <v>253</v>
      </c>
      <c r="C1253" s="3" t="s">
        <v>254</v>
      </c>
      <c r="D1253" s="3" t="s">
        <v>14</v>
      </c>
      <c r="E1253" s="3" t="s">
        <v>37</v>
      </c>
      <c r="F1253" s="7">
        <v>48.24</v>
      </c>
      <c r="G1253" s="6" t="s">
        <v>427</v>
      </c>
      <c r="H1253" s="21">
        <f t="shared" si="133"/>
        <v>19</v>
      </c>
      <c r="I1253" s="21" t="str">
        <f t="shared" si="139"/>
        <v>agosto</v>
      </c>
      <c r="J1253" s="20">
        <f t="shared" si="134"/>
        <v>8</v>
      </c>
      <c r="K1253" s="20">
        <f t="shared" si="135"/>
        <v>2023</v>
      </c>
      <c r="L1253" s="12">
        <f t="shared" si="136"/>
        <v>0.59432767789313756</v>
      </c>
      <c r="M1253">
        <f>(COUNTIF(mercado_acoes!D:D, "Compra") + COUNTIF(mercado_acoes!D:D, "Venda"))</f>
        <v>2000</v>
      </c>
      <c r="N1253" s="19">
        <f t="shared" si="137"/>
        <v>4824</v>
      </c>
      <c r="O1253" s="19">
        <f t="shared" si="138"/>
        <v>2022.405672322107</v>
      </c>
    </row>
    <row r="1254" spans="1:15" x14ac:dyDescent="0.2">
      <c r="A1254" s="3">
        <v>19</v>
      </c>
      <c r="B1254" s="3" t="s">
        <v>23</v>
      </c>
      <c r="C1254" s="3" t="s">
        <v>184</v>
      </c>
      <c r="D1254" s="3" t="s">
        <v>14</v>
      </c>
      <c r="E1254" s="3" t="s">
        <v>25</v>
      </c>
      <c r="F1254" s="7">
        <v>14.79</v>
      </c>
      <c r="G1254" s="6" t="s">
        <v>427</v>
      </c>
      <c r="H1254" s="21">
        <f t="shared" si="133"/>
        <v>19</v>
      </c>
      <c r="I1254" s="21" t="str">
        <f t="shared" si="139"/>
        <v>agosto</v>
      </c>
      <c r="J1254" s="20">
        <f t="shared" si="134"/>
        <v>8</v>
      </c>
      <c r="K1254" s="20">
        <f t="shared" si="135"/>
        <v>2023</v>
      </c>
      <c r="L1254" s="12">
        <f t="shared" si="136"/>
        <v>0.17080273486958722</v>
      </c>
      <c r="M1254">
        <f>(COUNTIF(mercado_acoes!D:D, "Compra") + COUNTIF(mercado_acoes!D:D, "Venda"))</f>
        <v>2000</v>
      </c>
      <c r="N1254" s="19">
        <f t="shared" si="137"/>
        <v>1479</v>
      </c>
      <c r="O1254" s="19">
        <f t="shared" si="138"/>
        <v>2022.8291972651305</v>
      </c>
    </row>
    <row r="1255" spans="1:15" x14ac:dyDescent="0.2">
      <c r="A1255" s="3">
        <v>14</v>
      </c>
      <c r="B1255" s="3" t="s">
        <v>156</v>
      </c>
      <c r="C1255" s="3" t="s">
        <v>157</v>
      </c>
      <c r="D1255" s="3" t="s">
        <v>9</v>
      </c>
      <c r="E1255" s="3" t="s">
        <v>115</v>
      </c>
      <c r="F1255" s="7">
        <v>25.52</v>
      </c>
      <c r="G1255" s="6" t="s">
        <v>427</v>
      </c>
      <c r="H1255" s="21">
        <f t="shared" si="133"/>
        <v>19</v>
      </c>
      <c r="I1255" s="21" t="str">
        <f t="shared" si="139"/>
        <v>agosto</v>
      </c>
      <c r="J1255" s="20">
        <f t="shared" si="134"/>
        <v>8</v>
      </c>
      <c r="K1255" s="20">
        <f t="shared" si="135"/>
        <v>2023</v>
      </c>
      <c r="L1255" s="12">
        <f t="shared" si="136"/>
        <v>0.30665991390225372</v>
      </c>
      <c r="M1255">
        <f>(COUNTIF(mercado_acoes!D:D, "Compra") + COUNTIF(mercado_acoes!D:D, "Venda"))</f>
        <v>2000</v>
      </c>
      <c r="N1255" s="19">
        <f t="shared" si="137"/>
        <v>2552</v>
      </c>
      <c r="O1255" s="19">
        <f t="shared" si="138"/>
        <v>2022.6933400860978</v>
      </c>
    </row>
    <row r="1256" spans="1:15" x14ac:dyDescent="0.2">
      <c r="A1256" s="3">
        <v>71</v>
      </c>
      <c r="B1256" s="3" t="s">
        <v>132</v>
      </c>
      <c r="C1256" s="3" t="s">
        <v>133</v>
      </c>
      <c r="D1256" s="3" t="s">
        <v>14</v>
      </c>
      <c r="E1256" s="3" t="s">
        <v>115</v>
      </c>
      <c r="F1256" s="7">
        <v>27.37</v>
      </c>
      <c r="G1256" s="6" t="s">
        <v>427</v>
      </c>
      <c r="H1256" s="21">
        <f t="shared" si="133"/>
        <v>19</v>
      </c>
      <c r="I1256" s="21" t="str">
        <f t="shared" si="139"/>
        <v>agosto</v>
      </c>
      <c r="J1256" s="20">
        <f t="shared" si="134"/>
        <v>8</v>
      </c>
      <c r="K1256" s="20">
        <f t="shared" si="135"/>
        <v>2023</v>
      </c>
      <c r="L1256" s="12">
        <f t="shared" si="136"/>
        <v>0.33008356545961004</v>
      </c>
      <c r="M1256">
        <f>(COUNTIF(mercado_acoes!D:D, "Compra") + COUNTIF(mercado_acoes!D:D, "Venda"))</f>
        <v>2000</v>
      </c>
      <c r="N1256" s="19">
        <f t="shared" si="137"/>
        <v>2737</v>
      </c>
      <c r="O1256" s="19">
        <f t="shared" si="138"/>
        <v>2022.6699164345405</v>
      </c>
    </row>
    <row r="1257" spans="1:15" x14ac:dyDescent="0.2">
      <c r="A1257" s="3">
        <v>4</v>
      </c>
      <c r="B1257" s="3" t="s">
        <v>91</v>
      </c>
      <c r="C1257" s="3" t="s">
        <v>92</v>
      </c>
      <c r="D1257" s="3" t="s">
        <v>14</v>
      </c>
      <c r="E1257" s="3" t="s">
        <v>27</v>
      </c>
      <c r="F1257" s="7">
        <v>13.84</v>
      </c>
      <c r="G1257" s="6" t="s">
        <v>427</v>
      </c>
      <c r="H1257" s="21">
        <f t="shared" si="133"/>
        <v>19</v>
      </c>
      <c r="I1257" s="21" t="str">
        <f t="shared" si="139"/>
        <v>agosto</v>
      </c>
      <c r="J1257" s="20">
        <f t="shared" si="134"/>
        <v>8</v>
      </c>
      <c r="K1257" s="20">
        <f t="shared" si="135"/>
        <v>2023</v>
      </c>
      <c r="L1257" s="12">
        <f t="shared" si="136"/>
        <v>0.15877437325905291</v>
      </c>
      <c r="M1257">
        <f>(COUNTIF(mercado_acoes!D:D, "Compra") + COUNTIF(mercado_acoes!D:D, "Venda"))</f>
        <v>2000</v>
      </c>
      <c r="N1257" s="19">
        <f t="shared" si="137"/>
        <v>1384</v>
      </c>
      <c r="O1257" s="19">
        <f t="shared" si="138"/>
        <v>2022.8412256267409</v>
      </c>
    </row>
    <row r="1258" spans="1:15" x14ac:dyDescent="0.2">
      <c r="A1258" s="3">
        <v>6</v>
      </c>
      <c r="B1258" s="3" t="s">
        <v>171</v>
      </c>
      <c r="C1258" s="3" t="s">
        <v>172</v>
      </c>
      <c r="D1258" s="3" t="s">
        <v>9</v>
      </c>
      <c r="E1258" s="3" t="s">
        <v>30</v>
      </c>
      <c r="F1258" s="7">
        <v>26.77</v>
      </c>
      <c r="G1258" s="6" t="s">
        <v>427</v>
      </c>
      <c r="H1258" s="21">
        <f t="shared" si="133"/>
        <v>19</v>
      </c>
      <c r="I1258" s="21" t="str">
        <f t="shared" si="139"/>
        <v>agosto</v>
      </c>
      <c r="J1258" s="20">
        <f t="shared" si="134"/>
        <v>8</v>
      </c>
      <c r="K1258" s="20">
        <f t="shared" si="135"/>
        <v>2023</v>
      </c>
      <c r="L1258" s="12">
        <f t="shared" si="136"/>
        <v>0.32248670549506203</v>
      </c>
      <c r="M1258">
        <f>(COUNTIF(mercado_acoes!D:D, "Compra") + COUNTIF(mercado_acoes!D:D, "Venda"))</f>
        <v>2000</v>
      </c>
      <c r="N1258" s="19">
        <f t="shared" si="137"/>
        <v>2677</v>
      </c>
      <c r="O1258" s="19">
        <f t="shared" si="138"/>
        <v>2022.6775132945049</v>
      </c>
    </row>
    <row r="1259" spans="1:15" x14ac:dyDescent="0.2">
      <c r="A1259" s="3">
        <v>24</v>
      </c>
      <c r="B1259" s="3" t="s">
        <v>118</v>
      </c>
      <c r="C1259" s="3" t="s">
        <v>119</v>
      </c>
      <c r="D1259" s="3" t="s">
        <v>14</v>
      </c>
      <c r="E1259" s="3" t="s">
        <v>47</v>
      </c>
      <c r="F1259" s="7">
        <v>11.11</v>
      </c>
      <c r="G1259" s="6" t="s">
        <v>427</v>
      </c>
      <c r="H1259" s="21">
        <f t="shared" si="133"/>
        <v>19</v>
      </c>
      <c r="I1259" s="21" t="str">
        <f t="shared" si="139"/>
        <v>agosto</v>
      </c>
      <c r="J1259" s="20">
        <f t="shared" si="134"/>
        <v>8</v>
      </c>
      <c r="K1259" s="20">
        <f t="shared" si="135"/>
        <v>2023</v>
      </c>
      <c r="L1259" s="12">
        <f t="shared" si="136"/>
        <v>0.12420866042035957</v>
      </c>
      <c r="M1259">
        <f>(COUNTIF(mercado_acoes!D:D, "Compra") + COUNTIF(mercado_acoes!D:D, "Venda"))</f>
        <v>2000</v>
      </c>
      <c r="N1259" s="19">
        <f t="shared" si="137"/>
        <v>1111</v>
      </c>
      <c r="O1259" s="19">
        <f t="shared" si="138"/>
        <v>2022.8757913395796</v>
      </c>
    </row>
    <row r="1260" spans="1:15" x14ac:dyDescent="0.2">
      <c r="A1260" s="3">
        <v>63</v>
      </c>
      <c r="B1260" s="3" t="s">
        <v>234</v>
      </c>
      <c r="C1260" s="3" t="s">
        <v>235</v>
      </c>
      <c r="D1260" s="3" t="s">
        <v>9</v>
      </c>
      <c r="E1260" s="3" t="s">
        <v>27</v>
      </c>
      <c r="F1260" s="7">
        <v>12.9</v>
      </c>
      <c r="G1260" s="6" t="s">
        <v>427</v>
      </c>
      <c r="H1260" s="21">
        <f t="shared" si="133"/>
        <v>19</v>
      </c>
      <c r="I1260" s="21" t="str">
        <f t="shared" si="139"/>
        <v>agosto</v>
      </c>
      <c r="J1260" s="20">
        <f t="shared" si="134"/>
        <v>8</v>
      </c>
      <c r="K1260" s="20">
        <f t="shared" si="135"/>
        <v>2023</v>
      </c>
      <c r="L1260" s="12">
        <f t="shared" si="136"/>
        <v>0.14687262598126108</v>
      </c>
      <c r="M1260">
        <f>(COUNTIF(mercado_acoes!D:D, "Compra") + COUNTIF(mercado_acoes!D:D, "Venda"))</f>
        <v>2000</v>
      </c>
      <c r="N1260" s="19">
        <f t="shared" si="137"/>
        <v>1290</v>
      </c>
      <c r="O1260" s="19">
        <f t="shared" si="138"/>
        <v>2022.8531273740186</v>
      </c>
    </row>
    <row r="1261" spans="1:15" x14ac:dyDescent="0.2">
      <c r="A1261" s="3">
        <v>3</v>
      </c>
      <c r="B1261" s="3" t="s">
        <v>51</v>
      </c>
      <c r="C1261" s="3" t="s">
        <v>52</v>
      </c>
      <c r="D1261" s="3" t="s">
        <v>14</v>
      </c>
      <c r="E1261" s="3" t="s">
        <v>30</v>
      </c>
      <c r="F1261" s="7">
        <v>28.31</v>
      </c>
      <c r="G1261" s="6" t="s">
        <v>428</v>
      </c>
      <c r="H1261" s="21">
        <f t="shared" si="133"/>
        <v>20</v>
      </c>
      <c r="I1261" s="21" t="str">
        <f t="shared" si="139"/>
        <v>agosto</v>
      </c>
      <c r="J1261" s="20">
        <f t="shared" si="134"/>
        <v>8</v>
      </c>
      <c r="K1261" s="20">
        <f t="shared" si="135"/>
        <v>2023</v>
      </c>
      <c r="L1261" s="12">
        <f t="shared" si="136"/>
        <v>0.34198531273740185</v>
      </c>
      <c r="M1261">
        <f>(COUNTIF(mercado_acoes!D:D, "Compra") + COUNTIF(mercado_acoes!D:D, "Venda"))</f>
        <v>2000</v>
      </c>
      <c r="N1261" s="19">
        <f t="shared" si="137"/>
        <v>2831</v>
      </c>
      <c r="O1261" s="19">
        <f t="shared" si="138"/>
        <v>2022.6580146872625</v>
      </c>
    </row>
    <row r="1262" spans="1:15" x14ac:dyDescent="0.2">
      <c r="A1262" s="3">
        <v>25</v>
      </c>
      <c r="B1262" s="3" t="s">
        <v>136</v>
      </c>
      <c r="C1262" s="3" t="s">
        <v>137</v>
      </c>
      <c r="D1262" s="3" t="s">
        <v>9</v>
      </c>
      <c r="E1262" s="3" t="s">
        <v>30</v>
      </c>
      <c r="F1262" s="7">
        <v>27.82</v>
      </c>
      <c r="G1262" s="6" t="s">
        <v>428</v>
      </c>
      <c r="H1262" s="21">
        <f t="shared" si="133"/>
        <v>20</v>
      </c>
      <c r="I1262" s="21" t="str">
        <f t="shared" si="139"/>
        <v>agosto</v>
      </c>
      <c r="J1262" s="20">
        <f t="shared" si="134"/>
        <v>8</v>
      </c>
      <c r="K1262" s="20">
        <f t="shared" si="135"/>
        <v>2023</v>
      </c>
      <c r="L1262" s="12">
        <f t="shared" si="136"/>
        <v>0.335781210433021</v>
      </c>
      <c r="M1262">
        <f>(COUNTIF(mercado_acoes!D:D, "Compra") + COUNTIF(mercado_acoes!D:D, "Venda"))</f>
        <v>2000</v>
      </c>
      <c r="N1262" s="19">
        <f t="shared" si="137"/>
        <v>2782</v>
      </c>
      <c r="O1262" s="19">
        <f t="shared" si="138"/>
        <v>2022.664218789567</v>
      </c>
    </row>
    <row r="1263" spans="1:15" x14ac:dyDescent="0.2">
      <c r="A1263" s="3">
        <v>13</v>
      </c>
      <c r="B1263" s="3" t="s">
        <v>116</v>
      </c>
      <c r="C1263" s="3" t="s">
        <v>117</v>
      </c>
      <c r="D1263" s="3" t="s">
        <v>9</v>
      </c>
      <c r="E1263" s="3" t="s">
        <v>37</v>
      </c>
      <c r="F1263" s="7">
        <v>34.549999999999997</v>
      </c>
      <c r="G1263" s="6" t="s">
        <v>428</v>
      </c>
      <c r="H1263" s="21">
        <f t="shared" si="133"/>
        <v>20</v>
      </c>
      <c r="I1263" s="21" t="str">
        <f t="shared" si="139"/>
        <v>agosto</v>
      </c>
      <c r="J1263" s="20">
        <f t="shared" si="134"/>
        <v>8</v>
      </c>
      <c r="K1263" s="20">
        <f t="shared" si="135"/>
        <v>2023</v>
      </c>
      <c r="L1263" s="12">
        <f t="shared" si="136"/>
        <v>0.42099265636870092</v>
      </c>
      <c r="M1263">
        <f>(COUNTIF(mercado_acoes!D:D, "Compra") + COUNTIF(mercado_acoes!D:D, "Venda"))</f>
        <v>2000</v>
      </c>
      <c r="N1263" s="19">
        <f t="shared" si="137"/>
        <v>3454.9999999999995</v>
      </c>
      <c r="O1263" s="19">
        <f t="shared" si="138"/>
        <v>2022.5790073436312</v>
      </c>
    </row>
    <row r="1264" spans="1:15" x14ac:dyDescent="0.2">
      <c r="A1264" s="3">
        <v>49</v>
      </c>
      <c r="B1264" s="3" t="s">
        <v>166</v>
      </c>
      <c r="C1264" s="3" t="s">
        <v>167</v>
      </c>
      <c r="D1264" s="3" t="s">
        <v>14</v>
      </c>
      <c r="E1264" s="3" t="s">
        <v>30</v>
      </c>
      <c r="F1264" s="7">
        <v>32.64</v>
      </c>
      <c r="G1264" s="6" t="s">
        <v>428</v>
      </c>
      <c r="H1264" s="21">
        <f t="shared" si="133"/>
        <v>20</v>
      </c>
      <c r="I1264" s="21" t="str">
        <f t="shared" si="139"/>
        <v>agosto</v>
      </c>
      <c r="J1264" s="20">
        <f t="shared" si="134"/>
        <v>8</v>
      </c>
      <c r="K1264" s="20">
        <f t="shared" si="135"/>
        <v>2023</v>
      </c>
      <c r="L1264" s="12">
        <f t="shared" si="136"/>
        <v>0.39680931881488984</v>
      </c>
      <c r="M1264">
        <f>(COUNTIF(mercado_acoes!D:D, "Compra") + COUNTIF(mercado_acoes!D:D, "Venda"))</f>
        <v>2000</v>
      </c>
      <c r="N1264" s="19">
        <f t="shared" si="137"/>
        <v>3264</v>
      </c>
      <c r="O1264" s="19">
        <f t="shared" si="138"/>
        <v>2022.6031906811852</v>
      </c>
    </row>
    <row r="1265" spans="1:15" x14ac:dyDescent="0.2">
      <c r="A1265" s="3">
        <v>52</v>
      </c>
      <c r="B1265" s="3" t="s">
        <v>169</v>
      </c>
      <c r="C1265" s="3" t="s">
        <v>170</v>
      </c>
      <c r="D1265" s="3" t="s">
        <v>14</v>
      </c>
      <c r="E1265" s="3" t="s">
        <v>115</v>
      </c>
      <c r="F1265" s="7">
        <v>32.28</v>
      </c>
      <c r="G1265" s="6" t="s">
        <v>428</v>
      </c>
      <c r="H1265" s="21">
        <f t="shared" si="133"/>
        <v>20</v>
      </c>
      <c r="I1265" s="21" t="str">
        <f t="shared" si="139"/>
        <v>agosto</v>
      </c>
      <c r="J1265" s="20">
        <f t="shared" si="134"/>
        <v>8</v>
      </c>
      <c r="K1265" s="20">
        <f t="shared" si="135"/>
        <v>2023</v>
      </c>
      <c r="L1265" s="12">
        <f t="shared" si="136"/>
        <v>0.39225120283616105</v>
      </c>
      <c r="M1265">
        <f>(COUNTIF(mercado_acoes!D:D, "Compra") + COUNTIF(mercado_acoes!D:D, "Venda"))</f>
        <v>2000</v>
      </c>
      <c r="N1265" s="19">
        <f t="shared" si="137"/>
        <v>3228</v>
      </c>
      <c r="O1265" s="19">
        <f t="shared" si="138"/>
        <v>2022.6077487971638</v>
      </c>
    </row>
    <row r="1266" spans="1:15" x14ac:dyDescent="0.2">
      <c r="A1266" s="3">
        <v>90</v>
      </c>
      <c r="B1266" s="3" t="s">
        <v>225</v>
      </c>
      <c r="C1266" s="3" t="s">
        <v>226</v>
      </c>
      <c r="D1266" s="3" t="s">
        <v>14</v>
      </c>
      <c r="E1266" s="3" t="s">
        <v>83</v>
      </c>
      <c r="F1266" s="7">
        <v>41.32</v>
      </c>
      <c r="G1266" s="6" t="s">
        <v>429</v>
      </c>
      <c r="H1266" s="21">
        <f t="shared" si="133"/>
        <v>21</v>
      </c>
      <c r="I1266" s="21" t="str">
        <f t="shared" si="139"/>
        <v>agosto</v>
      </c>
      <c r="J1266" s="20">
        <f t="shared" si="134"/>
        <v>8</v>
      </c>
      <c r="K1266" s="20">
        <f t="shared" si="135"/>
        <v>2023</v>
      </c>
      <c r="L1266" s="12">
        <f t="shared" si="136"/>
        <v>0.50671055963535072</v>
      </c>
      <c r="M1266">
        <f>(COUNTIF(mercado_acoes!D:D, "Compra") + COUNTIF(mercado_acoes!D:D, "Venda"))</f>
        <v>2000</v>
      </c>
      <c r="N1266" s="19">
        <f t="shared" si="137"/>
        <v>4132</v>
      </c>
      <c r="O1266" s="19">
        <f t="shared" si="138"/>
        <v>2022.4932894403646</v>
      </c>
    </row>
    <row r="1267" spans="1:15" x14ac:dyDescent="0.2">
      <c r="A1267" s="3">
        <v>52</v>
      </c>
      <c r="B1267" s="3" t="s">
        <v>169</v>
      </c>
      <c r="C1267" s="3" t="s">
        <v>170</v>
      </c>
      <c r="D1267" s="3" t="s">
        <v>14</v>
      </c>
      <c r="E1267" s="3" t="s">
        <v>34</v>
      </c>
      <c r="F1267" s="7">
        <v>74.680000000000007</v>
      </c>
      <c r="G1267" s="6" t="s">
        <v>429</v>
      </c>
      <c r="H1267" s="21">
        <f t="shared" si="133"/>
        <v>21</v>
      </c>
      <c r="I1267" s="21" t="str">
        <f t="shared" si="139"/>
        <v>agosto</v>
      </c>
      <c r="J1267" s="20">
        <f t="shared" si="134"/>
        <v>8</v>
      </c>
      <c r="K1267" s="20">
        <f t="shared" si="135"/>
        <v>2023</v>
      </c>
      <c r="L1267" s="12">
        <f t="shared" si="136"/>
        <v>0.92909597366421881</v>
      </c>
      <c r="M1267">
        <f>(COUNTIF(mercado_acoes!D:D, "Compra") + COUNTIF(mercado_acoes!D:D, "Venda"))</f>
        <v>2000</v>
      </c>
      <c r="N1267" s="19">
        <f t="shared" si="137"/>
        <v>7468.0000000000009</v>
      </c>
      <c r="O1267" s="19">
        <f t="shared" si="138"/>
        <v>2022.0709040263357</v>
      </c>
    </row>
    <row r="1268" spans="1:15" x14ac:dyDescent="0.2">
      <c r="A1268" s="3">
        <v>23</v>
      </c>
      <c r="B1268" s="3" t="s">
        <v>253</v>
      </c>
      <c r="C1268" s="3" t="s">
        <v>254</v>
      </c>
      <c r="D1268" s="3" t="s">
        <v>14</v>
      </c>
      <c r="E1268" s="3" t="s">
        <v>10</v>
      </c>
      <c r="F1268" s="7">
        <v>10.46</v>
      </c>
      <c r="G1268" s="6" t="s">
        <v>429</v>
      </c>
      <c r="H1268" s="21">
        <f t="shared" si="133"/>
        <v>21</v>
      </c>
      <c r="I1268" s="21" t="str">
        <f t="shared" si="139"/>
        <v>agosto</v>
      </c>
      <c r="J1268" s="20">
        <f t="shared" si="134"/>
        <v>8</v>
      </c>
      <c r="K1268" s="20">
        <f t="shared" si="135"/>
        <v>2023</v>
      </c>
      <c r="L1268" s="12">
        <f t="shared" si="136"/>
        <v>0.11597872879209926</v>
      </c>
      <c r="M1268">
        <f>(COUNTIF(mercado_acoes!D:D, "Compra") + COUNTIF(mercado_acoes!D:D, "Venda"))</f>
        <v>2000</v>
      </c>
      <c r="N1268" s="19">
        <f t="shared" si="137"/>
        <v>1046</v>
      </c>
      <c r="O1268" s="19">
        <f t="shared" si="138"/>
        <v>2022.884021271208</v>
      </c>
    </row>
    <row r="1269" spans="1:15" x14ac:dyDescent="0.2">
      <c r="A1269" s="3">
        <v>85</v>
      </c>
      <c r="B1269" s="3" t="s">
        <v>191</v>
      </c>
      <c r="C1269" s="3" t="s">
        <v>192</v>
      </c>
      <c r="D1269" s="3" t="s">
        <v>9</v>
      </c>
      <c r="E1269" s="3" t="s">
        <v>25</v>
      </c>
      <c r="F1269" s="7">
        <v>13.66</v>
      </c>
      <c r="G1269" s="6" t="s">
        <v>429</v>
      </c>
      <c r="H1269" s="21">
        <f t="shared" ref="H1269:H1332" si="140">DAY(G1269)</f>
        <v>21</v>
      </c>
      <c r="I1269" s="21" t="str">
        <f t="shared" si="139"/>
        <v>agosto</v>
      </c>
      <c r="J1269" s="20">
        <f t="shared" si="134"/>
        <v>8</v>
      </c>
      <c r="K1269" s="20">
        <f t="shared" si="135"/>
        <v>2023</v>
      </c>
      <c r="L1269" s="12">
        <f t="shared" si="136"/>
        <v>0.15649531526968852</v>
      </c>
      <c r="M1269">
        <f>(COUNTIF(mercado_acoes!D:D, "Compra") + COUNTIF(mercado_acoes!D:D, "Venda"))</f>
        <v>2000</v>
      </c>
      <c r="N1269" s="19">
        <f t="shared" si="137"/>
        <v>1366</v>
      </c>
      <c r="O1269" s="19">
        <f t="shared" si="138"/>
        <v>2022.8435046847303</v>
      </c>
    </row>
    <row r="1270" spans="1:15" x14ac:dyDescent="0.2">
      <c r="A1270" s="3">
        <v>16</v>
      </c>
      <c r="B1270" s="3" t="s">
        <v>161</v>
      </c>
      <c r="C1270" s="3" t="s">
        <v>162</v>
      </c>
      <c r="D1270" s="3" t="s">
        <v>14</v>
      </c>
      <c r="E1270" s="3" t="s">
        <v>31</v>
      </c>
      <c r="F1270" s="7">
        <v>62.25</v>
      </c>
      <c r="G1270" s="6" t="s">
        <v>429</v>
      </c>
      <c r="H1270" s="21">
        <f t="shared" si="140"/>
        <v>21</v>
      </c>
      <c r="I1270" s="21" t="str">
        <f t="shared" si="139"/>
        <v>agosto</v>
      </c>
      <c r="J1270" s="20">
        <f t="shared" si="134"/>
        <v>8</v>
      </c>
      <c r="K1270" s="20">
        <f t="shared" si="135"/>
        <v>2023</v>
      </c>
      <c r="L1270" s="12">
        <f t="shared" si="136"/>
        <v>0.77171435806533295</v>
      </c>
      <c r="M1270">
        <f>(COUNTIF(mercado_acoes!D:D, "Compra") + COUNTIF(mercado_acoes!D:D, "Venda"))</f>
        <v>2000</v>
      </c>
      <c r="N1270" s="19">
        <f t="shared" si="137"/>
        <v>6225</v>
      </c>
      <c r="O1270" s="19">
        <f t="shared" si="138"/>
        <v>2022.2282856419347</v>
      </c>
    </row>
    <row r="1271" spans="1:15" x14ac:dyDescent="0.2">
      <c r="A1271" s="3">
        <v>28</v>
      </c>
      <c r="B1271" s="3" t="s">
        <v>49</v>
      </c>
      <c r="C1271" s="3" t="s">
        <v>50</v>
      </c>
      <c r="D1271" s="3" t="s">
        <v>14</v>
      </c>
      <c r="E1271" s="3" t="s">
        <v>125</v>
      </c>
      <c r="F1271" s="7">
        <v>2.61</v>
      </c>
      <c r="G1271" s="6" t="s">
        <v>429</v>
      </c>
      <c r="H1271" s="21">
        <f t="shared" si="140"/>
        <v>21</v>
      </c>
      <c r="I1271" s="21" t="str">
        <f t="shared" si="139"/>
        <v>agosto</v>
      </c>
      <c r="J1271" s="20">
        <f t="shared" si="134"/>
        <v>8</v>
      </c>
      <c r="K1271" s="20">
        <f t="shared" si="135"/>
        <v>2023</v>
      </c>
      <c r="L1271" s="12">
        <f t="shared" si="136"/>
        <v>1.6586477589263102E-2</v>
      </c>
      <c r="M1271">
        <f>(COUNTIF(mercado_acoes!D:D, "Compra") + COUNTIF(mercado_acoes!D:D, "Venda"))</f>
        <v>2000</v>
      </c>
      <c r="N1271" s="19">
        <f t="shared" si="137"/>
        <v>261</v>
      </c>
      <c r="O1271" s="19">
        <f t="shared" si="138"/>
        <v>2022.9834135224107</v>
      </c>
    </row>
    <row r="1272" spans="1:15" x14ac:dyDescent="0.2">
      <c r="A1272" s="3">
        <v>2</v>
      </c>
      <c r="B1272" s="3" t="s">
        <v>53</v>
      </c>
      <c r="C1272" s="3" t="s">
        <v>54</v>
      </c>
      <c r="D1272" s="3" t="s">
        <v>14</v>
      </c>
      <c r="E1272" s="3" t="s">
        <v>31</v>
      </c>
      <c r="F1272" s="7">
        <v>47.61</v>
      </c>
      <c r="G1272" s="6" t="s">
        <v>429</v>
      </c>
      <c r="H1272" s="21">
        <f t="shared" si="140"/>
        <v>21</v>
      </c>
      <c r="I1272" s="21" t="str">
        <f t="shared" si="139"/>
        <v>agosto</v>
      </c>
      <c r="J1272" s="20">
        <f t="shared" si="134"/>
        <v>8</v>
      </c>
      <c r="K1272" s="20">
        <f t="shared" si="135"/>
        <v>2023</v>
      </c>
      <c r="L1272" s="12">
        <f t="shared" si="136"/>
        <v>0.58635097493036215</v>
      </c>
      <c r="M1272">
        <f>(COUNTIF(mercado_acoes!D:D, "Compra") + COUNTIF(mercado_acoes!D:D, "Venda"))</f>
        <v>2000</v>
      </c>
      <c r="N1272" s="19">
        <f t="shared" si="137"/>
        <v>4761</v>
      </c>
      <c r="O1272" s="19">
        <f t="shared" si="138"/>
        <v>2022.4136490250696</v>
      </c>
    </row>
    <row r="1273" spans="1:15" x14ac:dyDescent="0.2">
      <c r="A1273" s="3">
        <v>72</v>
      </c>
      <c r="B1273" s="3" t="s">
        <v>110</v>
      </c>
      <c r="C1273" s="3" t="s">
        <v>111</v>
      </c>
      <c r="D1273" s="3" t="s">
        <v>14</v>
      </c>
      <c r="E1273" s="3" t="s">
        <v>37</v>
      </c>
      <c r="F1273" s="7">
        <v>39.659999999999997</v>
      </c>
      <c r="G1273" s="6" t="s">
        <v>430</v>
      </c>
      <c r="H1273" s="21">
        <f t="shared" si="140"/>
        <v>22</v>
      </c>
      <c r="I1273" s="21" t="str">
        <f t="shared" si="139"/>
        <v>agosto</v>
      </c>
      <c r="J1273" s="20">
        <f t="shared" si="134"/>
        <v>8</v>
      </c>
      <c r="K1273" s="20">
        <f t="shared" si="135"/>
        <v>2023</v>
      </c>
      <c r="L1273" s="12">
        <f t="shared" si="136"/>
        <v>0.48569258040010127</v>
      </c>
      <c r="M1273">
        <f>(COUNTIF(mercado_acoes!D:D, "Compra") + COUNTIF(mercado_acoes!D:D, "Venda"))</f>
        <v>2000</v>
      </c>
      <c r="N1273" s="19">
        <f t="shared" si="137"/>
        <v>3965.9999999999995</v>
      </c>
      <c r="O1273" s="19">
        <f t="shared" si="138"/>
        <v>2022.5143074195998</v>
      </c>
    </row>
    <row r="1274" spans="1:15" x14ac:dyDescent="0.2">
      <c r="A1274" s="3">
        <v>31</v>
      </c>
      <c r="B1274" s="3" t="s">
        <v>240</v>
      </c>
      <c r="C1274" s="3" t="s">
        <v>241</v>
      </c>
      <c r="D1274" s="3" t="s">
        <v>14</v>
      </c>
      <c r="E1274" s="3" t="s">
        <v>34</v>
      </c>
      <c r="F1274" s="7">
        <v>65.14</v>
      </c>
      <c r="G1274" s="6" t="s">
        <v>430</v>
      </c>
      <c r="H1274" s="21">
        <f t="shared" si="140"/>
        <v>22</v>
      </c>
      <c r="I1274" s="21" t="str">
        <f t="shared" si="139"/>
        <v>agosto</v>
      </c>
      <c r="J1274" s="20">
        <f t="shared" si="134"/>
        <v>8</v>
      </c>
      <c r="K1274" s="20">
        <f t="shared" si="135"/>
        <v>2023</v>
      </c>
      <c r="L1274" s="12">
        <f t="shared" si="136"/>
        <v>0.80830590022790583</v>
      </c>
      <c r="M1274">
        <f>(COUNTIF(mercado_acoes!D:D, "Compra") + COUNTIF(mercado_acoes!D:D, "Venda"))</f>
        <v>2000</v>
      </c>
      <c r="N1274" s="19">
        <f t="shared" si="137"/>
        <v>6514</v>
      </c>
      <c r="O1274" s="19">
        <f t="shared" si="138"/>
        <v>2022.1916940997721</v>
      </c>
    </row>
    <row r="1275" spans="1:15" x14ac:dyDescent="0.2">
      <c r="A1275" s="3">
        <v>9</v>
      </c>
      <c r="B1275" s="3" t="s">
        <v>205</v>
      </c>
      <c r="C1275" s="3" t="s">
        <v>206</v>
      </c>
      <c r="D1275" s="3" t="s">
        <v>9</v>
      </c>
      <c r="E1275" s="3" t="s">
        <v>63</v>
      </c>
      <c r="F1275" s="7">
        <v>11.29</v>
      </c>
      <c r="G1275" s="6" t="s">
        <v>430</v>
      </c>
      <c r="H1275" s="21">
        <f t="shared" si="140"/>
        <v>22</v>
      </c>
      <c r="I1275" s="21" t="str">
        <f t="shared" si="139"/>
        <v>agosto</v>
      </c>
      <c r="J1275" s="20">
        <f t="shared" si="134"/>
        <v>8</v>
      </c>
      <c r="K1275" s="20">
        <f t="shared" si="135"/>
        <v>2023</v>
      </c>
      <c r="L1275" s="12">
        <f t="shared" si="136"/>
        <v>0.12648771840972395</v>
      </c>
      <c r="M1275">
        <f>(COUNTIF(mercado_acoes!D:D, "Compra") + COUNTIF(mercado_acoes!D:D, "Venda"))</f>
        <v>2000</v>
      </c>
      <c r="N1275" s="19">
        <f t="shared" si="137"/>
        <v>1129</v>
      </c>
      <c r="O1275" s="19">
        <f t="shared" si="138"/>
        <v>2022.8735122815904</v>
      </c>
    </row>
    <row r="1276" spans="1:15" x14ac:dyDescent="0.2">
      <c r="A1276" s="3">
        <v>15</v>
      </c>
      <c r="B1276" s="3" t="s">
        <v>35</v>
      </c>
      <c r="C1276" s="3" t="s">
        <v>36</v>
      </c>
      <c r="D1276" s="3" t="s">
        <v>9</v>
      </c>
      <c r="E1276" s="3" t="s">
        <v>10</v>
      </c>
      <c r="F1276" s="7">
        <v>10.43</v>
      </c>
      <c r="G1276" s="6" t="s">
        <v>430</v>
      </c>
      <c r="H1276" s="21">
        <f t="shared" si="140"/>
        <v>22</v>
      </c>
      <c r="I1276" s="21" t="str">
        <f t="shared" si="139"/>
        <v>agosto</v>
      </c>
      <c r="J1276" s="20">
        <f t="shared" si="134"/>
        <v>8</v>
      </c>
      <c r="K1276" s="20">
        <f t="shared" si="135"/>
        <v>2023</v>
      </c>
      <c r="L1276" s="12">
        <f t="shared" si="136"/>
        <v>0.11559888579387184</v>
      </c>
      <c r="M1276">
        <f>(COUNTIF(mercado_acoes!D:D, "Compra") + COUNTIF(mercado_acoes!D:D, "Venda"))</f>
        <v>2000</v>
      </c>
      <c r="N1276" s="19">
        <f t="shared" si="137"/>
        <v>1043</v>
      </c>
      <c r="O1276" s="19">
        <f t="shared" si="138"/>
        <v>2022.8844011142062</v>
      </c>
    </row>
    <row r="1277" spans="1:15" x14ac:dyDescent="0.2">
      <c r="A1277" s="3">
        <v>62</v>
      </c>
      <c r="B1277" s="3" t="s">
        <v>139</v>
      </c>
      <c r="C1277" s="3" t="s">
        <v>140</v>
      </c>
      <c r="D1277" s="3" t="s">
        <v>9</v>
      </c>
      <c r="E1277" s="3" t="s">
        <v>37</v>
      </c>
      <c r="F1277" s="7">
        <v>35.14</v>
      </c>
      <c r="G1277" s="6" t="s">
        <v>430</v>
      </c>
      <c r="H1277" s="21">
        <f t="shared" si="140"/>
        <v>22</v>
      </c>
      <c r="I1277" s="21" t="str">
        <f t="shared" si="139"/>
        <v>agosto</v>
      </c>
      <c r="J1277" s="20">
        <f t="shared" si="134"/>
        <v>8</v>
      </c>
      <c r="K1277" s="20">
        <f t="shared" si="135"/>
        <v>2023</v>
      </c>
      <c r="L1277" s="12">
        <f t="shared" si="136"/>
        <v>0.42846290200050646</v>
      </c>
      <c r="M1277">
        <f>(COUNTIF(mercado_acoes!D:D, "Compra") + COUNTIF(mercado_acoes!D:D, "Venda"))</f>
        <v>2000</v>
      </c>
      <c r="N1277" s="19">
        <f t="shared" si="137"/>
        <v>3514</v>
      </c>
      <c r="O1277" s="19">
        <f t="shared" si="138"/>
        <v>2022.5715370979995</v>
      </c>
    </row>
    <row r="1278" spans="1:15" x14ac:dyDescent="0.2">
      <c r="A1278" s="3">
        <v>55</v>
      </c>
      <c r="B1278" s="3" t="s">
        <v>197</v>
      </c>
      <c r="C1278" s="3" t="s">
        <v>198</v>
      </c>
      <c r="D1278" s="3" t="s">
        <v>14</v>
      </c>
      <c r="E1278" s="3" t="s">
        <v>18</v>
      </c>
      <c r="F1278" s="7">
        <v>20.23</v>
      </c>
      <c r="G1278" s="6" t="s">
        <v>430</v>
      </c>
      <c r="H1278" s="21">
        <f t="shared" si="140"/>
        <v>22</v>
      </c>
      <c r="I1278" s="21" t="str">
        <f t="shared" si="139"/>
        <v>agosto</v>
      </c>
      <c r="J1278" s="20">
        <f t="shared" si="134"/>
        <v>8</v>
      </c>
      <c r="K1278" s="20">
        <f t="shared" si="135"/>
        <v>2023</v>
      </c>
      <c r="L1278" s="12">
        <f t="shared" si="136"/>
        <v>0.23968093188148898</v>
      </c>
      <c r="M1278">
        <f>(COUNTIF(mercado_acoes!D:D, "Compra") + COUNTIF(mercado_acoes!D:D, "Venda"))</f>
        <v>2000</v>
      </c>
      <c r="N1278" s="19">
        <f t="shared" si="137"/>
        <v>2023</v>
      </c>
      <c r="O1278" s="19">
        <f t="shared" si="138"/>
        <v>2022.7603190681184</v>
      </c>
    </row>
    <row r="1279" spans="1:15" x14ac:dyDescent="0.2">
      <c r="A1279" s="3">
        <v>59</v>
      </c>
      <c r="B1279" s="3" t="s">
        <v>73</v>
      </c>
      <c r="C1279" s="3" t="s">
        <v>74</v>
      </c>
      <c r="D1279" s="3" t="s">
        <v>14</v>
      </c>
      <c r="E1279" s="3" t="s">
        <v>30</v>
      </c>
      <c r="F1279" s="7">
        <v>26.13</v>
      </c>
      <c r="G1279" s="6" t="s">
        <v>430</v>
      </c>
      <c r="H1279" s="21">
        <f t="shared" si="140"/>
        <v>22</v>
      </c>
      <c r="I1279" s="21" t="str">
        <f t="shared" si="139"/>
        <v>agosto</v>
      </c>
      <c r="J1279" s="20">
        <f t="shared" si="134"/>
        <v>8</v>
      </c>
      <c r="K1279" s="20">
        <f t="shared" si="135"/>
        <v>2023</v>
      </c>
      <c r="L1279" s="12">
        <f t="shared" si="136"/>
        <v>0.31438338819954414</v>
      </c>
      <c r="M1279">
        <f>(COUNTIF(mercado_acoes!D:D, "Compra") + COUNTIF(mercado_acoes!D:D, "Venda"))</f>
        <v>2000</v>
      </c>
      <c r="N1279" s="19">
        <f t="shared" si="137"/>
        <v>2613</v>
      </c>
      <c r="O1279" s="19">
        <f t="shared" si="138"/>
        <v>2022.6856166118005</v>
      </c>
    </row>
    <row r="1280" spans="1:15" x14ac:dyDescent="0.2">
      <c r="A1280" s="3">
        <v>58</v>
      </c>
      <c r="B1280" s="3" t="s">
        <v>149</v>
      </c>
      <c r="C1280" s="3" t="s">
        <v>150</v>
      </c>
      <c r="D1280" s="3" t="s">
        <v>14</v>
      </c>
      <c r="E1280" s="3" t="s">
        <v>66</v>
      </c>
      <c r="F1280" s="7">
        <v>28.55</v>
      </c>
      <c r="G1280" s="6" t="s">
        <v>430</v>
      </c>
      <c r="H1280" s="21">
        <f t="shared" si="140"/>
        <v>22</v>
      </c>
      <c r="I1280" s="21" t="str">
        <f t="shared" si="139"/>
        <v>agosto</v>
      </c>
      <c r="J1280" s="20">
        <f t="shared" si="134"/>
        <v>8</v>
      </c>
      <c r="K1280" s="20">
        <f t="shared" si="135"/>
        <v>2023</v>
      </c>
      <c r="L1280" s="12">
        <f t="shared" si="136"/>
        <v>0.34502405672322106</v>
      </c>
      <c r="M1280">
        <f>(COUNTIF(mercado_acoes!D:D, "Compra") + COUNTIF(mercado_acoes!D:D, "Venda"))</f>
        <v>2000</v>
      </c>
      <c r="N1280" s="19">
        <f t="shared" si="137"/>
        <v>2855</v>
      </c>
      <c r="O1280" s="19">
        <f t="shared" si="138"/>
        <v>2022.6549759432767</v>
      </c>
    </row>
    <row r="1281" spans="1:15" x14ac:dyDescent="0.2">
      <c r="A1281" s="3">
        <v>21</v>
      </c>
      <c r="B1281" s="3" t="s">
        <v>176</v>
      </c>
      <c r="C1281" s="3" t="s">
        <v>177</v>
      </c>
      <c r="D1281" s="3" t="s">
        <v>9</v>
      </c>
      <c r="E1281" s="3" t="s">
        <v>66</v>
      </c>
      <c r="F1281" s="7">
        <v>31.6</v>
      </c>
      <c r="G1281" s="6" t="s">
        <v>430</v>
      </c>
      <c r="H1281" s="21">
        <f t="shared" si="140"/>
        <v>22</v>
      </c>
      <c r="I1281" s="21" t="str">
        <f t="shared" si="139"/>
        <v>agosto</v>
      </c>
      <c r="J1281" s="20">
        <f t="shared" si="134"/>
        <v>8</v>
      </c>
      <c r="K1281" s="20">
        <f t="shared" si="135"/>
        <v>2023</v>
      </c>
      <c r="L1281" s="12">
        <f t="shared" si="136"/>
        <v>0.38364142820967334</v>
      </c>
      <c r="M1281">
        <f>(COUNTIF(mercado_acoes!D:D, "Compra") + COUNTIF(mercado_acoes!D:D, "Venda"))</f>
        <v>2000</v>
      </c>
      <c r="N1281" s="19">
        <f t="shared" si="137"/>
        <v>3160</v>
      </c>
      <c r="O1281" s="19">
        <f t="shared" si="138"/>
        <v>2022.6163585717902</v>
      </c>
    </row>
    <row r="1282" spans="1:15" x14ac:dyDescent="0.2">
      <c r="A1282" s="3">
        <v>24</v>
      </c>
      <c r="B1282" s="3" t="s">
        <v>118</v>
      </c>
      <c r="C1282" s="3" t="s">
        <v>119</v>
      </c>
      <c r="D1282" s="3" t="s">
        <v>9</v>
      </c>
      <c r="E1282" s="3" t="s">
        <v>25</v>
      </c>
      <c r="F1282" s="7">
        <v>15.92</v>
      </c>
      <c r="G1282" s="6" t="s">
        <v>430</v>
      </c>
      <c r="H1282" s="21">
        <f t="shared" si="140"/>
        <v>22</v>
      </c>
      <c r="I1282" s="21" t="str">
        <f t="shared" si="139"/>
        <v>agosto</v>
      </c>
      <c r="J1282" s="20">
        <f t="shared" si="134"/>
        <v>8</v>
      </c>
      <c r="K1282" s="20">
        <f t="shared" si="135"/>
        <v>2023</v>
      </c>
      <c r="L1282" s="12">
        <f t="shared" si="136"/>
        <v>0.18511015446948592</v>
      </c>
      <c r="M1282">
        <f>(COUNTIF(mercado_acoes!D:D, "Compra") + COUNTIF(mercado_acoes!D:D, "Venda"))</f>
        <v>2000</v>
      </c>
      <c r="N1282" s="19">
        <f t="shared" si="137"/>
        <v>1592</v>
      </c>
      <c r="O1282" s="19">
        <f t="shared" si="138"/>
        <v>2022.8148898455306</v>
      </c>
    </row>
    <row r="1283" spans="1:15" x14ac:dyDescent="0.2">
      <c r="A1283" s="3">
        <v>64</v>
      </c>
      <c r="B1283" s="3" t="s">
        <v>142</v>
      </c>
      <c r="C1283" s="3" t="s">
        <v>143</v>
      </c>
      <c r="D1283" s="3" t="s">
        <v>9</v>
      </c>
      <c r="E1283" s="3" t="s">
        <v>37</v>
      </c>
      <c r="F1283" s="7">
        <v>51.7</v>
      </c>
      <c r="G1283" s="6" t="s">
        <v>431</v>
      </c>
      <c r="H1283" s="21">
        <f t="shared" si="140"/>
        <v>23</v>
      </c>
      <c r="I1283" s="21" t="str">
        <f t="shared" si="139"/>
        <v>agosto</v>
      </c>
      <c r="J1283" s="20">
        <f t="shared" ref="J1283:J1346" si="141">MONTH(G1283)</f>
        <v>8</v>
      </c>
      <c r="K1283" s="20">
        <f t="shared" ref="K1283:K1346" si="142">YEAR(G1283)</f>
        <v>2023</v>
      </c>
      <c r="L1283" s="12">
        <f t="shared" ref="L1283:L1346" si="143">(F1283 - MIN(F:F)) / (MAX(F:F) - MIN(F:F))</f>
        <v>0.63813623702203093</v>
      </c>
      <c r="M1283">
        <f>(COUNTIF(mercado_acoes!D:D, "Compra") + COUNTIF(mercado_acoes!D:D, "Venda"))</f>
        <v>2000</v>
      </c>
      <c r="N1283" s="19">
        <f t="shared" ref="N1283:N1346" si="144">F1283*100</f>
        <v>5170</v>
      </c>
      <c r="O1283" s="19">
        <f t="shared" ref="O1283:O1346" si="145">K1283 - L1283</f>
        <v>2022.3618637629779</v>
      </c>
    </row>
    <row r="1284" spans="1:15" x14ac:dyDescent="0.2">
      <c r="A1284" s="3">
        <v>18</v>
      </c>
      <c r="B1284" s="3" t="s">
        <v>147</v>
      </c>
      <c r="C1284" s="3" t="s">
        <v>261</v>
      </c>
      <c r="D1284" s="3" t="s">
        <v>9</v>
      </c>
      <c r="E1284" s="3" t="s">
        <v>47</v>
      </c>
      <c r="F1284" s="7">
        <v>10</v>
      </c>
      <c r="G1284" s="6" t="s">
        <v>431</v>
      </c>
      <c r="H1284" s="21">
        <f t="shared" si="140"/>
        <v>23</v>
      </c>
      <c r="I1284" s="21" t="str">
        <f t="shared" si="139"/>
        <v>agosto</v>
      </c>
      <c r="J1284" s="20">
        <f t="shared" si="141"/>
        <v>8</v>
      </c>
      <c r="K1284" s="20">
        <f t="shared" si="142"/>
        <v>2023</v>
      </c>
      <c r="L1284" s="12">
        <f t="shared" si="143"/>
        <v>0.11015446948594579</v>
      </c>
      <c r="M1284">
        <f>(COUNTIF(mercado_acoes!D:D, "Compra") + COUNTIF(mercado_acoes!D:D, "Venda"))</f>
        <v>2000</v>
      </c>
      <c r="N1284" s="19">
        <f t="shared" si="144"/>
        <v>1000</v>
      </c>
      <c r="O1284" s="19">
        <f t="shared" si="145"/>
        <v>2022.8898455305141</v>
      </c>
    </row>
    <row r="1285" spans="1:15" x14ac:dyDescent="0.2">
      <c r="A1285" s="3">
        <v>75</v>
      </c>
      <c r="B1285" s="3" t="s">
        <v>257</v>
      </c>
      <c r="C1285" s="3" t="s">
        <v>258</v>
      </c>
      <c r="D1285" s="3" t="s">
        <v>9</v>
      </c>
      <c r="E1285" s="3" t="s">
        <v>79</v>
      </c>
      <c r="F1285" s="7">
        <v>12.81</v>
      </c>
      <c r="G1285" s="6" t="s">
        <v>431</v>
      </c>
      <c r="H1285" s="21">
        <f t="shared" si="140"/>
        <v>23</v>
      </c>
      <c r="I1285" s="21" t="str">
        <f t="shared" ref="I1285:I1348" si="146">TEXT(G1285,"mmmm")</f>
        <v>agosto</v>
      </c>
      <c r="J1285" s="20">
        <f t="shared" si="141"/>
        <v>8</v>
      </c>
      <c r="K1285" s="20">
        <f t="shared" si="142"/>
        <v>2023</v>
      </c>
      <c r="L1285" s="12">
        <f t="shared" si="143"/>
        <v>0.14573309698657888</v>
      </c>
      <c r="M1285">
        <f>(COUNTIF(mercado_acoes!D:D, "Compra") + COUNTIF(mercado_acoes!D:D, "Venda"))</f>
        <v>2000</v>
      </c>
      <c r="N1285" s="19">
        <f t="shared" si="144"/>
        <v>1281</v>
      </c>
      <c r="O1285" s="19">
        <f t="shared" si="145"/>
        <v>2022.8542669030135</v>
      </c>
    </row>
    <row r="1286" spans="1:15" x14ac:dyDescent="0.2">
      <c r="A1286" s="3">
        <v>99</v>
      </c>
      <c r="B1286" s="3" t="s">
        <v>45</v>
      </c>
      <c r="C1286" s="3" t="s">
        <v>46</v>
      </c>
      <c r="D1286" s="3" t="s">
        <v>9</v>
      </c>
      <c r="E1286" s="3" t="s">
        <v>83</v>
      </c>
      <c r="F1286" s="7">
        <v>35.86</v>
      </c>
      <c r="G1286" s="6" t="s">
        <v>431</v>
      </c>
      <c r="H1286" s="21">
        <f t="shared" si="140"/>
        <v>23</v>
      </c>
      <c r="I1286" s="21" t="str">
        <f t="shared" si="146"/>
        <v>agosto</v>
      </c>
      <c r="J1286" s="20">
        <f t="shared" si="141"/>
        <v>8</v>
      </c>
      <c r="K1286" s="20">
        <f t="shared" si="142"/>
        <v>2023</v>
      </c>
      <c r="L1286" s="12">
        <f t="shared" si="143"/>
        <v>0.43757913395796405</v>
      </c>
      <c r="M1286">
        <f>(COUNTIF(mercado_acoes!D:D, "Compra") + COUNTIF(mercado_acoes!D:D, "Venda"))</f>
        <v>2000</v>
      </c>
      <c r="N1286" s="19">
        <f t="shared" si="144"/>
        <v>3586</v>
      </c>
      <c r="O1286" s="19">
        <f t="shared" si="145"/>
        <v>2022.562420866042</v>
      </c>
    </row>
    <row r="1287" spans="1:15" x14ac:dyDescent="0.2">
      <c r="A1287" s="3">
        <v>28</v>
      </c>
      <c r="B1287" s="3" t="s">
        <v>49</v>
      </c>
      <c r="C1287" s="3" t="s">
        <v>50</v>
      </c>
      <c r="D1287" s="3" t="s">
        <v>14</v>
      </c>
      <c r="E1287" s="3" t="s">
        <v>27</v>
      </c>
      <c r="F1287" s="7">
        <v>12.61</v>
      </c>
      <c r="G1287" s="6" t="s">
        <v>431</v>
      </c>
      <c r="H1287" s="21">
        <f t="shared" si="140"/>
        <v>23</v>
      </c>
      <c r="I1287" s="21" t="str">
        <f t="shared" si="146"/>
        <v>agosto</v>
      </c>
      <c r="J1287" s="20">
        <f t="shared" si="141"/>
        <v>8</v>
      </c>
      <c r="K1287" s="20">
        <f t="shared" si="142"/>
        <v>2023</v>
      </c>
      <c r="L1287" s="12">
        <f t="shared" si="143"/>
        <v>0.14320081033172952</v>
      </c>
      <c r="M1287">
        <f>(COUNTIF(mercado_acoes!D:D, "Compra") + COUNTIF(mercado_acoes!D:D, "Venda"))</f>
        <v>2000</v>
      </c>
      <c r="N1287" s="19">
        <f t="shared" si="144"/>
        <v>1261</v>
      </c>
      <c r="O1287" s="19">
        <f t="shared" si="145"/>
        <v>2022.8567991896682</v>
      </c>
    </row>
    <row r="1288" spans="1:15" x14ac:dyDescent="0.2">
      <c r="A1288" s="3">
        <v>21</v>
      </c>
      <c r="B1288" s="3" t="s">
        <v>176</v>
      </c>
      <c r="C1288" s="3" t="s">
        <v>177</v>
      </c>
      <c r="D1288" s="3" t="s">
        <v>9</v>
      </c>
      <c r="E1288" s="3" t="s">
        <v>31</v>
      </c>
      <c r="F1288" s="7">
        <v>57.97</v>
      </c>
      <c r="G1288" s="6" t="s">
        <v>432</v>
      </c>
      <c r="H1288" s="21">
        <f t="shared" si="140"/>
        <v>24</v>
      </c>
      <c r="I1288" s="21" t="str">
        <f t="shared" si="146"/>
        <v>agosto</v>
      </c>
      <c r="J1288" s="20">
        <f t="shared" si="141"/>
        <v>8</v>
      </c>
      <c r="K1288" s="20">
        <f t="shared" si="142"/>
        <v>2023</v>
      </c>
      <c r="L1288" s="12">
        <f t="shared" si="143"/>
        <v>0.7175234236515573</v>
      </c>
      <c r="M1288">
        <f>(COUNTIF(mercado_acoes!D:D, "Compra") + COUNTIF(mercado_acoes!D:D, "Venda"))</f>
        <v>2000</v>
      </c>
      <c r="N1288" s="19">
        <f t="shared" si="144"/>
        <v>5797</v>
      </c>
      <c r="O1288" s="19">
        <f t="shared" si="145"/>
        <v>2022.2824765763485</v>
      </c>
    </row>
    <row r="1289" spans="1:15" x14ac:dyDescent="0.2">
      <c r="A1289" s="3">
        <v>88</v>
      </c>
      <c r="B1289" s="3" t="s">
        <v>195</v>
      </c>
      <c r="C1289" s="3" t="s">
        <v>202</v>
      </c>
      <c r="D1289" s="3" t="s">
        <v>14</v>
      </c>
      <c r="E1289" s="3" t="s">
        <v>37</v>
      </c>
      <c r="F1289" s="7">
        <v>51.9</v>
      </c>
      <c r="G1289" s="6" t="s">
        <v>432</v>
      </c>
      <c r="H1289" s="21">
        <f t="shared" si="140"/>
        <v>24</v>
      </c>
      <c r="I1289" s="21" t="str">
        <f t="shared" si="146"/>
        <v>agosto</v>
      </c>
      <c r="J1289" s="20">
        <f t="shared" si="141"/>
        <v>8</v>
      </c>
      <c r="K1289" s="20">
        <f t="shared" si="142"/>
        <v>2023</v>
      </c>
      <c r="L1289" s="12">
        <f t="shared" si="143"/>
        <v>0.64066852367688021</v>
      </c>
      <c r="M1289">
        <f>(COUNTIF(mercado_acoes!D:D, "Compra") + COUNTIF(mercado_acoes!D:D, "Venda"))</f>
        <v>2000</v>
      </c>
      <c r="N1289" s="19">
        <f t="shared" si="144"/>
        <v>5190</v>
      </c>
      <c r="O1289" s="19">
        <f t="shared" si="145"/>
        <v>2022.3593314763232</v>
      </c>
    </row>
    <row r="1290" spans="1:15" x14ac:dyDescent="0.2">
      <c r="A1290" s="3">
        <v>70</v>
      </c>
      <c r="B1290" s="3" t="s">
        <v>134</v>
      </c>
      <c r="C1290" s="3" t="s">
        <v>135</v>
      </c>
      <c r="D1290" s="3" t="s">
        <v>9</v>
      </c>
      <c r="E1290" s="3" t="s">
        <v>31</v>
      </c>
      <c r="F1290" s="7">
        <v>53.87</v>
      </c>
      <c r="G1290" s="6" t="s">
        <v>432</v>
      </c>
      <c r="H1290" s="21">
        <f t="shared" si="140"/>
        <v>24</v>
      </c>
      <c r="I1290" s="21" t="str">
        <f t="shared" si="146"/>
        <v>agosto</v>
      </c>
      <c r="J1290" s="20">
        <f t="shared" si="141"/>
        <v>8</v>
      </c>
      <c r="K1290" s="20">
        <f t="shared" si="142"/>
        <v>2023</v>
      </c>
      <c r="L1290" s="12">
        <f t="shared" si="143"/>
        <v>0.66561154722714611</v>
      </c>
      <c r="M1290">
        <f>(COUNTIF(mercado_acoes!D:D, "Compra") + COUNTIF(mercado_acoes!D:D, "Venda"))</f>
        <v>2000</v>
      </c>
      <c r="N1290" s="19">
        <f t="shared" si="144"/>
        <v>5387</v>
      </c>
      <c r="O1290" s="19">
        <f t="shared" si="145"/>
        <v>2022.3343884527728</v>
      </c>
    </row>
    <row r="1291" spans="1:15" x14ac:dyDescent="0.2">
      <c r="A1291" s="3">
        <v>39</v>
      </c>
      <c r="B1291" s="3" t="s">
        <v>58</v>
      </c>
      <c r="C1291" s="3" t="s">
        <v>59</v>
      </c>
      <c r="D1291" s="3" t="s">
        <v>14</v>
      </c>
      <c r="E1291" s="3" t="s">
        <v>95</v>
      </c>
      <c r="F1291" s="7">
        <v>2.96</v>
      </c>
      <c r="G1291" s="6" t="s">
        <v>432</v>
      </c>
      <c r="H1291" s="21">
        <f t="shared" si="140"/>
        <v>24</v>
      </c>
      <c r="I1291" s="21" t="str">
        <f t="shared" si="146"/>
        <v>agosto</v>
      </c>
      <c r="J1291" s="20">
        <f t="shared" si="141"/>
        <v>8</v>
      </c>
      <c r="K1291" s="20">
        <f t="shared" si="142"/>
        <v>2023</v>
      </c>
      <c r="L1291" s="12">
        <f t="shared" si="143"/>
        <v>2.1017979235249427E-2</v>
      </c>
      <c r="M1291">
        <f>(COUNTIF(mercado_acoes!D:D, "Compra") + COUNTIF(mercado_acoes!D:D, "Venda"))</f>
        <v>2000</v>
      </c>
      <c r="N1291" s="19">
        <f t="shared" si="144"/>
        <v>296</v>
      </c>
      <c r="O1291" s="19">
        <f t="shared" si="145"/>
        <v>2022.9789820207648</v>
      </c>
    </row>
    <row r="1292" spans="1:15" x14ac:dyDescent="0.2">
      <c r="A1292" s="3">
        <v>10</v>
      </c>
      <c r="B1292" s="3" t="s">
        <v>130</v>
      </c>
      <c r="C1292" s="3" t="s">
        <v>131</v>
      </c>
      <c r="D1292" s="3" t="s">
        <v>14</v>
      </c>
      <c r="E1292" s="3" t="s">
        <v>27</v>
      </c>
      <c r="F1292" s="7">
        <v>14.02</v>
      </c>
      <c r="G1292" s="6" t="s">
        <v>432</v>
      </c>
      <c r="H1292" s="21">
        <f t="shared" si="140"/>
        <v>24</v>
      </c>
      <c r="I1292" s="21" t="str">
        <f t="shared" si="146"/>
        <v>agosto</v>
      </c>
      <c r="J1292" s="20">
        <f t="shared" si="141"/>
        <v>8</v>
      </c>
      <c r="K1292" s="20">
        <f t="shared" si="142"/>
        <v>2023</v>
      </c>
      <c r="L1292" s="12">
        <f t="shared" si="143"/>
        <v>0.16105343124841731</v>
      </c>
      <c r="M1292">
        <f>(COUNTIF(mercado_acoes!D:D, "Compra") + COUNTIF(mercado_acoes!D:D, "Venda"))</f>
        <v>2000</v>
      </c>
      <c r="N1292" s="19">
        <f t="shared" si="144"/>
        <v>1402</v>
      </c>
      <c r="O1292" s="19">
        <f t="shared" si="145"/>
        <v>2022.8389465687517</v>
      </c>
    </row>
    <row r="1293" spans="1:15" x14ac:dyDescent="0.2">
      <c r="A1293" s="3">
        <v>18</v>
      </c>
      <c r="B1293" s="3" t="s">
        <v>147</v>
      </c>
      <c r="C1293" s="3" t="s">
        <v>261</v>
      </c>
      <c r="D1293" s="3" t="s">
        <v>14</v>
      </c>
      <c r="E1293" s="3" t="s">
        <v>70</v>
      </c>
      <c r="F1293" s="7">
        <v>11.26</v>
      </c>
      <c r="G1293" s="6" t="s">
        <v>432</v>
      </c>
      <c r="H1293" s="21">
        <f t="shared" si="140"/>
        <v>24</v>
      </c>
      <c r="I1293" s="21" t="str">
        <f t="shared" si="146"/>
        <v>agosto</v>
      </c>
      <c r="J1293" s="20">
        <f t="shared" si="141"/>
        <v>8</v>
      </c>
      <c r="K1293" s="20">
        <f t="shared" si="142"/>
        <v>2023</v>
      </c>
      <c r="L1293" s="12">
        <f t="shared" si="143"/>
        <v>0.12610787541149657</v>
      </c>
      <c r="M1293">
        <f>(COUNTIF(mercado_acoes!D:D, "Compra") + COUNTIF(mercado_acoes!D:D, "Venda"))</f>
        <v>2000</v>
      </c>
      <c r="N1293" s="19">
        <f t="shared" si="144"/>
        <v>1126</v>
      </c>
      <c r="O1293" s="19">
        <f t="shared" si="145"/>
        <v>2022.8738921245886</v>
      </c>
    </row>
    <row r="1294" spans="1:15" x14ac:dyDescent="0.2">
      <c r="A1294" s="3">
        <v>95</v>
      </c>
      <c r="B1294" s="3" t="s">
        <v>81</v>
      </c>
      <c r="C1294" s="3" t="s">
        <v>82</v>
      </c>
      <c r="D1294" s="3" t="s">
        <v>9</v>
      </c>
      <c r="E1294" s="3" t="s">
        <v>115</v>
      </c>
      <c r="F1294" s="7">
        <v>31.28</v>
      </c>
      <c r="G1294" s="6" t="s">
        <v>432</v>
      </c>
      <c r="H1294" s="21">
        <f t="shared" si="140"/>
        <v>24</v>
      </c>
      <c r="I1294" s="21" t="str">
        <f t="shared" si="146"/>
        <v>agosto</v>
      </c>
      <c r="J1294" s="20">
        <f t="shared" si="141"/>
        <v>8</v>
      </c>
      <c r="K1294" s="20">
        <f t="shared" si="142"/>
        <v>2023</v>
      </c>
      <c r="L1294" s="12">
        <f t="shared" si="143"/>
        <v>0.37958976956191437</v>
      </c>
      <c r="M1294">
        <f>(COUNTIF(mercado_acoes!D:D, "Compra") + COUNTIF(mercado_acoes!D:D, "Venda"))</f>
        <v>2000</v>
      </c>
      <c r="N1294" s="19">
        <f t="shared" si="144"/>
        <v>3128</v>
      </c>
      <c r="O1294" s="19">
        <f t="shared" si="145"/>
        <v>2022.620410230438</v>
      </c>
    </row>
    <row r="1295" spans="1:15" x14ac:dyDescent="0.2">
      <c r="A1295" s="3">
        <v>31</v>
      </c>
      <c r="B1295" s="3" t="s">
        <v>240</v>
      </c>
      <c r="C1295" s="3" t="s">
        <v>241</v>
      </c>
      <c r="D1295" s="3" t="s">
        <v>14</v>
      </c>
      <c r="E1295" s="3" t="s">
        <v>95</v>
      </c>
      <c r="F1295" s="7">
        <v>2.2599999999999998</v>
      </c>
      <c r="G1295" s="6" t="s">
        <v>432</v>
      </c>
      <c r="H1295" s="21">
        <f t="shared" si="140"/>
        <v>24</v>
      </c>
      <c r="I1295" s="21" t="str">
        <f t="shared" si="146"/>
        <v>agosto</v>
      </c>
      <c r="J1295" s="20">
        <f t="shared" si="141"/>
        <v>8</v>
      </c>
      <c r="K1295" s="20">
        <f t="shared" si="142"/>
        <v>2023</v>
      </c>
      <c r="L1295" s="12">
        <f t="shared" si="143"/>
        <v>1.2154975943276775E-2</v>
      </c>
      <c r="M1295">
        <f>(COUNTIF(mercado_acoes!D:D, "Compra") + COUNTIF(mercado_acoes!D:D, "Venda"))</f>
        <v>2000</v>
      </c>
      <c r="N1295" s="19">
        <f t="shared" si="144"/>
        <v>225.99999999999997</v>
      </c>
      <c r="O1295" s="19">
        <f t="shared" si="145"/>
        <v>2022.9878450240567</v>
      </c>
    </row>
    <row r="1296" spans="1:15" x14ac:dyDescent="0.2">
      <c r="A1296" s="3">
        <v>76</v>
      </c>
      <c r="B1296" s="3" t="s">
        <v>213</v>
      </c>
      <c r="C1296" s="3" t="s">
        <v>214</v>
      </c>
      <c r="D1296" s="3" t="s">
        <v>9</v>
      </c>
      <c r="E1296" s="3" t="s">
        <v>10</v>
      </c>
      <c r="F1296" s="7">
        <v>10.27</v>
      </c>
      <c r="G1296" s="6" t="s">
        <v>433</v>
      </c>
      <c r="H1296" s="21">
        <f t="shared" si="140"/>
        <v>25</v>
      </c>
      <c r="I1296" s="21" t="str">
        <f t="shared" si="146"/>
        <v>agosto</v>
      </c>
      <c r="J1296" s="20">
        <f t="shared" si="141"/>
        <v>8</v>
      </c>
      <c r="K1296" s="20">
        <f t="shared" si="142"/>
        <v>2023</v>
      </c>
      <c r="L1296" s="12">
        <f t="shared" si="143"/>
        <v>0.11357305646999238</v>
      </c>
      <c r="M1296">
        <f>(COUNTIF(mercado_acoes!D:D, "Compra") + COUNTIF(mercado_acoes!D:D, "Venda"))</f>
        <v>2000</v>
      </c>
      <c r="N1296" s="19">
        <f t="shared" si="144"/>
        <v>1027</v>
      </c>
      <c r="O1296" s="19">
        <f t="shared" si="145"/>
        <v>2022.8864269435301</v>
      </c>
    </row>
    <row r="1297" spans="1:15" x14ac:dyDescent="0.2">
      <c r="A1297" s="3">
        <v>49</v>
      </c>
      <c r="B1297" s="3" t="s">
        <v>166</v>
      </c>
      <c r="C1297" s="3" t="s">
        <v>167</v>
      </c>
      <c r="D1297" s="3" t="s">
        <v>14</v>
      </c>
      <c r="E1297" s="3" t="s">
        <v>79</v>
      </c>
      <c r="F1297" s="7">
        <v>12.19</v>
      </c>
      <c r="G1297" s="6" t="s">
        <v>433</v>
      </c>
      <c r="H1297" s="21">
        <f t="shared" si="140"/>
        <v>25</v>
      </c>
      <c r="I1297" s="21" t="str">
        <f t="shared" si="146"/>
        <v>agosto</v>
      </c>
      <c r="J1297" s="20">
        <f t="shared" si="141"/>
        <v>8</v>
      </c>
      <c r="K1297" s="20">
        <f t="shared" si="142"/>
        <v>2023</v>
      </c>
      <c r="L1297" s="12">
        <f t="shared" si="143"/>
        <v>0.13788300835654593</v>
      </c>
      <c r="M1297">
        <f>(COUNTIF(mercado_acoes!D:D, "Compra") + COUNTIF(mercado_acoes!D:D, "Venda"))</f>
        <v>2000</v>
      </c>
      <c r="N1297" s="19">
        <f t="shared" si="144"/>
        <v>1219</v>
      </c>
      <c r="O1297" s="19">
        <f t="shared" si="145"/>
        <v>2022.8621169916435</v>
      </c>
    </row>
    <row r="1298" spans="1:15" x14ac:dyDescent="0.2">
      <c r="A1298" s="3">
        <v>71</v>
      </c>
      <c r="B1298" s="3" t="s">
        <v>132</v>
      </c>
      <c r="C1298" s="3" t="s">
        <v>133</v>
      </c>
      <c r="D1298" s="3" t="s">
        <v>9</v>
      </c>
      <c r="E1298" s="3" t="s">
        <v>18</v>
      </c>
      <c r="F1298" s="7">
        <v>12.3</v>
      </c>
      <c r="G1298" s="6" t="s">
        <v>433</v>
      </c>
      <c r="H1298" s="21">
        <f t="shared" si="140"/>
        <v>25</v>
      </c>
      <c r="I1298" s="21" t="str">
        <f t="shared" si="146"/>
        <v>agosto</v>
      </c>
      <c r="J1298" s="20">
        <f t="shared" si="141"/>
        <v>8</v>
      </c>
      <c r="K1298" s="20">
        <f t="shared" si="142"/>
        <v>2023</v>
      </c>
      <c r="L1298" s="12">
        <f t="shared" si="143"/>
        <v>0.1392757660167131</v>
      </c>
      <c r="M1298">
        <f>(COUNTIF(mercado_acoes!D:D, "Compra") + COUNTIF(mercado_acoes!D:D, "Venda"))</f>
        <v>2000</v>
      </c>
      <c r="N1298" s="19">
        <f t="shared" si="144"/>
        <v>1230</v>
      </c>
      <c r="O1298" s="19">
        <f t="shared" si="145"/>
        <v>2022.8607242339833</v>
      </c>
    </row>
    <row r="1299" spans="1:15" x14ac:dyDescent="0.2">
      <c r="A1299" s="3">
        <v>24</v>
      </c>
      <c r="B1299" s="3" t="s">
        <v>118</v>
      </c>
      <c r="C1299" s="3" t="s">
        <v>119</v>
      </c>
      <c r="D1299" s="3" t="s">
        <v>9</v>
      </c>
      <c r="E1299" s="3" t="s">
        <v>21</v>
      </c>
      <c r="F1299" s="7">
        <v>31.44</v>
      </c>
      <c r="G1299" s="6" t="s">
        <v>434</v>
      </c>
      <c r="H1299" s="21">
        <f t="shared" si="140"/>
        <v>26</v>
      </c>
      <c r="I1299" s="21" t="str">
        <f t="shared" si="146"/>
        <v>agosto</v>
      </c>
      <c r="J1299" s="20">
        <f t="shared" si="141"/>
        <v>8</v>
      </c>
      <c r="K1299" s="20">
        <f t="shared" si="142"/>
        <v>2023</v>
      </c>
      <c r="L1299" s="12">
        <f t="shared" si="143"/>
        <v>0.38161559888579388</v>
      </c>
      <c r="M1299">
        <f>(COUNTIF(mercado_acoes!D:D, "Compra") + COUNTIF(mercado_acoes!D:D, "Venda"))</f>
        <v>2000</v>
      </c>
      <c r="N1299" s="19">
        <f t="shared" si="144"/>
        <v>3144</v>
      </c>
      <c r="O1299" s="19">
        <f t="shared" si="145"/>
        <v>2022.6183844011141</v>
      </c>
    </row>
    <row r="1300" spans="1:15" x14ac:dyDescent="0.2">
      <c r="A1300" s="3">
        <v>36</v>
      </c>
      <c r="B1300" s="3" t="s">
        <v>61</v>
      </c>
      <c r="C1300" s="3" t="s">
        <v>62</v>
      </c>
      <c r="D1300" s="3" t="s">
        <v>9</v>
      </c>
      <c r="E1300" s="3" t="s">
        <v>70</v>
      </c>
      <c r="F1300" s="7">
        <v>12.64</v>
      </c>
      <c r="G1300" s="6" t="s">
        <v>434</v>
      </c>
      <c r="H1300" s="21">
        <f t="shared" si="140"/>
        <v>26</v>
      </c>
      <c r="I1300" s="21" t="str">
        <f t="shared" si="146"/>
        <v>agosto</v>
      </c>
      <c r="J1300" s="20">
        <f t="shared" si="141"/>
        <v>8</v>
      </c>
      <c r="K1300" s="20">
        <f t="shared" si="142"/>
        <v>2023</v>
      </c>
      <c r="L1300" s="12">
        <f t="shared" si="143"/>
        <v>0.14358065332995695</v>
      </c>
      <c r="M1300">
        <f>(COUNTIF(mercado_acoes!D:D, "Compra") + COUNTIF(mercado_acoes!D:D, "Venda"))</f>
        <v>2000</v>
      </c>
      <c r="N1300" s="19">
        <f t="shared" si="144"/>
        <v>1264</v>
      </c>
      <c r="O1300" s="19">
        <f t="shared" si="145"/>
        <v>2022.85641934667</v>
      </c>
    </row>
    <row r="1301" spans="1:15" x14ac:dyDescent="0.2">
      <c r="A1301" s="3">
        <v>31</v>
      </c>
      <c r="B1301" s="3" t="s">
        <v>240</v>
      </c>
      <c r="C1301" s="3" t="s">
        <v>241</v>
      </c>
      <c r="D1301" s="3" t="s">
        <v>9</v>
      </c>
      <c r="E1301" s="3" t="s">
        <v>30</v>
      </c>
      <c r="F1301" s="7">
        <v>26.13</v>
      </c>
      <c r="G1301" s="6" t="s">
        <v>434</v>
      </c>
      <c r="H1301" s="21">
        <f t="shared" si="140"/>
        <v>26</v>
      </c>
      <c r="I1301" s="21" t="str">
        <f t="shared" si="146"/>
        <v>agosto</v>
      </c>
      <c r="J1301" s="20">
        <f t="shared" si="141"/>
        <v>8</v>
      </c>
      <c r="K1301" s="20">
        <f t="shared" si="142"/>
        <v>2023</v>
      </c>
      <c r="L1301" s="12">
        <f t="shared" si="143"/>
        <v>0.31438338819954414</v>
      </c>
      <c r="M1301">
        <f>(COUNTIF(mercado_acoes!D:D, "Compra") + COUNTIF(mercado_acoes!D:D, "Venda"))</f>
        <v>2000</v>
      </c>
      <c r="N1301" s="19">
        <f t="shared" si="144"/>
        <v>2613</v>
      </c>
      <c r="O1301" s="19">
        <f t="shared" si="145"/>
        <v>2022.6856166118005</v>
      </c>
    </row>
    <row r="1302" spans="1:15" x14ac:dyDescent="0.2">
      <c r="A1302" s="3">
        <v>45</v>
      </c>
      <c r="B1302" s="3" t="s">
        <v>227</v>
      </c>
      <c r="C1302" s="3" t="s">
        <v>228</v>
      </c>
      <c r="D1302" s="3" t="s">
        <v>14</v>
      </c>
      <c r="E1302" s="3" t="s">
        <v>115</v>
      </c>
      <c r="F1302" s="7">
        <v>27.22</v>
      </c>
      <c r="G1302" s="6" t="s">
        <v>434</v>
      </c>
      <c r="H1302" s="21">
        <f t="shared" si="140"/>
        <v>26</v>
      </c>
      <c r="I1302" s="21" t="str">
        <f t="shared" si="146"/>
        <v>agosto</v>
      </c>
      <c r="J1302" s="20">
        <f t="shared" si="141"/>
        <v>8</v>
      </c>
      <c r="K1302" s="20">
        <f t="shared" si="142"/>
        <v>2023</v>
      </c>
      <c r="L1302" s="12">
        <f t="shared" si="143"/>
        <v>0.328184350468473</v>
      </c>
      <c r="M1302">
        <f>(COUNTIF(mercado_acoes!D:D, "Compra") + COUNTIF(mercado_acoes!D:D, "Venda"))</f>
        <v>2000</v>
      </c>
      <c r="N1302" s="19">
        <f t="shared" si="144"/>
        <v>2722</v>
      </c>
      <c r="O1302" s="19">
        <f t="shared" si="145"/>
        <v>2022.6718156495315</v>
      </c>
    </row>
    <row r="1303" spans="1:15" x14ac:dyDescent="0.2">
      <c r="A1303" s="3">
        <v>21</v>
      </c>
      <c r="B1303" s="3" t="s">
        <v>176</v>
      </c>
      <c r="C1303" s="3" t="s">
        <v>177</v>
      </c>
      <c r="D1303" s="3" t="s">
        <v>14</v>
      </c>
      <c r="E1303" s="3" t="s">
        <v>125</v>
      </c>
      <c r="F1303" s="7">
        <v>2.17</v>
      </c>
      <c r="G1303" s="6" t="s">
        <v>434</v>
      </c>
      <c r="H1303" s="21">
        <f t="shared" si="140"/>
        <v>26</v>
      </c>
      <c r="I1303" s="21" t="str">
        <f t="shared" si="146"/>
        <v>agosto</v>
      </c>
      <c r="J1303" s="20">
        <f t="shared" si="141"/>
        <v>8</v>
      </c>
      <c r="K1303" s="20">
        <f t="shared" si="142"/>
        <v>2023</v>
      </c>
      <c r="L1303" s="12">
        <f t="shared" si="143"/>
        <v>1.101544694859458E-2</v>
      </c>
      <c r="M1303">
        <f>(COUNTIF(mercado_acoes!D:D, "Compra") + COUNTIF(mercado_acoes!D:D, "Venda"))</f>
        <v>2000</v>
      </c>
      <c r="N1303" s="19">
        <f t="shared" si="144"/>
        <v>217</v>
      </c>
      <c r="O1303" s="19">
        <f t="shared" si="145"/>
        <v>2022.9889845530513</v>
      </c>
    </row>
    <row r="1304" spans="1:15" x14ac:dyDescent="0.2">
      <c r="A1304" s="3">
        <v>5</v>
      </c>
      <c r="B1304" s="3" t="s">
        <v>151</v>
      </c>
      <c r="C1304" s="3" t="s">
        <v>152</v>
      </c>
      <c r="D1304" s="3" t="s">
        <v>14</v>
      </c>
      <c r="E1304" s="3" t="s">
        <v>57</v>
      </c>
      <c r="F1304" s="7">
        <v>20.69</v>
      </c>
      <c r="G1304" s="6" t="s">
        <v>435</v>
      </c>
      <c r="H1304" s="21">
        <f t="shared" si="140"/>
        <v>27</v>
      </c>
      <c r="I1304" s="21" t="str">
        <f t="shared" si="146"/>
        <v>agosto</v>
      </c>
      <c r="J1304" s="20">
        <f t="shared" si="141"/>
        <v>8</v>
      </c>
      <c r="K1304" s="20">
        <f t="shared" si="142"/>
        <v>2023</v>
      </c>
      <c r="L1304" s="12">
        <f t="shared" si="143"/>
        <v>0.24550519118764244</v>
      </c>
      <c r="M1304">
        <f>(COUNTIF(mercado_acoes!D:D, "Compra") + COUNTIF(mercado_acoes!D:D, "Venda"))</f>
        <v>2000</v>
      </c>
      <c r="N1304" s="19">
        <f t="shared" si="144"/>
        <v>2069</v>
      </c>
      <c r="O1304" s="19">
        <f t="shared" si="145"/>
        <v>2022.7544948088123</v>
      </c>
    </row>
    <row r="1305" spans="1:15" x14ac:dyDescent="0.2">
      <c r="A1305" s="3">
        <v>17</v>
      </c>
      <c r="B1305" s="3" t="s">
        <v>195</v>
      </c>
      <c r="C1305" s="3" t="s">
        <v>196</v>
      </c>
      <c r="D1305" s="3" t="s">
        <v>14</v>
      </c>
      <c r="E1305" s="3" t="s">
        <v>31</v>
      </c>
      <c r="F1305" s="7">
        <v>68.89</v>
      </c>
      <c r="G1305" s="6" t="s">
        <v>435</v>
      </c>
      <c r="H1305" s="21">
        <f t="shared" si="140"/>
        <v>27</v>
      </c>
      <c r="I1305" s="21" t="str">
        <f t="shared" si="146"/>
        <v>agosto</v>
      </c>
      <c r="J1305" s="20">
        <f t="shared" si="141"/>
        <v>8</v>
      </c>
      <c r="K1305" s="20">
        <f t="shared" si="142"/>
        <v>2023</v>
      </c>
      <c r="L1305" s="12">
        <f t="shared" si="143"/>
        <v>0.85578627500633075</v>
      </c>
      <c r="M1305">
        <f>(COUNTIF(mercado_acoes!D:D, "Compra") + COUNTIF(mercado_acoes!D:D, "Venda"))</f>
        <v>2000</v>
      </c>
      <c r="N1305" s="19">
        <f t="shared" si="144"/>
        <v>6889</v>
      </c>
      <c r="O1305" s="19">
        <f t="shared" si="145"/>
        <v>2022.1442137249937</v>
      </c>
    </row>
    <row r="1306" spans="1:15" x14ac:dyDescent="0.2">
      <c r="A1306" s="3">
        <v>44</v>
      </c>
      <c r="B1306" s="3" t="s">
        <v>217</v>
      </c>
      <c r="C1306" s="3" t="s">
        <v>218</v>
      </c>
      <c r="D1306" s="3" t="s">
        <v>9</v>
      </c>
      <c r="E1306" s="3" t="s">
        <v>57</v>
      </c>
      <c r="F1306" s="7">
        <v>24.32</v>
      </c>
      <c r="G1306" s="6" t="s">
        <v>435</v>
      </c>
      <c r="H1306" s="21">
        <f t="shared" si="140"/>
        <v>27</v>
      </c>
      <c r="I1306" s="21" t="str">
        <f t="shared" si="146"/>
        <v>agosto</v>
      </c>
      <c r="J1306" s="20">
        <f t="shared" si="141"/>
        <v>8</v>
      </c>
      <c r="K1306" s="20">
        <f t="shared" si="142"/>
        <v>2023</v>
      </c>
      <c r="L1306" s="12">
        <f t="shared" si="143"/>
        <v>0.29146619397315776</v>
      </c>
      <c r="M1306">
        <f>(COUNTIF(mercado_acoes!D:D, "Compra") + COUNTIF(mercado_acoes!D:D, "Venda"))</f>
        <v>2000</v>
      </c>
      <c r="N1306" s="19">
        <f t="shared" si="144"/>
        <v>2432</v>
      </c>
      <c r="O1306" s="19">
        <f t="shared" si="145"/>
        <v>2022.7085338060269</v>
      </c>
    </row>
    <row r="1307" spans="1:15" x14ac:dyDescent="0.2">
      <c r="A1307" s="3">
        <v>18</v>
      </c>
      <c r="B1307" s="3" t="s">
        <v>147</v>
      </c>
      <c r="C1307" s="3" t="s">
        <v>261</v>
      </c>
      <c r="D1307" s="3" t="s">
        <v>9</v>
      </c>
      <c r="E1307" s="3" t="s">
        <v>30</v>
      </c>
      <c r="F1307" s="7">
        <v>29.94</v>
      </c>
      <c r="G1307" s="6" t="s">
        <v>435</v>
      </c>
      <c r="H1307" s="21">
        <f t="shared" si="140"/>
        <v>27</v>
      </c>
      <c r="I1307" s="21" t="str">
        <f t="shared" si="146"/>
        <v>agosto</v>
      </c>
      <c r="J1307" s="20">
        <f t="shared" si="141"/>
        <v>8</v>
      </c>
      <c r="K1307" s="20">
        <f t="shared" si="142"/>
        <v>2023</v>
      </c>
      <c r="L1307" s="12">
        <f t="shared" si="143"/>
        <v>0.36262344897442389</v>
      </c>
      <c r="M1307">
        <f>(COUNTIF(mercado_acoes!D:D, "Compra") + COUNTIF(mercado_acoes!D:D, "Venda"))</f>
        <v>2000</v>
      </c>
      <c r="N1307" s="19">
        <f t="shared" si="144"/>
        <v>2994</v>
      </c>
      <c r="O1307" s="19">
        <f t="shared" si="145"/>
        <v>2022.6373765510257</v>
      </c>
    </row>
    <row r="1308" spans="1:15" x14ac:dyDescent="0.2">
      <c r="A1308" s="3">
        <v>99</v>
      </c>
      <c r="B1308" s="3" t="s">
        <v>45</v>
      </c>
      <c r="C1308" s="3" t="s">
        <v>46</v>
      </c>
      <c r="D1308" s="3" t="s">
        <v>9</v>
      </c>
      <c r="E1308" s="3" t="s">
        <v>83</v>
      </c>
      <c r="F1308" s="7">
        <v>34.28</v>
      </c>
      <c r="G1308" s="6" t="s">
        <v>435</v>
      </c>
      <c r="H1308" s="21">
        <f t="shared" si="140"/>
        <v>27</v>
      </c>
      <c r="I1308" s="21" t="str">
        <f t="shared" si="146"/>
        <v>agosto</v>
      </c>
      <c r="J1308" s="20">
        <f t="shared" si="141"/>
        <v>8</v>
      </c>
      <c r="K1308" s="20">
        <f t="shared" si="142"/>
        <v>2023</v>
      </c>
      <c r="L1308" s="12">
        <f t="shared" si="143"/>
        <v>0.41757406938465436</v>
      </c>
      <c r="M1308">
        <f>(COUNTIF(mercado_acoes!D:D, "Compra") + COUNTIF(mercado_acoes!D:D, "Venda"))</f>
        <v>2000</v>
      </c>
      <c r="N1308" s="19">
        <f t="shared" si="144"/>
        <v>3428</v>
      </c>
      <c r="O1308" s="19">
        <f t="shared" si="145"/>
        <v>2022.5824259306153</v>
      </c>
    </row>
    <row r="1309" spans="1:15" x14ac:dyDescent="0.2">
      <c r="A1309" s="3">
        <v>59</v>
      </c>
      <c r="B1309" s="3" t="s">
        <v>73</v>
      </c>
      <c r="C1309" s="3" t="s">
        <v>74</v>
      </c>
      <c r="D1309" s="3" t="s">
        <v>9</v>
      </c>
      <c r="E1309" s="3" t="s">
        <v>57</v>
      </c>
      <c r="F1309" s="7">
        <v>23.8</v>
      </c>
      <c r="G1309" s="6" t="s">
        <v>435</v>
      </c>
      <c r="H1309" s="21">
        <f t="shared" si="140"/>
        <v>27</v>
      </c>
      <c r="I1309" s="21" t="str">
        <f t="shared" si="146"/>
        <v>agosto</v>
      </c>
      <c r="J1309" s="20">
        <f t="shared" si="141"/>
        <v>8</v>
      </c>
      <c r="K1309" s="20">
        <f t="shared" si="142"/>
        <v>2023</v>
      </c>
      <c r="L1309" s="12">
        <f t="shared" si="143"/>
        <v>0.28488224867054951</v>
      </c>
      <c r="M1309">
        <f>(COUNTIF(mercado_acoes!D:D, "Compra") + COUNTIF(mercado_acoes!D:D, "Venda"))</f>
        <v>2000</v>
      </c>
      <c r="N1309" s="19">
        <f t="shared" si="144"/>
        <v>2380</v>
      </c>
      <c r="O1309" s="19">
        <f t="shared" si="145"/>
        <v>2022.7151177513294</v>
      </c>
    </row>
    <row r="1310" spans="1:15" x14ac:dyDescent="0.2">
      <c r="A1310" s="3">
        <v>29</v>
      </c>
      <c r="B1310" s="3" t="s">
        <v>97</v>
      </c>
      <c r="C1310" s="3" t="s">
        <v>98</v>
      </c>
      <c r="D1310" s="3" t="s">
        <v>9</v>
      </c>
      <c r="E1310" s="3" t="s">
        <v>15</v>
      </c>
      <c r="F1310" s="7">
        <v>52.01</v>
      </c>
      <c r="G1310" s="6" t="s">
        <v>435</v>
      </c>
      <c r="H1310" s="21">
        <f t="shared" si="140"/>
        <v>27</v>
      </c>
      <c r="I1310" s="21" t="str">
        <f t="shared" si="146"/>
        <v>agosto</v>
      </c>
      <c r="J1310" s="20">
        <f t="shared" si="141"/>
        <v>8</v>
      </c>
      <c r="K1310" s="20">
        <f t="shared" si="142"/>
        <v>2023</v>
      </c>
      <c r="L1310" s="12">
        <f t="shared" si="143"/>
        <v>0.64206128133704732</v>
      </c>
      <c r="M1310">
        <f>(COUNTIF(mercado_acoes!D:D, "Compra") + COUNTIF(mercado_acoes!D:D, "Venda"))</f>
        <v>2000</v>
      </c>
      <c r="N1310" s="19">
        <f t="shared" si="144"/>
        <v>5201</v>
      </c>
      <c r="O1310" s="19">
        <f t="shared" si="145"/>
        <v>2022.357938718663</v>
      </c>
    </row>
    <row r="1311" spans="1:15" x14ac:dyDescent="0.2">
      <c r="A1311" s="3">
        <v>82</v>
      </c>
      <c r="B1311" s="3" t="s">
        <v>244</v>
      </c>
      <c r="C1311" s="3" t="s">
        <v>245</v>
      </c>
      <c r="D1311" s="3" t="s">
        <v>14</v>
      </c>
      <c r="E1311" s="3" t="s">
        <v>57</v>
      </c>
      <c r="F1311" s="7">
        <v>22.41</v>
      </c>
      <c r="G1311" s="6" t="s">
        <v>436</v>
      </c>
      <c r="H1311" s="21">
        <f t="shared" si="140"/>
        <v>28</v>
      </c>
      <c r="I1311" s="21" t="str">
        <f t="shared" si="146"/>
        <v>agosto</v>
      </c>
      <c r="J1311" s="20">
        <f t="shared" si="141"/>
        <v>8</v>
      </c>
      <c r="K1311" s="20">
        <f t="shared" si="142"/>
        <v>2023</v>
      </c>
      <c r="L1311" s="12">
        <f t="shared" si="143"/>
        <v>0.26728285641934663</v>
      </c>
      <c r="M1311">
        <f>(COUNTIF(mercado_acoes!D:D, "Compra") + COUNTIF(mercado_acoes!D:D, "Venda"))</f>
        <v>2000</v>
      </c>
      <c r="N1311" s="19">
        <f t="shared" si="144"/>
        <v>2241</v>
      </c>
      <c r="O1311" s="19">
        <f t="shared" si="145"/>
        <v>2022.7327171435807</v>
      </c>
    </row>
    <row r="1312" spans="1:15" x14ac:dyDescent="0.2">
      <c r="A1312" s="3">
        <v>57</v>
      </c>
      <c r="B1312" s="3" t="s">
        <v>61</v>
      </c>
      <c r="C1312" s="3" t="s">
        <v>180</v>
      </c>
      <c r="D1312" s="3" t="s">
        <v>9</v>
      </c>
      <c r="E1312" s="3" t="s">
        <v>25</v>
      </c>
      <c r="F1312" s="7">
        <v>19.690000000000001</v>
      </c>
      <c r="G1312" s="6" t="s">
        <v>436</v>
      </c>
      <c r="H1312" s="21">
        <f t="shared" si="140"/>
        <v>28</v>
      </c>
      <c r="I1312" s="21" t="str">
        <f t="shared" si="146"/>
        <v>agosto</v>
      </c>
      <c r="J1312" s="20">
        <f t="shared" si="141"/>
        <v>8</v>
      </c>
      <c r="K1312" s="20">
        <f t="shared" si="142"/>
        <v>2023</v>
      </c>
      <c r="L1312" s="12">
        <f t="shared" si="143"/>
        <v>0.23284375791339579</v>
      </c>
      <c r="M1312">
        <f>(COUNTIF(mercado_acoes!D:D, "Compra") + COUNTIF(mercado_acoes!D:D, "Venda"))</f>
        <v>2000</v>
      </c>
      <c r="N1312" s="19">
        <f t="shared" si="144"/>
        <v>1969.0000000000002</v>
      </c>
      <c r="O1312" s="19">
        <f t="shared" si="145"/>
        <v>2022.7671562420867</v>
      </c>
    </row>
    <row r="1313" spans="1:15" x14ac:dyDescent="0.2">
      <c r="A1313" s="3">
        <v>87</v>
      </c>
      <c r="B1313" s="3" t="s">
        <v>267</v>
      </c>
      <c r="C1313" s="3" t="s">
        <v>268</v>
      </c>
      <c r="D1313" s="3" t="s">
        <v>9</v>
      </c>
      <c r="E1313" s="3" t="s">
        <v>79</v>
      </c>
      <c r="F1313" s="7">
        <v>14.93</v>
      </c>
      <c r="G1313" s="6" t="s">
        <v>436</v>
      </c>
      <c r="H1313" s="21">
        <f t="shared" si="140"/>
        <v>28</v>
      </c>
      <c r="I1313" s="21" t="str">
        <f t="shared" si="146"/>
        <v>agosto</v>
      </c>
      <c r="J1313" s="20">
        <f t="shared" si="141"/>
        <v>8</v>
      </c>
      <c r="K1313" s="20">
        <f t="shared" si="142"/>
        <v>2023</v>
      </c>
      <c r="L1313" s="12">
        <f t="shared" si="143"/>
        <v>0.17257533552798174</v>
      </c>
      <c r="M1313">
        <f>(COUNTIF(mercado_acoes!D:D, "Compra") + COUNTIF(mercado_acoes!D:D, "Venda"))</f>
        <v>2000</v>
      </c>
      <c r="N1313" s="19">
        <f t="shared" si="144"/>
        <v>1493</v>
      </c>
      <c r="O1313" s="19">
        <f t="shared" si="145"/>
        <v>2022.8274246644721</v>
      </c>
    </row>
    <row r="1314" spans="1:15" x14ac:dyDescent="0.2">
      <c r="A1314" s="3">
        <v>95</v>
      </c>
      <c r="B1314" s="3" t="s">
        <v>81</v>
      </c>
      <c r="C1314" s="3" t="s">
        <v>82</v>
      </c>
      <c r="D1314" s="3" t="s">
        <v>9</v>
      </c>
      <c r="E1314" s="3" t="s">
        <v>95</v>
      </c>
      <c r="F1314" s="7">
        <v>4.3499999999999996</v>
      </c>
      <c r="G1314" s="6" t="s">
        <v>436</v>
      </c>
      <c r="H1314" s="21">
        <f t="shared" si="140"/>
        <v>28</v>
      </c>
      <c r="I1314" s="21" t="str">
        <f t="shared" si="146"/>
        <v>agosto</v>
      </c>
      <c r="J1314" s="20">
        <f t="shared" si="141"/>
        <v>8</v>
      </c>
      <c r="K1314" s="20">
        <f t="shared" si="142"/>
        <v>2023</v>
      </c>
      <c r="L1314" s="12">
        <f t="shared" si="143"/>
        <v>3.8617371486452265E-2</v>
      </c>
      <c r="M1314">
        <f>(COUNTIF(mercado_acoes!D:D, "Compra") + COUNTIF(mercado_acoes!D:D, "Venda"))</f>
        <v>2000</v>
      </c>
      <c r="N1314" s="19">
        <f t="shared" si="144"/>
        <v>434.99999999999994</v>
      </c>
      <c r="O1314" s="19">
        <f t="shared" si="145"/>
        <v>2022.9613826285135</v>
      </c>
    </row>
    <row r="1315" spans="1:15" x14ac:dyDescent="0.2">
      <c r="A1315" s="3">
        <v>81</v>
      </c>
      <c r="B1315" s="3" t="s">
        <v>32</v>
      </c>
      <c r="C1315" s="3" t="s">
        <v>33</v>
      </c>
      <c r="D1315" s="3" t="s">
        <v>14</v>
      </c>
      <c r="E1315" s="3" t="s">
        <v>83</v>
      </c>
      <c r="F1315" s="7">
        <v>32.44</v>
      </c>
      <c r="G1315" s="6" t="s">
        <v>436</v>
      </c>
      <c r="H1315" s="21">
        <f t="shared" si="140"/>
        <v>28</v>
      </c>
      <c r="I1315" s="21" t="str">
        <f t="shared" si="146"/>
        <v>agosto</v>
      </c>
      <c r="J1315" s="20">
        <f t="shared" si="141"/>
        <v>8</v>
      </c>
      <c r="K1315" s="20">
        <f t="shared" si="142"/>
        <v>2023</v>
      </c>
      <c r="L1315" s="12">
        <f t="shared" si="143"/>
        <v>0.39427703216004045</v>
      </c>
      <c r="M1315">
        <f>(COUNTIF(mercado_acoes!D:D, "Compra") + COUNTIF(mercado_acoes!D:D, "Venda"))</f>
        <v>2000</v>
      </c>
      <c r="N1315" s="19">
        <f t="shared" si="144"/>
        <v>3244</v>
      </c>
      <c r="O1315" s="19">
        <f t="shared" si="145"/>
        <v>2022.6057229678399</v>
      </c>
    </row>
    <row r="1316" spans="1:15" x14ac:dyDescent="0.2">
      <c r="A1316" s="3">
        <v>46</v>
      </c>
      <c r="B1316" s="3" t="s">
        <v>123</v>
      </c>
      <c r="C1316" s="3" t="s">
        <v>124</v>
      </c>
      <c r="D1316" s="3" t="s">
        <v>9</v>
      </c>
      <c r="E1316" s="3" t="s">
        <v>47</v>
      </c>
      <c r="F1316" s="7">
        <v>7.1</v>
      </c>
      <c r="G1316" s="6" t="s">
        <v>436</v>
      </c>
      <c r="H1316" s="21">
        <f t="shared" si="140"/>
        <v>28</v>
      </c>
      <c r="I1316" s="21" t="str">
        <f t="shared" si="146"/>
        <v>agosto</v>
      </c>
      <c r="J1316" s="20">
        <f t="shared" si="141"/>
        <v>8</v>
      </c>
      <c r="K1316" s="20">
        <f t="shared" si="142"/>
        <v>2023</v>
      </c>
      <c r="L1316" s="12">
        <f t="shared" si="143"/>
        <v>7.343631299063054E-2</v>
      </c>
      <c r="M1316">
        <f>(COUNTIF(mercado_acoes!D:D, "Compra") + COUNTIF(mercado_acoes!D:D, "Venda"))</f>
        <v>2000</v>
      </c>
      <c r="N1316" s="19">
        <f t="shared" si="144"/>
        <v>710</v>
      </c>
      <c r="O1316" s="19">
        <f t="shared" si="145"/>
        <v>2022.9265636870093</v>
      </c>
    </row>
    <row r="1317" spans="1:15" x14ac:dyDescent="0.2">
      <c r="A1317" s="3">
        <v>70</v>
      </c>
      <c r="B1317" s="3" t="s">
        <v>134</v>
      </c>
      <c r="C1317" s="3" t="s">
        <v>135</v>
      </c>
      <c r="D1317" s="3" t="s">
        <v>14</v>
      </c>
      <c r="E1317" s="3" t="s">
        <v>15</v>
      </c>
      <c r="F1317" s="7">
        <v>41.8</v>
      </c>
      <c r="G1317" s="6" t="s">
        <v>436</v>
      </c>
      <c r="H1317" s="21">
        <f t="shared" si="140"/>
        <v>28</v>
      </c>
      <c r="I1317" s="21" t="str">
        <f t="shared" si="146"/>
        <v>agosto</v>
      </c>
      <c r="J1317" s="20">
        <f t="shared" si="141"/>
        <v>8</v>
      </c>
      <c r="K1317" s="20">
        <f t="shared" si="142"/>
        <v>2023</v>
      </c>
      <c r="L1317" s="12">
        <f t="shared" si="143"/>
        <v>0.51278804760698904</v>
      </c>
      <c r="M1317">
        <f>(COUNTIF(mercado_acoes!D:D, "Compra") + COUNTIF(mercado_acoes!D:D, "Venda"))</f>
        <v>2000</v>
      </c>
      <c r="N1317" s="19">
        <f t="shared" si="144"/>
        <v>4180</v>
      </c>
      <c r="O1317" s="19">
        <f t="shared" si="145"/>
        <v>2022.487211952393</v>
      </c>
    </row>
    <row r="1318" spans="1:15" x14ac:dyDescent="0.2">
      <c r="A1318" s="3">
        <v>30</v>
      </c>
      <c r="B1318" s="3" t="s">
        <v>7</v>
      </c>
      <c r="C1318" s="3" t="s">
        <v>8</v>
      </c>
      <c r="D1318" s="3" t="s">
        <v>14</v>
      </c>
      <c r="E1318" s="3" t="s">
        <v>21</v>
      </c>
      <c r="F1318" s="7">
        <v>32.56</v>
      </c>
      <c r="G1318" s="6" t="s">
        <v>436</v>
      </c>
      <c r="H1318" s="21">
        <f t="shared" si="140"/>
        <v>28</v>
      </c>
      <c r="I1318" s="21" t="str">
        <f t="shared" si="146"/>
        <v>agosto</v>
      </c>
      <c r="J1318" s="20">
        <f t="shared" si="141"/>
        <v>8</v>
      </c>
      <c r="K1318" s="20">
        <f t="shared" si="142"/>
        <v>2023</v>
      </c>
      <c r="L1318" s="12">
        <f t="shared" si="143"/>
        <v>0.39579640415295009</v>
      </c>
      <c r="M1318">
        <f>(COUNTIF(mercado_acoes!D:D, "Compra") + COUNTIF(mercado_acoes!D:D, "Venda"))</f>
        <v>2000</v>
      </c>
      <c r="N1318" s="19">
        <f t="shared" si="144"/>
        <v>3256</v>
      </c>
      <c r="O1318" s="19">
        <f t="shared" si="145"/>
        <v>2022.6042035958471</v>
      </c>
    </row>
    <row r="1319" spans="1:15" x14ac:dyDescent="0.2">
      <c r="A1319" s="3">
        <v>32</v>
      </c>
      <c r="B1319" s="3" t="s">
        <v>128</v>
      </c>
      <c r="C1319" s="3" t="s">
        <v>129</v>
      </c>
      <c r="D1319" s="3" t="s">
        <v>14</v>
      </c>
      <c r="E1319" s="3" t="s">
        <v>115</v>
      </c>
      <c r="F1319" s="7">
        <v>28.66</v>
      </c>
      <c r="G1319" s="6" t="s">
        <v>436</v>
      </c>
      <c r="H1319" s="21">
        <f t="shared" si="140"/>
        <v>28</v>
      </c>
      <c r="I1319" s="21" t="str">
        <f t="shared" si="146"/>
        <v>agosto</v>
      </c>
      <c r="J1319" s="20">
        <f t="shared" si="141"/>
        <v>8</v>
      </c>
      <c r="K1319" s="20">
        <f t="shared" si="142"/>
        <v>2023</v>
      </c>
      <c r="L1319" s="12">
        <f t="shared" si="143"/>
        <v>0.34641681438338817</v>
      </c>
      <c r="M1319">
        <f>(COUNTIF(mercado_acoes!D:D, "Compra") + COUNTIF(mercado_acoes!D:D, "Venda"))</f>
        <v>2000</v>
      </c>
      <c r="N1319" s="19">
        <f t="shared" si="144"/>
        <v>2866</v>
      </c>
      <c r="O1319" s="19">
        <f t="shared" si="145"/>
        <v>2022.6535831856165</v>
      </c>
    </row>
    <row r="1320" spans="1:15" x14ac:dyDescent="0.2">
      <c r="A1320" s="3">
        <v>20</v>
      </c>
      <c r="B1320" s="3" t="s">
        <v>145</v>
      </c>
      <c r="C1320" s="3" t="s">
        <v>146</v>
      </c>
      <c r="D1320" s="3" t="s">
        <v>14</v>
      </c>
      <c r="E1320" s="3" t="s">
        <v>37</v>
      </c>
      <c r="F1320" s="7">
        <v>54.2</v>
      </c>
      <c r="G1320" s="6" t="s">
        <v>437</v>
      </c>
      <c r="H1320" s="21">
        <f t="shared" si="140"/>
        <v>1</v>
      </c>
      <c r="I1320" s="21" t="str">
        <f t="shared" si="146"/>
        <v>setembro</v>
      </c>
      <c r="J1320" s="20">
        <f t="shared" si="141"/>
        <v>9</v>
      </c>
      <c r="K1320" s="20">
        <f t="shared" si="142"/>
        <v>2023</v>
      </c>
      <c r="L1320" s="12">
        <f t="shared" si="143"/>
        <v>0.66978982020764755</v>
      </c>
      <c r="M1320">
        <f>(COUNTIF(mercado_acoes!D:D, "Compra") + COUNTIF(mercado_acoes!D:D, "Venda"))</f>
        <v>2000</v>
      </c>
      <c r="N1320" s="19">
        <f t="shared" si="144"/>
        <v>5420</v>
      </c>
      <c r="O1320" s="19">
        <f t="shared" si="145"/>
        <v>2022.3302101797924</v>
      </c>
    </row>
    <row r="1321" spans="1:15" x14ac:dyDescent="0.2">
      <c r="A1321" s="3">
        <v>32</v>
      </c>
      <c r="B1321" s="3" t="s">
        <v>128</v>
      </c>
      <c r="C1321" s="3" t="s">
        <v>129</v>
      </c>
      <c r="D1321" s="3" t="s">
        <v>14</v>
      </c>
      <c r="E1321" s="3" t="s">
        <v>83</v>
      </c>
      <c r="F1321" s="7">
        <v>37.81</v>
      </c>
      <c r="G1321" s="6" t="s">
        <v>437</v>
      </c>
      <c r="H1321" s="21">
        <f t="shared" si="140"/>
        <v>1</v>
      </c>
      <c r="I1321" s="21" t="str">
        <f t="shared" si="146"/>
        <v>setembro</v>
      </c>
      <c r="J1321" s="20">
        <f t="shared" si="141"/>
        <v>9</v>
      </c>
      <c r="K1321" s="20">
        <f t="shared" si="142"/>
        <v>2023</v>
      </c>
      <c r="L1321" s="12">
        <f t="shared" si="143"/>
        <v>0.46226892884274506</v>
      </c>
      <c r="M1321">
        <f>(COUNTIF(mercado_acoes!D:D, "Compra") + COUNTIF(mercado_acoes!D:D, "Venda"))</f>
        <v>2000</v>
      </c>
      <c r="N1321" s="19">
        <f t="shared" si="144"/>
        <v>3781</v>
      </c>
      <c r="O1321" s="19">
        <f t="shared" si="145"/>
        <v>2022.5377310711572</v>
      </c>
    </row>
    <row r="1322" spans="1:15" x14ac:dyDescent="0.2">
      <c r="A1322" s="3">
        <v>61</v>
      </c>
      <c r="B1322" s="3" t="s">
        <v>75</v>
      </c>
      <c r="C1322" s="3" t="s">
        <v>76</v>
      </c>
      <c r="D1322" s="3" t="s">
        <v>14</v>
      </c>
      <c r="E1322" s="3" t="s">
        <v>34</v>
      </c>
      <c r="F1322" s="7">
        <v>71.8</v>
      </c>
      <c r="G1322" s="6" t="s">
        <v>437</v>
      </c>
      <c r="H1322" s="21">
        <f t="shared" si="140"/>
        <v>1</v>
      </c>
      <c r="I1322" s="21" t="str">
        <f t="shared" si="146"/>
        <v>setembro</v>
      </c>
      <c r="J1322" s="20">
        <f t="shared" si="141"/>
        <v>9</v>
      </c>
      <c r="K1322" s="20">
        <f t="shared" si="142"/>
        <v>2023</v>
      </c>
      <c r="L1322" s="12">
        <f t="shared" si="143"/>
        <v>0.89263104583438846</v>
      </c>
      <c r="M1322">
        <f>(COUNTIF(mercado_acoes!D:D, "Compra") + COUNTIF(mercado_acoes!D:D, "Venda"))</f>
        <v>2000</v>
      </c>
      <c r="N1322" s="19">
        <f t="shared" si="144"/>
        <v>7180</v>
      </c>
      <c r="O1322" s="19">
        <f t="shared" si="145"/>
        <v>2022.1073689541656</v>
      </c>
    </row>
    <row r="1323" spans="1:15" x14ac:dyDescent="0.2">
      <c r="A1323" s="3">
        <v>66</v>
      </c>
      <c r="B1323" s="3" t="s">
        <v>132</v>
      </c>
      <c r="C1323" s="3" t="s">
        <v>141</v>
      </c>
      <c r="D1323" s="3" t="s">
        <v>14</v>
      </c>
      <c r="E1323" s="3" t="s">
        <v>57</v>
      </c>
      <c r="F1323" s="7">
        <v>17.77</v>
      </c>
      <c r="G1323" s="6" t="s">
        <v>437</v>
      </c>
      <c r="H1323" s="21">
        <f t="shared" si="140"/>
        <v>1</v>
      </c>
      <c r="I1323" s="21" t="str">
        <f t="shared" si="146"/>
        <v>setembro</v>
      </c>
      <c r="J1323" s="20">
        <f t="shared" si="141"/>
        <v>9</v>
      </c>
      <c r="K1323" s="20">
        <f t="shared" si="142"/>
        <v>2023</v>
      </c>
      <c r="L1323" s="12">
        <f t="shared" si="143"/>
        <v>0.20853380602684221</v>
      </c>
      <c r="M1323">
        <f>(COUNTIF(mercado_acoes!D:D, "Compra") + COUNTIF(mercado_acoes!D:D, "Venda"))</f>
        <v>2000</v>
      </c>
      <c r="N1323" s="19">
        <f t="shared" si="144"/>
        <v>1777</v>
      </c>
      <c r="O1323" s="19">
        <f t="shared" si="145"/>
        <v>2022.7914661939731</v>
      </c>
    </row>
    <row r="1324" spans="1:15" x14ac:dyDescent="0.2">
      <c r="A1324" s="3">
        <v>6</v>
      </c>
      <c r="B1324" s="3" t="s">
        <v>171</v>
      </c>
      <c r="C1324" s="3" t="s">
        <v>172</v>
      </c>
      <c r="D1324" s="3" t="s">
        <v>9</v>
      </c>
      <c r="E1324" s="3" t="s">
        <v>15</v>
      </c>
      <c r="F1324" s="7">
        <v>44.27</v>
      </c>
      <c r="G1324" s="6" t="s">
        <v>437</v>
      </c>
      <c r="H1324" s="21">
        <f t="shared" si="140"/>
        <v>1</v>
      </c>
      <c r="I1324" s="21" t="str">
        <f t="shared" si="146"/>
        <v>setembro</v>
      </c>
      <c r="J1324" s="20">
        <f t="shared" si="141"/>
        <v>9</v>
      </c>
      <c r="K1324" s="20">
        <f t="shared" si="142"/>
        <v>2023</v>
      </c>
      <c r="L1324" s="12">
        <f t="shared" si="143"/>
        <v>0.54406178779437842</v>
      </c>
      <c r="M1324">
        <f>(COUNTIF(mercado_acoes!D:D, "Compra") + COUNTIF(mercado_acoes!D:D, "Venda"))</f>
        <v>2000</v>
      </c>
      <c r="N1324" s="19">
        <f t="shared" si="144"/>
        <v>4427</v>
      </c>
      <c r="O1324" s="19">
        <f t="shared" si="145"/>
        <v>2022.4559382122056</v>
      </c>
    </row>
    <row r="1325" spans="1:15" x14ac:dyDescent="0.2">
      <c r="A1325" s="3">
        <v>21</v>
      </c>
      <c r="B1325" s="3" t="s">
        <v>176</v>
      </c>
      <c r="C1325" s="3" t="s">
        <v>177</v>
      </c>
      <c r="D1325" s="3" t="s">
        <v>14</v>
      </c>
      <c r="E1325" s="3" t="s">
        <v>25</v>
      </c>
      <c r="F1325" s="7">
        <v>14.85</v>
      </c>
      <c r="G1325" s="6" t="s">
        <v>437</v>
      </c>
      <c r="H1325" s="21">
        <f t="shared" si="140"/>
        <v>1</v>
      </c>
      <c r="I1325" s="21" t="str">
        <f t="shared" si="146"/>
        <v>setembro</v>
      </c>
      <c r="J1325" s="20">
        <f t="shared" si="141"/>
        <v>9</v>
      </c>
      <c r="K1325" s="20">
        <f t="shared" si="142"/>
        <v>2023</v>
      </c>
      <c r="L1325" s="12">
        <f t="shared" si="143"/>
        <v>0.17156242086604201</v>
      </c>
      <c r="M1325">
        <f>(COUNTIF(mercado_acoes!D:D, "Compra") + COUNTIF(mercado_acoes!D:D, "Venda"))</f>
        <v>2000</v>
      </c>
      <c r="N1325" s="19">
        <f t="shared" si="144"/>
        <v>1485</v>
      </c>
      <c r="O1325" s="19">
        <f t="shared" si="145"/>
        <v>2022.8284375791341</v>
      </c>
    </row>
    <row r="1326" spans="1:15" x14ac:dyDescent="0.2">
      <c r="A1326" s="3">
        <v>13</v>
      </c>
      <c r="B1326" s="3" t="s">
        <v>116</v>
      </c>
      <c r="C1326" s="3" t="s">
        <v>117</v>
      </c>
      <c r="D1326" s="3" t="s">
        <v>9</v>
      </c>
      <c r="E1326" s="3" t="s">
        <v>95</v>
      </c>
      <c r="F1326" s="7">
        <v>1.37</v>
      </c>
      <c r="G1326" s="6" t="s">
        <v>438</v>
      </c>
      <c r="H1326" s="21">
        <f t="shared" si="140"/>
        <v>2</v>
      </c>
      <c r="I1326" s="21" t="str">
        <f t="shared" si="146"/>
        <v>setembro</v>
      </c>
      <c r="J1326" s="20">
        <f t="shared" si="141"/>
        <v>9</v>
      </c>
      <c r="K1326" s="20">
        <f t="shared" si="142"/>
        <v>2023</v>
      </c>
      <c r="L1326" s="12">
        <f t="shared" si="143"/>
        <v>8.8630032919726582E-4</v>
      </c>
      <c r="M1326">
        <f>(COUNTIF(mercado_acoes!D:D, "Compra") + COUNTIF(mercado_acoes!D:D, "Venda"))</f>
        <v>2000</v>
      </c>
      <c r="N1326" s="19">
        <f t="shared" si="144"/>
        <v>137</v>
      </c>
      <c r="O1326" s="19">
        <f t="shared" si="145"/>
        <v>2022.9991136996707</v>
      </c>
    </row>
    <row r="1327" spans="1:15" x14ac:dyDescent="0.2">
      <c r="A1327" s="3">
        <v>70</v>
      </c>
      <c r="B1327" s="3" t="s">
        <v>134</v>
      </c>
      <c r="C1327" s="3" t="s">
        <v>135</v>
      </c>
      <c r="D1327" s="3" t="s">
        <v>9</v>
      </c>
      <c r="E1327" s="3" t="s">
        <v>125</v>
      </c>
      <c r="F1327" s="7">
        <v>2.19</v>
      </c>
      <c r="G1327" s="6" t="s">
        <v>439</v>
      </c>
      <c r="H1327" s="21">
        <f t="shared" si="140"/>
        <v>3</v>
      </c>
      <c r="I1327" s="21" t="str">
        <f t="shared" si="146"/>
        <v>setembro</v>
      </c>
      <c r="J1327" s="20">
        <f t="shared" si="141"/>
        <v>9</v>
      </c>
      <c r="K1327" s="20">
        <f t="shared" si="142"/>
        <v>2023</v>
      </c>
      <c r="L1327" s="12">
        <f t="shared" si="143"/>
        <v>1.1268675614079512E-2</v>
      </c>
      <c r="M1327">
        <f>(COUNTIF(mercado_acoes!D:D, "Compra") + COUNTIF(mercado_acoes!D:D, "Venda"))</f>
        <v>2000</v>
      </c>
      <c r="N1327" s="19">
        <f t="shared" si="144"/>
        <v>219</v>
      </c>
      <c r="O1327" s="19">
        <f t="shared" si="145"/>
        <v>2022.988731324386</v>
      </c>
    </row>
    <row r="1328" spans="1:15" x14ac:dyDescent="0.2">
      <c r="A1328" s="3">
        <v>85</v>
      </c>
      <c r="B1328" s="3" t="s">
        <v>191</v>
      </c>
      <c r="C1328" s="3" t="s">
        <v>192</v>
      </c>
      <c r="D1328" s="3" t="s">
        <v>9</v>
      </c>
      <c r="E1328" s="3" t="s">
        <v>63</v>
      </c>
      <c r="F1328" s="7">
        <v>12.48</v>
      </c>
      <c r="G1328" s="6" t="s">
        <v>439</v>
      </c>
      <c r="H1328" s="21">
        <f t="shared" si="140"/>
        <v>3</v>
      </c>
      <c r="I1328" s="21" t="str">
        <f t="shared" si="146"/>
        <v>setembro</v>
      </c>
      <c r="J1328" s="20">
        <f t="shared" si="141"/>
        <v>9</v>
      </c>
      <c r="K1328" s="20">
        <f t="shared" si="142"/>
        <v>2023</v>
      </c>
      <c r="L1328" s="12">
        <f t="shared" si="143"/>
        <v>0.14155482400607747</v>
      </c>
      <c r="M1328">
        <f>(COUNTIF(mercado_acoes!D:D, "Compra") + COUNTIF(mercado_acoes!D:D, "Venda"))</f>
        <v>2000</v>
      </c>
      <c r="N1328" s="19">
        <f t="shared" si="144"/>
        <v>1248</v>
      </c>
      <c r="O1328" s="19">
        <f t="shared" si="145"/>
        <v>2022.8584451759939</v>
      </c>
    </row>
    <row r="1329" spans="1:15" x14ac:dyDescent="0.2">
      <c r="A1329" s="3">
        <v>26</v>
      </c>
      <c r="B1329" s="3" t="s">
        <v>210</v>
      </c>
      <c r="C1329" s="3" t="s">
        <v>211</v>
      </c>
      <c r="D1329" s="3" t="s">
        <v>14</v>
      </c>
      <c r="E1329" s="3" t="s">
        <v>10</v>
      </c>
      <c r="F1329" s="7">
        <v>10.76</v>
      </c>
      <c r="G1329" s="6" t="s">
        <v>439</v>
      </c>
      <c r="H1329" s="21">
        <f t="shared" si="140"/>
        <v>3</v>
      </c>
      <c r="I1329" s="21" t="str">
        <f t="shared" si="146"/>
        <v>setembro</v>
      </c>
      <c r="J1329" s="20">
        <f t="shared" si="141"/>
        <v>9</v>
      </c>
      <c r="K1329" s="20">
        <f t="shared" si="142"/>
        <v>2023</v>
      </c>
      <c r="L1329" s="12">
        <f t="shared" si="143"/>
        <v>0.11977715877437324</v>
      </c>
      <c r="M1329">
        <f>(COUNTIF(mercado_acoes!D:D, "Compra") + COUNTIF(mercado_acoes!D:D, "Venda"))</f>
        <v>2000</v>
      </c>
      <c r="N1329" s="19">
        <f t="shared" si="144"/>
        <v>1076</v>
      </c>
      <c r="O1329" s="19">
        <f t="shared" si="145"/>
        <v>2022.8802228412255</v>
      </c>
    </row>
    <row r="1330" spans="1:15" x14ac:dyDescent="0.2">
      <c r="A1330" s="3">
        <v>18</v>
      </c>
      <c r="B1330" s="3" t="s">
        <v>147</v>
      </c>
      <c r="C1330" s="3" t="s">
        <v>261</v>
      </c>
      <c r="D1330" s="3" t="s">
        <v>9</v>
      </c>
      <c r="E1330" s="3" t="s">
        <v>70</v>
      </c>
      <c r="F1330" s="7">
        <v>10.14</v>
      </c>
      <c r="G1330" s="6" t="s">
        <v>439</v>
      </c>
      <c r="H1330" s="21">
        <f t="shared" si="140"/>
        <v>3</v>
      </c>
      <c r="I1330" s="21" t="str">
        <f t="shared" si="146"/>
        <v>setembro</v>
      </c>
      <c r="J1330" s="20">
        <f t="shared" si="141"/>
        <v>9</v>
      </c>
      <c r="K1330" s="20">
        <f t="shared" si="142"/>
        <v>2023</v>
      </c>
      <c r="L1330" s="12">
        <f t="shared" si="143"/>
        <v>0.11192707014434033</v>
      </c>
      <c r="M1330">
        <f>(COUNTIF(mercado_acoes!D:D, "Compra") + COUNTIF(mercado_acoes!D:D, "Venda"))</f>
        <v>2000</v>
      </c>
      <c r="N1330" s="19">
        <f t="shared" si="144"/>
        <v>1014</v>
      </c>
      <c r="O1330" s="19">
        <f t="shared" si="145"/>
        <v>2022.8880729298558</v>
      </c>
    </row>
    <row r="1331" spans="1:15" x14ac:dyDescent="0.2">
      <c r="A1331" s="3">
        <v>97</v>
      </c>
      <c r="B1331" s="3" t="s">
        <v>43</v>
      </c>
      <c r="C1331" s="3" t="s">
        <v>44</v>
      </c>
      <c r="D1331" s="3" t="s">
        <v>9</v>
      </c>
      <c r="E1331" s="3" t="s">
        <v>15</v>
      </c>
      <c r="F1331" s="7">
        <v>39.520000000000003</v>
      </c>
      <c r="G1331" s="6" t="s">
        <v>439</v>
      </c>
      <c r="H1331" s="21">
        <f t="shared" si="140"/>
        <v>3</v>
      </c>
      <c r="I1331" s="21" t="str">
        <f t="shared" si="146"/>
        <v>setembro</v>
      </c>
      <c r="J1331" s="20">
        <f t="shared" si="141"/>
        <v>9</v>
      </c>
      <c r="K1331" s="20">
        <f t="shared" si="142"/>
        <v>2023</v>
      </c>
      <c r="L1331" s="12">
        <f t="shared" si="143"/>
        <v>0.48391997974170681</v>
      </c>
      <c r="M1331">
        <f>(COUNTIF(mercado_acoes!D:D, "Compra") + COUNTIF(mercado_acoes!D:D, "Venda"))</f>
        <v>2000</v>
      </c>
      <c r="N1331" s="19">
        <f t="shared" si="144"/>
        <v>3952.0000000000005</v>
      </c>
      <c r="O1331" s="19">
        <f t="shared" si="145"/>
        <v>2022.5160800202582</v>
      </c>
    </row>
    <row r="1332" spans="1:15" x14ac:dyDescent="0.2">
      <c r="A1332" s="3">
        <v>37</v>
      </c>
      <c r="B1332" s="3" t="s">
        <v>282</v>
      </c>
      <c r="C1332" s="3" t="s">
        <v>283</v>
      </c>
      <c r="D1332" s="3" t="s">
        <v>9</v>
      </c>
      <c r="E1332" s="3" t="s">
        <v>70</v>
      </c>
      <c r="F1332" s="7">
        <v>12.11</v>
      </c>
      <c r="G1332" s="6" t="s">
        <v>439</v>
      </c>
      <c r="H1332" s="21">
        <f t="shared" si="140"/>
        <v>3</v>
      </c>
      <c r="I1332" s="21" t="str">
        <f t="shared" si="146"/>
        <v>setembro</v>
      </c>
      <c r="J1332" s="20">
        <f t="shared" si="141"/>
        <v>9</v>
      </c>
      <c r="K1332" s="20">
        <f t="shared" si="142"/>
        <v>2023</v>
      </c>
      <c r="L1332" s="12">
        <f t="shared" si="143"/>
        <v>0.1368700936946062</v>
      </c>
      <c r="M1332">
        <f>(COUNTIF(mercado_acoes!D:D, "Compra") + COUNTIF(mercado_acoes!D:D, "Venda"))</f>
        <v>2000</v>
      </c>
      <c r="N1332" s="19">
        <f t="shared" si="144"/>
        <v>1211</v>
      </c>
      <c r="O1332" s="19">
        <f t="shared" si="145"/>
        <v>2022.8631299063054</v>
      </c>
    </row>
    <row r="1333" spans="1:15" x14ac:dyDescent="0.2">
      <c r="A1333" s="3">
        <v>66</v>
      </c>
      <c r="B1333" s="3" t="s">
        <v>132</v>
      </c>
      <c r="C1333" s="3" t="s">
        <v>141</v>
      </c>
      <c r="D1333" s="3" t="s">
        <v>14</v>
      </c>
      <c r="E1333" s="3" t="s">
        <v>125</v>
      </c>
      <c r="F1333" s="7">
        <v>3.32</v>
      </c>
      <c r="G1333" s="6" t="s">
        <v>440</v>
      </c>
      <c r="H1333" s="21">
        <f t="shared" ref="H1333:H1396" si="147">DAY(G1333)</f>
        <v>4</v>
      </c>
      <c r="I1333" s="21" t="str">
        <f t="shared" si="146"/>
        <v>setembro</v>
      </c>
      <c r="J1333" s="20">
        <f t="shared" si="141"/>
        <v>9</v>
      </c>
      <c r="K1333" s="20">
        <f t="shared" si="142"/>
        <v>2023</v>
      </c>
      <c r="L1333" s="12">
        <f t="shared" si="143"/>
        <v>2.5576095213978217E-2</v>
      </c>
      <c r="M1333">
        <f>(COUNTIF(mercado_acoes!D:D, "Compra") + COUNTIF(mercado_acoes!D:D, "Venda"))</f>
        <v>2000</v>
      </c>
      <c r="N1333" s="19">
        <f t="shared" si="144"/>
        <v>332</v>
      </c>
      <c r="O1333" s="19">
        <f t="shared" si="145"/>
        <v>2022.9744239047859</v>
      </c>
    </row>
    <row r="1334" spans="1:15" x14ac:dyDescent="0.2">
      <c r="A1334" s="3">
        <v>45</v>
      </c>
      <c r="B1334" s="3" t="s">
        <v>227</v>
      </c>
      <c r="C1334" s="3" t="s">
        <v>228</v>
      </c>
      <c r="D1334" s="3" t="s">
        <v>9</v>
      </c>
      <c r="E1334" s="3" t="s">
        <v>115</v>
      </c>
      <c r="F1334" s="7">
        <v>26.03</v>
      </c>
      <c r="G1334" s="6" t="s">
        <v>440</v>
      </c>
      <c r="H1334" s="21">
        <f t="shared" si="147"/>
        <v>4</v>
      </c>
      <c r="I1334" s="21" t="str">
        <f t="shared" si="146"/>
        <v>setembro</v>
      </c>
      <c r="J1334" s="20">
        <f t="shared" si="141"/>
        <v>9</v>
      </c>
      <c r="K1334" s="20">
        <f t="shared" si="142"/>
        <v>2023</v>
      </c>
      <c r="L1334" s="12">
        <f t="shared" si="143"/>
        <v>0.3131172448721195</v>
      </c>
      <c r="M1334">
        <f>(COUNTIF(mercado_acoes!D:D, "Compra") + COUNTIF(mercado_acoes!D:D, "Venda"))</f>
        <v>2000</v>
      </c>
      <c r="N1334" s="19">
        <f t="shared" si="144"/>
        <v>2603</v>
      </c>
      <c r="O1334" s="19">
        <f t="shared" si="145"/>
        <v>2022.686882755128</v>
      </c>
    </row>
    <row r="1335" spans="1:15" x14ac:dyDescent="0.2">
      <c r="A1335" s="3">
        <v>99</v>
      </c>
      <c r="B1335" s="3" t="s">
        <v>45</v>
      </c>
      <c r="C1335" s="3" t="s">
        <v>46</v>
      </c>
      <c r="D1335" s="3" t="s">
        <v>14</v>
      </c>
      <c r="E1335" s="3" t="s">
        <v>15</v>
      </c>
      <c r="F1335" s="7">
        <v>43.57</v>
      </c>
      <c r="G1335" s="6" t="s">
        <v>440</v>
      </c>
      <c r="H1335" s="21">
        <f t="shared" si="147"/>
        <v>4</v>
      </c>
      <c r="I1335" s="21" t="str">
        <f t="shared" si="146"/>
        <v>setembro</v>
      </c>
      <c r="J1335" s="20">
        <f t="shared" si="141"/>
        <v>9</v>
      </c>
      <c r="K1335" s="20">
        <f t="shared" si="142"/>
        <v>2023</v>
      </c>
      <c r="L1335" s="12">
        <f t="shared" si="143"/>
        <v>0.53519878450240566</v>
      </c>
      <c r="M1335">
        <f>(COUNTIF(mercado_acoes!D:D, "Compra") + COUNTIF(mercado_acoes!D:D, "Venda"))</f>
        <v>2000</v>
      </c>
      <c r="N1335" s="19">
        <f t="shared" si="144"/>
        <v>4357</v>
      </c>
      <c r="O1335" s="19">
        <f t="shared" si="145"/>
        <v>2022.4648012154976</v>
      </c>
    </row>
    <row r="1336" spans="1:15" x14ac:dyDescent="0.2">
      <c r="A1336" s="3">
        <v>84</v>
      </c>
      <c r="B1336" s="3" t="s">
        <v>120</v>
      </c>
      <c r="C1336" s="3" t="s">
        <v>121</v>
      </c>
      <c r="D1336" s="3" t="s">
        <v>14</v>
      </c>
      <c r="E1336" s="3" t="s">
        <v>95</v>
      </c>
      <c r="F1336" s="7">
        <v>1.36</v>
      </c>
      <c r="G1336" s="6" t="s">
        <v>440</v>
      </c>
      <c r="H1336" s="21">
        <f t="shared" si="147"/>
        <v>4</v>
      </c>
      <c r="I1336" s="21" t="str">
        <f t="shared" si="146"/>
        <v>setembro</v>
      </c>
      <c r="J1336" s="20">
        <f t="shared" si="141"/>
        <v>9</v>
      </c>
      <c r="K1336" s="20">
        <f t="shared" si="142"/>
        <v>2023</v>
      </c>
      <c r="L1336" s="12">
        <f t="shared" si="143"/>
        <v>7.5968599645479928E-4</v>
      </c>
      <c r="M1336">
        <f>(COUNTIF(mercado_acoes!D:D, "Compra") + COUNTIF(mercado_acoes!D:D, "Venda"))</f>
        <v>2000</v>
      </c>
      <c r="N1336" s="19">
        <f t="shared" si="144"/>
        <v>136</v>
      </c>
      <c r="O1336" s="19">
        <f t="shared" si="145"/>
        <v>2022.9992403140036</v>
      </c>
    </row>
    <row r="1337" spans="1:15" x14ac:dyDescent="0.2">
      <c r="A1337" s="3">
        <v>74</v>
      </c>
      <c r="B1337" s="3" t="s">
        <v>7</v>
      </c>
      <c r="C1337" s="3" t="s">
        <v>100</v>
      </c>
      <c r="D1337" s="3" t="s">
        <v>9</v>
      </c>
      <c r="E1337" s="3" t="s">
        <v>125</v>
      </c>
      <c r="F1337" s="7">
        <v>3.28</v>
      </c>
      <c r="G1337" s="6" t="s">
        <v>440</v>
      </c>
      <c r="H1337" s="21">
        <f t="shared" si="147"/>
        <v>4</v>
      </c>
      <c r="I1337" s="21" t="str">
        <f t="shared" si="146"/>
        <v>setembro</v>
      </c>
      <c r="J1337" s="20">
        <f t="shared" si="141"/>
        <v>9</v>
      </c>
      <c r="K1337" s="20">
        <f t="shared" si="142"/>
        <v>2023</v>
      </c>
      <c r="L1337" s="12">
        <f t="shared" si="143"/>
        <v>2.5069637883008353E-2</v>
      </c>
      <c r="M1337">
        <f>(COUNTIF(mercado_acoes!D:D, "Compra") + COUNTIF(mercado_acoes!D:D, "Venda"))</f>
        <v>2000</v>
      </c>
      <c r="N1337" s="19">
        <f t="shared" si="144"/>
        <v>328</v>
      </c>
      <c r="O1337" s="19">
        <f t="shared" si="145"/>
        <v>2022.974930362117</v>
      </c>
    </row>
    <row r="1338" spans="1:15" x14ac:dyDescent="0.2">
      <c r="A1338" s="3">
        <v>70</v>
      </c>
      <c r="B1338" s="3" t="s">
        <v>134</v>
      </c>
      <c r="C1338" s="3" t="s">
        <v>135</v>
      </c>
      <c r="D1338" s="3" t="s">
        <v>9</v>
      </c>
      <c r="E1338" s="3" t="s">
        <v>30</v>
      </c>
      <c r="F1338" s="7">
        <v>34.229999999999997</v>
      </c>
      <c r="G1338" s="6" t="s">
        <v>441</v>
      </c>
      <c r="H1338" s="21">
        <f t="shared" si="147"/>
        <v>5</v>
      </c>
      <c r="I1338" s="21" t="str">
        <f t="shared" si="146"/>
        <v>setembro</v>
      </c>
      <c r="J1338" s="20">
        <f t="shared" si="141"/>
        <v>9</v>
      </c>
      <c r="K1338" s="20">
        <f t="shared" si="142"/>
        <v>2023</v>
      </c>
      <c r="L1338" s="12">
        <f t="shared" si="143"/>
        <v>0.41694099772094201</v>
      </c>
      <c r="M1338">
        <f>(COUNTIF(mercado_acoes!D:D, "Compra") + COUNTIF(mercado_acoes!D:D, "Venda"))</f>
        <v>2000</v>
      </c>
      <c r="N1338" s="19">
        <f t="shared" si="144"/>
        <v>3422.9999999999995</v>
      </c>
      <c r="O1338" s="19">
        <f t="shared" si="145"/>
        <v>2022.583059002279</v>
      </c>
    </row>
    <row r="1339" spans="1:15" x14ac:dyDescent="0.2">
      <c r="A1339" s="3">
        <v>47</v>
      </c>
      <c r="B1339" s="3" t="s">
        <v>93</v>
      </c>
      <c r="C1339" s="3" t="s">
        <v>94</v>
      </c>
      <c r="D1339" s="3" t="s">
        <v>9</v>
      </c>
      <c r="E1339" s="3" t="s">
        <v>63</v>
      </c>
      <c r="F1339" s="7">
        <v>10.91</v>
      </c>
      <c r="G1339" s="6" t="s">
        <v>441</v>
      </c>
      <c r="H1339" s="21">
        <f t="shared" si="147"/>
        <v>5</v>
      </c>
      <c r="I1339" s="21" t="str">
        <f t="shared" si="146"/>
        <v>setembro</v>
      </c>
      <c r="J1339" s="20">
        <f t="shared" si="141"/>
        <v>9</v>
      </c>
      <c r="K1339" s="20">
        <f t="shared" si="142"/>
        <v>2023</v>
      </c>
      <c r="L1339" s="12">
        <f t="shared" si="143"/>
        <v>0.12167637376551024</v>
      </c>
      <c r="M1339">
        <f>(COUNTIF(mercado_acoes!D:D, "Compra") + COUNTIF(mercado_acoes!D:D, "Venda"))</f>
        <v>2000</v>
      </c>
      <c r="N1339" s="19">
        <f t="shared" si="144"/>
        <v>1091</v>
      </c>
      <c r="O1339" s="19">
        <f t="shared" si="145"/>
        <v>2022.8783236262345</v>
      </c>
    </row>
    <row r="1340" spans="1:15" x14ac:dyDescent="0.2">
      <c r="A1340" s="3">
        <v>44</v>
      </c>
      <c r="B1340" s="3" t="s">
        <v>217</v>
      </c>
      <c r="C1340" s="3" t="s">
        <v>218</v>
      </c>
      <c r="D1340" s="3" t="s">
        <v>9</v>
      </c>
      <c r="E1340" s="3" t="s">
        <v>30</v>
      </c>
      <c r="F1340" s="7">
        <v>28.65</v>
      </c>
      <c r="G1340" s="6" t="s">
        <v>441</v>
      </c>
      <c r="H1340" s="21">
        <f t="shared" si="147"/>
        <v>5</v>
      </c>
      <c r="I1340" s="21" t="str">
        <f t="shared" si="146"/>
        <v>setembro</v>
      </c>
      <c r="J1340" s="20">
        <f t="shared" si="141"/>
        <v>9</v>
      </c>
      <c r="K1340" s="20">
        <f t="shared" si="142"/>
        <v>2023</v>
      </c>
      <c r="L1340" s="12">
        <f t="shared" si="143"/>
        <v>0.3462902000506457</v>
      </c>
      <c r="M1340">
        <f>(COUNTIF(mercado_acoes!D:D, "Compra") + COUNTIF(mercado_acoes!D:D, "Venda"))</f>
        <v>2000</v>
      </c>
      <c r="N1340" s="19">
        <f t="shared" si="144"/>
        <v>2865</v>
      </c>
      <c r="O1340" s="19">
        <f t="shared" si="145"/>
        <v>2022.6537097999494</v>
      </c>
    </row>
    <row r="1341" spans="1:15" x14ac:dyDescent="0.2">
      <c r="A1341" s="3">
        <v>74</v>
      </c>
      <c r="B1341" s="3" t="s">
        <v>7</v>
      </c>
      <c r="C1341" s="3" t="s">
        <v>100</v>
      </c>
      <c r="D1341" s="3" t="s">
        <v>9</v>
      </c>
      <c r="E1341" s="3" t="s">
        <v>18</v>
      </c>
      <c r="F1341" s="7">
        <v>18.53</v>
      </c>
      <c r="G1341" s="6" t="s">
        <v>441</v>
      </c>
      <c r="H1341" s="21">
        <f t="shared" si="147"/>
        <v>5</v>
      </c>
      <c r="I1341" s="21" t="str">
        <f t="shared" si="146"/>
        <v>setembro</v>
      </c>
      <c r="J1341" s="20">
        <f t="shared" si="141"/>
        <v>9</v>
      </c>
      <c r="K1341" s="20">
        <f t="shared" si="142"/>
        <v>2023</v>
      </c>
      <c r="L1341" s="12">
        <f t="shared" si="143"/>
        <v>0.21815649531526968</v>
      </c>
      <c r="M1341">
        <f>(COUNTIF(mercado_acoes!D:D, "Compra") + COUNTIF(mercado_acoes!D:D, "Venda"))</f>
        <v>2000</v>
      </c>
      <c r="N1341" s="19">
        <f t="shared" si="144"/>
        <v>1853</v>
      </c>
      <c r="O1341" s="19">
        <f t="shared" si="145"/>
        <v>2022.7818435046847</v>
      </c>
    </row>
    <row r="1342" spans="1:15" x14ac:dyDescent="0.2">
      <c r="A1342" s="3">
        <v>34</v>
      </c>
      <c r="B1342" s="3" t="s">
        <v>164</v>
      </c>
      <c r="C1342" s="3" t="s">
        <v>165</v>
      </c>
      <c r="D1342" s="3" t="s">
        <v>9</v>
      </c>
      <c r="E1342" s="3" t="s">
        <v>27</v>
      </c>
      <c r="F1342" s="7">
        <v>12.62</v>
      </c>
      <c r="G1342" s="6" t="s">
        <v>441</v>
      </c>
      <c r="H1342" s="21">
        <f t="shared" si="147"/>
        <v>5</v>
      </c>
      <c r="I1342" s="21" t="str">
        <f t="shared" si="146"/>
        <v>setembro</v>
      </c>
      <c r="J1342" s="20">
        <f t="shared" si="141"/>
        <v>9</v>
      </c>
      <c r="K1342" s="20">
        <f t="shared" si="142"/>
        <v>2023</v>
      </c>
      <c r="L1342" s="12">
        <f t="shared" si="143"/>
        <v>0.14332742466447199</v>
      </c>
      <c r="M1342">
        <f>(COUNTIF(mercado_acoes!D:D, "Compra") + COUNTIF(mercado_acoes!D:D, "Venda"))</f>
        <v>2000</v>
      </c>
      <c r="N1342" s="19">
        <f t="shared" si="144"/>
        <v>1262</v>
      </c>
      <c r="O1342" s="19">
        <f t="shared" si="145"/>
        <v>2022.8566725753356</v>
      </c>
    </row>
    <row r="1343" spans="1:15" x14ac:dyDescent="0.2">
      <c r="A1343" s="3">
        <v>100</v>
      </c>
      <c r="B1343" s="3" t="s">
        <v>28</v>
      </c>
      <c r="C1343" s="3" t="s">
        <v>29</v>
      </c>
      <c r="D1343" s="3" t="s">
        <v>14</v>
      </c>
      <c r="E1343" s="3" t="s">
        <v>70</v>
      </c>
      <c r="F1343" s="7">
        <v>12.86</v>
      </c>
      <c r="G1343" s="6" t="s">
        <v>441</v>
      </c>
      <c r="H1343" s="21">
        <f t="shared" si="147"/>
        <v>5</v>
      </c>
      <c r="I1343" s="21" t="str">
        <f t="shared" si="146"/>
        <v>setembro</v>
      </c>
      <c r="J1343" s="20">
        <f t="shared" si="141"/>
        <v>9</v>
      </c>
      <c r="K1343" s="20">
        <f t="shared" si="142"/>
        <v>2023</v>
      </c>
      <c r="L1343" s="12">
        <f t="shared" si="143"/>
        <v>0.1463661686502912</v>
      </c>
      <c r="M1343">
        <f>(COUNTIF(mercado_acoes!D:D, "Compra") + COUNTIF(mercado_acoes!D:D, "Venda"))</f>
        <v>2000</v>
      </c>
      <c r="N1343" s="19">
        <f t="shared" si="144"/>
        <v>1286</v>
      </c>
      <c r="O1343" s="19">
        <f t="shared" si="145"/>
        <v>2022.8536338313497</v>
      </c>
    </row>
    <row r="1344" spans="1:15" x14ac:dyDescent="0.2">
      <c r="A1344" s="3">
        <v>13</v>
      </c>
      <c r="B1344" s="3" t="s">
        <v>116</v>
      </c>
      <c r="C1344" s="3" t="s">
        <v>117</v>
      </c>
      <c r="D1344" s="3" t="s">
        <v>14</v>
      </c>
      <c r="E1344" s="3" t="s">
        <v>37</v>
      </c>
      <c r="F1344" s="7">
        <v>44.27</v>
      </c>
      <c r="G1344" s="6" t="s">
        <v>441</v>
      </c>
      <c r="H1344" s="21">
        <f t="shared" si="147"/>
        <v>5</v>
      </c>
      <c r="I1344" s="21" t="str">
        <f t="shared" si="146"/>
        <v>setembro</v>
      </c>
      <c r="J1344" s="20">
        <f t="shared" si="141"/>
        <v>9</v>
      </c>
      <c r="K1344" s="20">
        <f t="shared" si="142"/>
        <v>2023</v>
      </c>
      <c r="L1344" s="12">
        <f t="shared" si="143"/>
        <v>0.54406178779437842</v>
      </c>
      <c r="M1344">
        <f>(COUNTIF(mercado_acoes!D:D, "Compra") + COUNTIF(mercado_acoes!D:D, "Venda"))</f>
        <v>2000</v>
      </c>
      <c r="N1344" s="19">
        <f t="shared" si="144"/>
        <v>4427</v>
      </c>
      <c r="O1344" s="19">
        <f t="shared" si="145"/>
        <v>2022.4559382122056</v>
      </c>
    </row>
    <row r="1345" spans="1:15" x14ac:dyDescent="0.2">
      <c r="A1345" s="3">
        <v>77</v>
      </c>
      <c r="B1345" s="3" t="s">
        <v>7</v>
      </c>
      <c r="C1345" s="3" t="s">
        <v>154</v>
      </c>
      <c r="D1345" s="3" t="s">
        <v>14</v>
      </c>
      <c r="E1345" s="3" t="s">
        <v>125</v>
      </c>
      <c r="F1345" s="7">
        <v>4.8</v>
      </c>
      <c r="G1345" s="6" t="s">
        <v>442</v>
      </c>
      <c r="H1345" s="21">
        <f t="shared" si="147"/>
        <v>6</v>
      </c>
      <c r="I1345" s="21" t="str">
        <f t="shared" si="146"/>
        <v>setembro</v>
      </c>
      <c r="J1345" s="20">
        <f t="shared" si="141"/>
        <v>9</v>
      </c>
      <c r="K1345" s="20">
        <f t="shared" si="142"/>
        <v>2023</v>
      </c>
      <c r="L1345" s="12">
        <f t="shared" si="143"/>
        <v>4.4315016459863257E-2</v>
      </c>
      <c r="M1345">
        <f>(COUNTIF(mercado_acoes!D:D, "Compra") + COUNTIF(mercado_acoes!D:D, "Venda"))</f>
        <v>2000</v>
      </c>
      <c r="N1345" s="19">
        <f t="shared" si="144"/>
        <v>480</v>
      </c>
      <c r="O1345" s="19">
        <f t="shared" si="145"/>
        <v>2022.9556849835401</v>
      </c>
    </row>
    <row r="1346" spans="1:15" x14ac:dyDescent="0.2">
      <c r="A1346" s="3">
        <v>73</v>
      </c>
      <c r="B1346" s="3" t="s">
        <v>231</v>
      </c>
      <c r="C1346" s="3" t="s">
        <v>232</v>
      </c>
      <c r="D1346" s="3" t="s">
        <v>9</v>
      </c>
      <c r="E1346" s="3" t="s">
        <v>37</v>
      </c>
      <c r="F1346" s="7">
        <v>54.36</v>
      </c>
      <c r="G1346" s="6" t="s">
        <v>442</v>
      </c>
      <c r="H1346" s="21">
        <f t="shared" si="147"/>
        <v>6</v>
      </c>
      <c r="I1346" s="21" t="str">
        <f t="shared" si="146"/>
        <v>setembro</v>
      </c>
      <c r="J1346" s="20">
        <f t="shared" si="141"/>
        <v>9</v>
      </c>
      <c r="K1346" s="20">
        <f t="shared" si="142"/>
        <v>2023</v>
      </c>
      <c r="L1346" s="12">
        <f t="shared" si="143"/>
        <v>0.67181564953152695</v>
      </c>
      <c r="M1346">
        <f>(COUNTIF(mercado_acoes!D:D, "Compra") + COUNTIF(mercado_acoes!D:D, "Venda"))</f>
        <v>2000</v>
      </c>
      <c r="N1346" s="19">
        <f t="shared" si="144"/>
        <v>5436</v>
      </c>
      <c r="O1346" s="19">
        <f t="shared" si="145"/>
        <v>2022.3281843504685</v>
      </c>
    </row>
    <row r="1347" spans="1:15" x14ac:dyDescent="0.2">
      <c r="A1347" s="3">
        <v>93</v>
      </c>
      <c r="B1347" s="3" t="s">
        <v>106</v>
      </c>
      <c r="C1347" s="3" t="s">
        <v>107</v>
      </c>
      <c r="D1347" s="3" t="s">
        <v>9</v>
      </c>
      <c r="E1347" s="3" t="s">
        <v>47</v>
      </c>
      <c r="F1347" s="7">
        <v>18.510000000000002</v>
      </c>
      <c r="G1347" s="6" t="s">
        <v>443</v>
      </c>
      <c r="H1347" s="21">
        <f t="shared" si="147"/>
        <v>7</v>
      </c>
      <c r="I1347" s="21" t="str">
        <f t="shared" si="146"/>
        <v>setembro</v>
      </c>
      <c r="J1347" s="20">
        <f t="shared" ref="J1347:J1410" si="148">MONTH(G1347)</f>
        <v>9</v>
      </c>
      <c r="K1347" s="20">
        <f t="shared" ref="K1347:K1410" si="149">YEAR(G1347)</f>
        <v>2023</v>
      </c>
      <c r="L1347" s="12">
        <f t="shared" ref="L1347:L1410" si="150">(F1347 - MIN(F:F)) / (MAX(F:F) - MIN(F:F))</f>
        <v>0.21790326664978477</v>
      </c>
      <c r="M1347">
        <f>(COUNTIF(mercado_acoes!D:D, "Compra") + COUNTIF(mercado_acoes!D:D, "Venda"))</f>
        <v>2000</v>
      </c>
      <c r="N1347" s="19">
        <f t="shared" ref="N1347:N1410" si="151">F1347*100</f>
        <v>1851.0000000000002</v>
      </c>
      <c r="O1347" s="19">
        <f t="shared" ref="O1347:O1410" si="152">K1347 - L1347</f>
        <v>2022.7820967333503</v>
      </c>
    </row>
    <row r="1348" spans="1:15" x14ac:dyDescent="0.2">
      <c r="A1348" s="3">
        <v>3</v>
      </c>
      <c r="B1348" s="3" t="s">
        <v>51</v>
      </c>
      <c r="C1348" s="3" t="s">
        <v>52</v>
      </c>
      <c r="D1348" s="3" t="s">
        <v>9</v>
      </c>
      <c r="E1348" s="3" t="s">
        <v>25</v>
      </c>
      <c r="F1348" s="7">
        <v>20.55</v>
      </c>
      <c r="G1348" s="6" t="s">
        <v>443</v>
      </c>
      <c r="H1348" s="21">
        <f t="shared" si="147"/>
        <v>7</v>
      </c>
      <c r="I1348" s="21" t="str">
        <f t="shared" si="146"/>
        <v>setembro</v>
      </c>
      <c r="J1348" s="20">
        <f t="shared" si="148"/>
        <v>9</v>
      </c>
      <c r="K1348" s="20">
        <f t="shared" si="149"/>
        <v>2023</v>
      </c>
      <c r="L1348" s="12">
        <f t="shared" si="150"/>
        <v>0.24373259052924789</v>
      </c>
      <c r="M1348">
        <f>(COUNTIF(mercado_acoes!D:D, "Compra") + COUNTIF(mercado_acoes!D:D, "Venda"))</f>
        <v>2000</v>
      </c>
      <c r="N1348" s="19">
        <f t="shared" si="151"/>
        <v>2055</v>
      </c>
      <c r="O1348" s="19">
        <f t="shared" si="152"/>
        <v>2022.7562674094709</v>
      </c>
    </row>
    <row r="1349" spans="1:15" x14ac:dyDescent="0.2">
      <c r="A1349" s="3">
        <v>44</v>
      </c>
      <c r="B1349" s="3" t="s">
        <v>217</v>
      </c>
      <c r="C1349" s="3" t="s">
        <v>218</v>
      </c>
      <c r="D1349" s="3" t="s">
        <v>9</v>
      </c>
      <c r="E1349" s="3" t="s">
        <v>18</v>
      </c>
      <c r="F1349" s="7">
        <v>15.45</v>
      </c>
      <c r="G1349" s="6" t="s">
        <v>443</v>
      </c>
      <c r="H1349" s="21">
        <f t="shared" si="147"/>
        <v>7</v>
      </c>
      <c r="I1349" s="21" t="str">
        <f t="shared" ref="I1349:I1412" si="153">TEXT(G1349,"mmmm")</f>
        <v>setembro</v>
      </c>
      <c r="J1349" s="20">
        <f t="shared" si="148"/>
        <v>9</v>
      </c>
      <c r="K1349" s="20">
        <f t="shared" si="149"/>
        <v>2023</v>
      </c>
      <c r="L1349" s="12">
        <f t="shared" si="150"/>
        <v>0.17915928083058999</v>
      </c>
      <c r="M1349">
        <f>(COUNTIF(mercado_acoes!D:D, "Compra") + COUNTIF(mercado_acoes!D:D, "Venda"))</f>
        <v>2000</v>
      </c>
      <c r="N1349" s="19">
        <f t="shared" si="151"/>
        <v>1545</v>
      </c>
      <c r="O1349" s="19">
        <f t="shared" si="152"/>
        <v>2022.8208407191694</v>
      </c>
    </row>
    <row r="1350" spans="1:15" x14ac:dyDescent="0.2">
      <c r="A1350" s="3">
        <v>89</v>
      </c>
      <c r="B1350" s="3" t="s">
        <v>113</v>
      </c>
      <c r="C1350" s="3" t="s">
        <v>114</v>
      </c>
      <c r="D1350" s="3" t="s">
        <v>9</v>
      </c>
      <c r="E1350" s="3" t="s">
        <v>15</v>
      </c>
      <c r="F1350" s="7">
        <v>40.340000000000003</v>
      </c>
      <c r="G1350" s="6" t="s">
        <v>443</v>
      </c>
      <c r="H1350" s="21">
        <f t="shared" si="147"/>
        <v>7</v>
      </c>
      <c r="I1350" s="21" t="str">
        <f t="shared" si="153"/>
        <v>setembro</v>
      </c>
      <c r="J1350" s="20">
        <f t="shared" si="148"/>
        <v>9</v>
      </c>
      <c r="K1350" s="20">
        <f t="shared" si="149"/>
        <v>2023</v>
      </c>
      <c r="L1350" s="12">
        <f t="shared" si="150"/>
        <v>0.49430235502658909</v>
      </c>
      <c r="M1350">
        <f>(COUNTIF(mercado_acoes!D:D, "Compra") + COUNTIF(mercado_acoes!D:D, "Venda"))</f>
        <v>2000</v>
      </c>
      <c r="N1350" s="19">
        <f t="shared" si="151"/>
        <v>4034.0000000000005</v>
      </c>
      <c r="O1350" s="19">
        <f t="shared" si="152"/>
        <v>2022.5056976449735</v>
      </c>
    </row>
    <row r="1351" spans="1:15" x14ac:dyDescent="0.2">
      <c r="A1351" s="3">
        <v>92</v>
      </c>
      <c r="B1351" s="3" t="s">
        <v>85</v>
      </c>
      <c r="C1351" s="3" t="s">
        <v>188</v>
      </c>
      <c r="D1351" s="3" t="s">
        <v>9</v>
      </c>
      <c r="E1351" s="3" t="s">
        <v>70</v>
      </c>
      <c r="F1351" s="7">
        <v>13.66</v>
      </c>
      <c r="G1351" s="6" t="s">
        <v>443</v>
      </c>
      <c r="H1351" s="21">
        <f t="shared" si="147"/>
        <v>7</v>
      </c>
      <c r="I1351" s="21" t="str">
        <f t="shared" si="153"/>
        <v>setembro</v>
      </c>
      <c r="J1351" s="20">
        <f t="shared" si="148"/>
        <v>9</v>
      </c>
      <c r="K1351" s="20">
        <f t="shared" si="149"/>
        <v>2023</v>
      </c>
      <c r="L1351" s="12">
        <f t="shared" si="150"/>
        <v>0.15649531526968852</v>
      </c>
      <c r="M1351">
        <f>(COUNTIF(mercado_acoes!D:D, "Compra") + COUNTIF(mercado_acoes!D:D, "Venda"))</f>
        <v>2000</v>
      </c>
      <c r="N1351" s="19">
        <f t="shared" si="151"/>
        <v>1366</v>
      </c>
      <c r="O1351" s="19">
        <f t="shared" si="152"/>
        <v>2022.8435046847303</v>
      </c>
    </row>
    <row r="1352" spans="1:15" x14ac:dyDescent="0.2">
      <c r="A1352" s="3">
        <v>55</v>
      </c>
      <c r="B1352" s="3" t="s">
        <v>197</v>
      </c>
      <c r="C1352" s="3" t="s">
        <v>198</v>
      </c>
      <c r="D1352" s="3" t="s">
        <v>9</v>
      </c>
      <c r="E1352" s="3" t="s">
        <v>37</v>
      </c>
      <c r="F1352" s="7">
        <v>53.37</v>
      </c>
      <c r="G1352" s="6" t="s">
        <v>444</v>
      </c>
      <c r="H1352" s="21">
        <f t="shared" si="147"/>
        <v>8</v>
      </c>
      <c r="I1352" s="21" t="str">
        <f t="shared" si="153"/>
        <v>setembro</v>
      </c>
      <c r="J1352" s="20">
        <f t="shared" si="148"/>
        <v>9</v>
      </c>
      <c r="K1352" s="20">
        <f t="shared" si="149"/>
        <v>2023</v>
      </c>
      <c r="L1352" s="12">
        <f t="shared" si="150"/>
        <v>0.65928083059002274</v>
      </c>
      <c r="M1352">
        <f>(COUNTIF(mercado_acoes!D:D, "Compra") + COUNTIF(mercado_acoes!D:D, "Venda"))</f>
        <v>2000</v>
      </c>
      <c r="N1352" s="19">
        <f t="shared" si="151"/>
        <v>5337</v>
      </c>
      <c r="O1352" s="19">
        <f t="shared" si="152"/>
        <v>2022.34071916941</v>
      </c>
    </row>
    <row r="1353" spans="1:15" x14ac:dyDescent="0.2">
      <c r="A1353" s="3">
        <v>30</v>
      </c>
      <c r="B1353" s="3" t="s">
        <v>7</v>
      </c>
      <c r="C1353" s="3" t="s">
        <v>8</v>
      </c>
      <c r="D1353" s="3" t="s">
        <v>14</v>
      </c>
      <c r="E1353" s="3" t="s">
        <v>115</v>
      </c>
      <c r="F1353" s="7">
        <v>27.78</v>
      </c>
      <c r="G1353" s="6" t="s">
        <v>444</v>
      </c>
      <c r="H1353" s="21">
        <f t="shared" si="147"/>
        <v>8</v>
      </c>
      <c r="I1353" s="21" t="str">
        <f t="shared" si="153"/>
        <v>setembro</v>
      </c>
      <c r="J1353" s="20">
        <f t="shared" si="148"/>
        <v>9</v>
      </c>
      <c r="K1353" s="20">
        <f t="shared" si="149"/>
        <v>2023</v>
      </c>
      <c r="L1353" s="12">
        <f t="shared" si="150"/>
        <v>0.33527475310205113</v>
      </c>
      <c r="M1353">
        <f>(COUNTIF(mercado_acoes!D:D, "Compra") + COUNTIF(mercado_acoes!D:D, "Venda"))</f>
        <v>2000</v>
      </c>
      <c r="N1353" s="19">
        <f t="shared" si="151"/>
        <v>2778</v>
      </c>
      <c r="O1353" s="19">
        <f t="shared" si="152"/>
        <v>2022.6647252468979</v>
      </c>
    </row>
    <row r="1354" spans="1:15" x14ac:dyDescent="0.2">
      <c r="A1354" s="3">
        <v>37</v>
      </c>
      <c r="B1354" s="3" t="s">
        <v>282</v>
      </c>
      <c r="C1354" s="3" t="s">
        <v>283</v>
      </c>
      <c r="D1354" s="3" t="s">
        <v>9</v>
      </c>
      <c r="E1354" s="3" t="s">
        <v>79</v>
      </c>
      <c r="F1354" s="7">
        <v>14.35</v>
      </c>
      <c r="G1354" s="6" t="s">
        <v>444</v>
      </c>
      <c r="H1354" s="21">
        <f t="shared" si="147"/>
        <v>8</v>
      </c>
      <c r="I1354" s="21" t="str">
        <f t="shared" si="153"/>
        <v>setembro</v>
      </c>
      <c r="J1354" s="20">
        <f t="shared" si="148"/>
        <v>9</v>
      </c>
      <c r="K1354" s="20">
        <f t="shared" si="149"/>
        <v>2023</v>
      </c>
      <c r="L1354" s="12">
        <f t="shared" si="150"/>
        <v>0.1652317042289187</v>
      </c>
      <c r="M1354">
        <f>(COUNTIF(mercado_acoes!D:D, "Compra") + COUNTIF(mercado_acoes!D:D, "Venda"))</f>
        <v>2000</v>
      </c>
      <c r="N1354" s="19">
        <f t="shared" si="151"/>
        <v>1435</v>
      </c>
      <c r="O1354" s="19">
        <f t="shared" si="152"/>
        <v>2022.834768295771</v>
      </c>
    </row>
    <row r="1355" spans="1:15" x14ac:dyDescent="0.2">
      <c r="A1355" s="3">
        <v>6</v>
      </c>
      <c r="B1355" s="3" t="s">
        <v>171</v>
      </c>
      <c r="C1355" s="3" t="s">
        <v>172</v>
      </c>
      <c r="D1355" s="3" t="s">
        <v>9</v>
      </c>
      <c r="E1355" s="3" t="s">
        <v>37</v>
      </c>
      <c r="F1355" s="7">
        <v>44.93</v>
      </c>
      <c r="G1355" s="6" t="s">
        <v>445</v>
      </c>
      <c r="H1355" s="21">
        <f t="shared" si="147"/>
        <v>9</v>
      </c>
      <c r="I1355" s="21" t="str">
        <f t="shared" si="153"/>
        <v>setembro</v>
      </c>
      <c r="J1355" s="20">
        <f t="shared" si="148"/>
        <v>9</v>
      </c>
      <c r="K1355" s="20">
        <f t="shared" si="149"/>
        <v>2023</v>
      </c>
      <c r="L1355" s="12">
        <f t="shared" si="150"/>
        <v>0.55241833375538107</v>
      </c>
      <c r="M1355">
        <f>(COUNTIF(mercado_acoes!D:D, "Compra") + COUNTIF(mercado_acoes!D:D, "Venda"))</f>
        <v>2000</v>
      </c>
      <c r="N1355" s="19">
        <f t="shared" si="151"/>
        <v>4493</v>
      </c>
      <c r="O1355" s="19">
        <f t="shared" si="152"/>
        <v>2022.4475816662446</v>
      </c>
    </row>
    <row r="1356" spans="1:15" x14ac:dyDescent="0.2">
      <c r="A1356" s="3">
        <v>97</v>
      </c>
      <c r="B1356" s="3" t="s">
        <v>43</v>
      </c>
      <c r="C1356" s="3" t="s">
        <v>44</v>
      </c>
      <c r="D1356" s="3" t="s">
        <v>9</v>
      </c>
      <c r="E1356" s="3" t="s">
        <v>115</v>
      </c>
      <c r="F1356" s="7">
        <v>26.12</v>
      </c>
      <c r="G1356" s="6" t="s">
        <v>445</v>
      </c>
      <c r="H1356" s="21">
        <f t="shared" si="147"/>
        <v>9</v>
      </c>
      <c r="I1356" s="21" t="str">
        <f t="shared" si="153"/>
        <v>setembro</v>
      </c>
      <c r="J1356" s="20">
        <f t="shared" si="148"/>
        <v>9</v>
      </c>
      <c r="K1356" s="20">
        <f t="shared" si="149"/>
        <v>2023</v>
      </c>
      <c r="L1356" s="12">
        <f t="shared" si="150"/>
        <v>0.31425677386680173</v>
      </c>
      <c r="M1356">
        <f>(COUNTIF(mercado_acoes!D:D, "Compra") + COUNTIF(mercado_acoes!D:D, "Venda"))</f>
        <v>2000</v>
      </c>
      <c r="N1356" s="19">
        <f t="shared" si="151"/>
        <v>2612</v>
      </c>
      <c r="O1356" s="19">
        <f t="shared" si="152"/>
        <v>2022.6857432261331</v>
      </c>
    </row>
    <row r="1357" spans="1:15" x14ac:dyDescent="0.2">
      <c r="A1357" s="3">
        <v>32</v>
      </c>
      <c r="B1357" s="3" t="s">
        <v>128</v>
      </c>
      <c r="C1357" s="3" t="s">
        <v>129</v>
      </c>
      <c r="D1357" s="3" t="s">
        <v>9</v>
      </c>
      <c r="E1357" s="3" t="s">
        <v>125</v>
      </c>
      <c r="F1357" s="7">
        <v>5.24</v>
      </c>
      <c r="G1357" s="6" t="s">
        <v>446</v>
      </c>
      <c r="H1357" s="21">
        <f t="shared" si="147"/>
        <v>10</v>
      </c>
      <c r="I1357" s="21" t="str">
        <f t="shared" si="153"/>
        <v>setembro</v>
      </c>
      <c r="J1357" s="20">
        <f t="shared" si="148"/>
        <v>9</v>
      </c>
      <c r="K1357" s="20">
        <f t="shared" si="149"/>
        <v>2023</v>
      </c>
      <c r="L1357" s="12">
        <f t="shared" si="150"/>
        <v>4.988604710053178E-2</v>
      </c>
      <c r="M1357">
        <f>(COUNTIF(mercado_acoes!D:D, "Compra") + COUNTIF(mercado_acoes!D:D, "Venda"))</f>
        <v>2000</v>
      </c>
      <c r="N1357" s="19">
        <f t="shared" si="151"/>
        <v>524</v>
      </c>
      <c r="O1357" s="19">
        <f t="shared" si="152"/>
        <v>2022.9501139528995</v>
      </c>
    </row>
    <row r="1358" spans="1:15" x14ac:dyDescent="0.2">
      <c r="A1358" s="3">
        <v>2</v>
      </c>
      <c r="B1358" s="3" t="s">
        <v>53</v>
      </c>
      <c r="C1358" s="3" t="s">
        <v>54</v>
      </c>
      <c r="D1358" s="3" t="s">
        <v>9</v>
      </c>
      <c r="E1358" s="3" t="s">
        <v>27</v>
      </c>
      <c r="F1358" s="7">
        <v>12.95</v>
      </c>
      <c r="G1358" s="6" t="s">
        <v>446</v>
      </c>
      <c r="H1358" s="21">
        <f t="shared" si="147"/>
        <v>10</v>
      </c>
      <c r="I1358" s="21" t="str">
        <f t="shared" si="153"/>
        <v>setembro</v>
      </c>
      <c r="J1358" s="20">
        <f t="shared" si="148"/>
        <v>9</v>
      </c>
      <c r="K1358" s="20">
        <f t="shared" si="149"/>
        <v>2023</v>
      </c>
      <c r="L1358" s="12">
        <f t="shared" si="150"/>
        <v>0.1475056976449734</v>
      </c>
      <c r="M1358">
        <f>(COUNTIF(mercado_acoes!D:D, "Compra") + COUNTIF(mercado_acoes!D:D, "Venda"))</f>
        <v>2000</v>
      </c>
      <c r="N1358" s="19">
        <f t="shared" si="151"/>
        <v>1295</v>
      </c>
      <c r="O1358" s="19">
        <f t="shared" si="152"/>
        <v>2022.8524943023551</v>
      </c>
    </row>
    <row r="1359" spans="1:15" x14ac:dyDescent="0.2">
      <c r="A1359" s="3">
        <v>72</v>
      </c>
      <c r="B1359" s="3" t="s">
        <v>110</v>
      </c>
      <c r="C1359" s="3" t="s">
        <v>111</v>
      </c>
      <c r="D1359" s="3" t="s">
        <v>9</v>
      </c>
      <c r="E1359" s="3" t="s">
        <v>115</v>
      </c>
      <c r="F1359" s="7">
        <v>31.76</v>
      </c>
      <c r="G1359" s="6" t="s">
        <v>446</v>
      </c>
      <c r="H1359" s="21">
        <f t="shared" si="147"/>
        <v>10</v>
      </c>
      <c r="I1359" s="21" t="str">
        <f t="shared" si="153"/>
        <v>setembro</v>
      </c>
      <c r="J1359" s="20">
        <f t="shared" si="148"/>
        <v>9</v>
      </c>
      <c r="K1359" s="20">
        <f t="shared" si="149"/>
        <v>2023</v>
      </c>
      <c r="L1359" s="12">
        <f t="shared" si="150"/>
        <v>0.3856672575335528</v>
      </c>
      <c r="M1359">
        <f>(COUNTIF(mercado_acoes!D:D, "Compra") + COUNTIF(mercado_acoes!D:D, "Venda"))</f>
        <v>2000</v>
      </c>
      <c r="N1359" s="19">
        <f t="shared" si="151"/>
        <v>3176</v>
      </c>
      <c r="O1359" s="19">
        <f t="shared" si="152"/>
        <v>2022.6143327424666</v>
      </c>
    </row>
    <row r="1360" spans="1:15" x14ac:dyDescent="0.2">
      <c r="A1360" s="3">
        <v>22</v>
      </c>
      <c r="B1360" s="3" t="s">
        <v>108</v>
      </c>
      <c r="C1360" s="3" t="s">
        <v>109</v>
      </c>
      <c r="D1360" s="3" t="s">
        <v>14</v>
      </c>
      <c r="E1360" s="3" t="s">
        <v>34</v>
      </c>
      <c r="F1360" s="7">
        <v>64.53</v>
      </c>
      <c r="G1360" s="6" t="s">
        <v>446</v>
      </c>
      <c r="H1360" s="21">
        <f t="shared" si="147"/>
        <v>10</v>
      </c>
      <c r="I1360" s="21" t="str">
        <f t="shared" si="153"/>
        <v>setembro</v>
      </c>
      <c r="J1360" s="20">
        <f t="shared" si="148"/>
        <v>9</v>
      </c>
      <c r="K1360" s="20">
        <f t="shared" si="149"/>
        <v>2023</v>
      </c>
      <c r="L1360" s="12">
        <f t="shared" si="150"/>
        <v>0.80058242593061535</v>
      </c>
      <c r="M1360">
        <f>(COUNTIF(mercado_acoes!D:D, "Compra") + COUNTIF(mercado_acoes!D:D, "Venda"))</f>
        <v>2000</v>
      </c>
      <c r="N1360" s="19">
        <f t="shared" si="151"/>
        <v>6453</v>
      </c>
      <c r="O1360" s="19">
        <f t="shared" si="152"/>
        <v>2022.1994175740695</v>
      </c>
    </row>
    <row r="1361" spans="1:15" x14ac:dyDescent="0.2">
      <c r="A1361" s="3">
        <v>72</v>
      </c>
      <c r="B1361" s="3" t="s">
        <v>110</v>
      </c>
      <c r="C1361" s="3" t="s">
        <v>111</v>
      </c>
      <c r="D1361" s="3" t="s">
        <v>14</v>
      </c>
      <c r="E1361" s="3" t="s">
        <v>25</v>
      </c>
      <c r="F1361" s="7">
        <v>13.15</v>
      </c>
      <c r="G1361" s="6" t="s">
        <v>447</v>
      </c>
      <c r="H1361" s="21">
        <f t="shared" si="147"/>
        <v>11</v>
      </c>
      <c r="I1361" s="21" t="str">
        <f t="shared" si="153"/>
        <v>setembro</v>
      </c>
      <c r="J1361" s="20">
        <f t="shared" si="148"/>
        <v>9</v>
      </c>
      <c r="K1361" s="20">
        <f t="shared" si="149"/>
        <v>2023</v>
      </c>
      <c r="L1361" s="12">
        <f t="shared" si="150"/>
        <v>0.15003798429982274</v>
      </c>
      <c r="M1361">
        <f>(COUNTIF(mercado_acoes!D:D, "Compra") + COUNTIF(mercado_acoes!D:D, "Venda"))</f>
        <v>2000</v>
      </c>
      <c r="N1361" s="19">
        <f t="shared" si="151"/>
        <v>1315</v>
      </c>
      <c r="O1361" s="19">
        <f t="shared" si="152"/>
        <v>2022.8499620157002</v>
      </c>
    </row>
    <row r="1362" spans="1:15" x14ac:dyDescent="0.2">
      <c r="A1362" s="3">
        <v>10</v>
      </c>
      <c r="B1362" s="3" t="s">
        <v>130</v>
      </c>
      <c r="C1362" s="3" t="s">
        <v>131</v>
      </c>
      <c r="D1362" s="3" t="s">
        <v>9</v>
      </c>
      <c r="E1362" s="3" t="s">
        <v>21</v>
      </c>
      <c r="F1362" s="7">
        <v>19.600000000000001</v>
      </c>
      <c r="G1362" s="6" t="s">
        <v>447</v>
      </c>
      <c r="H1362" s="21">
        <f t="shared" si="147"/>
        <v>11</v>
      </c>
      <c r="I1362" s="21" t="str">
        <f t="shared" si="153"/>
        <v>setembro</v>
      </c>
      <c r="J1362" s="20">
        <f t="shared" si="148"/>
        <v>9</v>
      </c>
      <c r="K1362" s="20">
        <f t="shared" si="149"/>
        <v>2023</v>
      </c>
      <c r="L1362" s="12">
        <f t="shared" si="150"/>
        <v>0.23170422891871359</v>
      </c>
      <c r="M1362">
        <f>(COUNTIF(mercado_acoes!D:D, "Compra") + COUNTIF(mercado_acoes!D:D, "Venda"))</f>
        <v>2000</v>
      </c>
      <c r="N1362" s="19">
        <f t="shared" si="151"/>
        <v>1960.0000000000002</v>
      </c>
      <c r="O1362" s="19">
        <f t="shared" si="152"/>
        <v>2022.7682957710813</v>
      </c>
    </row>
    <row r="1363" spans="1:15" x14ac:dyDescent="0.2">
      <c r="A1363" s="3">
        <v>37</v>
      </c>
      <c r="B1363" s="3" t="s">
        <v>282</v>
      </c>
      <c r="C1363" s="3" t="s">
        <v>283</v>
      </c>
      <c r="D1363" s="3" t="s">
        <v>9</v>
      </c>
      <c r="E1363" s="3" t="s">
        <v>31</v>
      </c>
      <c r="F1363" s="7">
        <v>59.63</v>
      </c>
      <c r="G1363" s="6" t="s">
        <v>447</v>
      </c>
      <c r="H1363" s="21">
        <f t="shared" si="147"/>
        <v>11</v>
      </c>
      <c r="I1363" s="21" t="str">
        <f t="shared" si="153"/>
        <v>setembro</v>
      </c>
      <c r="J1363" s="20">
        <f t="shared" si="148"/>
        <v>9</v>
      </c>
      <c r="K1363" s="20">
        <f t="shared" si="149"/>
        <v>2023</v>
      </c>
      <c r="L1363" s="12">
        <f t="shared" si="150"/>
        <v>0.73854140288680681</v>
      </c>
      <c r="M1363">
        <f>(COUNTIF(mercado_acoes!D:D, "Compra") + COUNTIF(mercado_acoes!D:D, "Venda"))</f>
        <v>2000</v>
      </c>
      <c r="N1363" s="19">
        <f t="shared" si="151"/>
        <v>5963</v>
      </c>
      <c r="O1363" s="19">
        <f t="shared" si="152"/>
        <v>2022.2614585971132</v>
      </c>
    </row>
    <row r="1364" spans="1:15" x14ac:dyDescent="0.2">
      <c r="A1364" s="3">
        <v>75</v>
      </c>
      <c r="B1364" s="3" t="s">
        <v>257</v>
      </c>
      <c r="C1364" s="3" t="s">
        <v>258</v>
      </c>
      <c r="D1364" s="3" t="s">
        <v>9</v>
      </c>
      <c r="E1364" s="3" t="s">
        <v>66</v>
      </c>
      <c r="F1364" s="7">
        <v>28.14</v>
      </c>
      <c r="G1364" s="6" t="s">
        <v>447</v>
      </c>
      <c r="H1364" s="21">
        <f t="shared" si="147"/>
        <v>11</v>
      </c>
      <c r="I1364" s="21" t="str">
        <f t="shared" si="153"/>
        <v>setembro</v>
      </c>
      <c r="J1364" s="20">
        <f t="shared" si="148"/>
        <v>9</v>
      </c>
      <c r="K1364" s="20">
        <f t="shared" si="149"/>
        <v>2023</v>
      </c>
      <c r="L1364" s="12">
        <f t="shared" si="150"/>
        <v>0.33983286908077992</v>
      </c>
      <c r="M1364">
        <f>(COUNTIF(mercado_acoes!D:D, "Compra") + COUNTIF(mercado_acoes!D:D, "Venda"))</f>
        <v>2000</v>
      </c>
      <c r="N1364" s="19">
        <f t="shared" si="151"/>
        <v>2814</v>
      </c>
      <c r="O1364" s="19">
        <f t="shared" si="152"/>
        <v>2022.6601671309193</v>
      </c>
    </row>
    <row r="1365" spans="1:15" x14ac:dyDescent="0.2">
      <c r="A1365" s="3">
        <v>17</v>
      </c>
      <c r="B1365" s="3" t="s">
        <v>195</v>
      </c>
      <c r="C1365" s="3" t="s">
        <v>196</v>
      </c>
      <c r="D1365" s="3" t="s">
        <v>9</v>
      </c>
      <c r="E1365" s="3" t="s">
        <v>57</v>
      </c>
      <c r="F1365" s="7">
        <v>24.86</v>
      </c>
      <c r="G1365" s="6" t="s">
        <v>447</v>
      </c>
      <c r="H1365" s="21">
        <f t="shared" si="147"/>
        <v>11</v>
      </c>
      <c r="I1365" s="21" t="str">
        <f t="shared" si="153"/>
        <v>setembro</v>
      </c>
      <c r="J1365" s="20">
        <f t="shared" si="148"/>
        <v>9</v>
      </c>
      <c r="K1365" s="20">
        <f t="shared" si="149"/>
        <v>2023</v>
      </c>
      <c r="L1365" s="12">
        <f t="shared" si="150"/>
        <v>0.2983033679412509</v>
      </c>
      <c r="M1365">
        <f>(COUNTIF(mercado_acoes!D:D, "Compra") + COUNTIF(mercado_acoes!D:D, "Venda"))</f>
        <v>2000</v>
      </c>
      <c r="N1365" s="19">
        <f t="shared" si="151"/>
        <v>2486</v>
      </c>
      <c r="O1365" s="19">
        <f t="shared" si="152"/>
        <v>2022.7016966320587</v>
      </c>
    </row>
    <row r="1366" spans="1:15" x14ac:dyDescent="0.2">
      <c r="A1366" s="3">
        <v>60</v>
      </c>
      <c r="B1366" s="3" t="s">
        <v>41</v>
      </c>
      <c r="C1366" s="3" t="s">
        <v>42</v>
      </c>
      <c r="D1366" s="3" t="s">
        <v>14</v>
      </c>
      <c r="E1366" s="3" t="s">
        <v>27</v>
      </c>
      <c r="F1366" s="7">
        <v>12.55</v>
      </c>
      <c r="G1366" s="6" t="s">
        <v>447</v>
      </c>
      <c r="H1366" s="21">
        <f t="shared" si="147"/>
        <v>11</v>
      </c>
      <c r="I1366" s="21" t="str">
        <f t="shared" si="153"/>
        <v>setembro</v>
      </c>
      <c r="J1366" s="20">
        <f t="shared" si="148"/>
        <v>9</v>
      </c>
      <c r="K1366" s="20">
        <f t="shared" si="149"/>
        <v>2023</v>
      </c>
      <c r="L1366" s="12">
        <f t="shared" si="150"/>
        <v>0.14244112433527475</v>
      </c>
      <c r="M1366">
        <f>(COUNTIF(mercado_acoes!D:D, "Compra") + COUNTIF(mercado_acoes!D:D, "Venda"))</f>
        <v>2000</v>
      </c>
      <c r="N1366" s="19">
        <f t="shared" si="151"/>
        <v>1255</v>
      </c>
      <c r="O1366" s="19">
        <f t="shared" si="152"/>
        <v>2022.8575588756648</v>
      </c>
    </row>
    <row r="1367" spans="1:15" x14ac:dyDescent="0.2">
      <c r="A1367" s="3">
        <v>45</v>
      </c>
      <c r="B1367" s="3" t="s">
        <v>227</v>
      </c>
      <c r="C1367" s="3" t="s">
        <v>228</v>
      </c>
      <c r="D1367" s="3" t="s">
        <v>14</v>
      </c>
      <c r="E1367" s="3" t="s">
        <v>15</v>
      </c>
      <c r="F1367" s="7">
        <v>51.69</v>
      </c>
      <c r="G1367" s="6" t="s">
        <v>447</v>
      </c>
      <c r="H1367" s="21">
        <f t="shared" si="147"/>
        <v>11</v>
      </c>
      <c r="I1367" s="21" t="str">
        <f t="shared" si="153"/>
        <v>setembro</v>
      </c>
      <c r="J1367" s="20">
        <f t="shared" si="148"/>
        <v>9</v>
      </c>
      <c r="K1367" s="20">
        <f t="shared" si="149"/>
        <v>2023</v>
      </c>
      <c r="L1367" s="12">
        <f t="shared" si="150"/>
        <v>0.6380096226892884</v>
      </c>
      <c r="M1367">
        <f>(COUNTIF(mercado_acoes!D:D, "Compra") + COUNTIF(mercado_acoes!D:D, "Venda"))</f>
        <v>2000</v>
      </c>
      <c r="N1367" s="19">
        <f t="shared" si="151"/>
        <v>5169</v>
      </c>
      <c r="O1367" s="19">
        <f t="shared" si="152"/>
        <v>2022.3619903773108</v>
      </c>
    </row>
    <row r="1368" spans="1:15" x14ac:dyDescent="0.2">
      <c r="A1368" s="3">
        <v>89</v>
      </c>
      <c r="B1368" s="3" t="s">
        <v>113</v>
      </c>
      <c r="C1368" s="3" t="s">
        <v>114</v>
      </c>
      <c r="D1368" s="3" t="s">
        <v>14</v>
      </c>
      <c r="E1368" s="3" t="s">
        <v>115</v>
      </c>
      <c r="F1368" s="7">
        <v>29.1</v>
      </c>
      <c r="G1368" s="6" t="s">
        <v>448</v>
      </c>
      <c r="H1368" s="21">
        <f t="shared" si="147"/>
        <v>12</v>
      </c>
      <c r="I1368" s="21" t="str">
        <f t="shared" si="153"/>
        <v>setembro</v>
      </c>
      <c r="J1368" s="20">
        <f t="shared" si="148"/>
        <v>9</v>
      </c>
      <c r="K1368" s="20">
        <f t="shared" si="149"/>
        <v>2023</v>
      </c>
      <c r="L1368" s="12">
        <f t="shared" si="150"/>
        <v>0.35198784502405672</v>
      </c>
      <c r="M1368">
        <f>(COUNTIF(mercado_acoes!D:D, "Compra") + COUNTIF(mercado_acoes!D:D, "Venda"))</f>
        <v>2000</v>
      </c>
      <c r="N1368" s="19">
        <f t="shared" si="151"/>
        <v>2910</v>
      </c>
      <c r="O1368" s="19">
        <f t="shared" si="152"/>
        <v>2022.648012154976</v>
      </c>
    </row>
    <row r="1369" spans="1:15" x14ac:dyDescent="0.2">
      <c r="A1369" s="3">
        <v>29</v>
      </c>
      <c r="B1369" s="3" t="s">
        <v>97</v>
      </c>
      <c r="C1369" s="3" t="s">
        <v>98</v>
      </c>
      <c r="D1369" s="3" t="s">
        <v>9</v>
      </c>
      <c r="E1369" s="3" t="s">
        <v>125</v>
      </c>
      <c r="F1369" s="7">
        <v>4.33</v>
      </c>
      <c r="G1369" s="6" t="s">
        <v>448</v>
      </c>
      <c r="H1369" s="21">
        <f t="shared" si="147"/>
        <v>12</v>
      </c>
      <c r="I1369" s="21" t="str">
        <f t="shared" si="153"/>
        <v>setembro</v>
      </c>
      <c r="J1369" s="20">
        <f t="shared" si="148"/>
        <v>9</v>
      </c>
      <c r="K1369" s="20">
        <f t="shared" si="149"/>
        <v>2023</v>
      </c>
      <c r="L1369" s="12">
        <f t="shared" si="150"/>
        <v>3.8364142820967333E-2</v>
      </c>
      <c r="M1369">
        <f>(COUNTIF(mercado_acoes!D:D, "Compra") + COUNTIF(mercado_acoes!D:D, "Venda"))</f>
        <v>2000</v>
      </c>
      <c r="N1369" s="19">
        <f t="shared" si="151"/>
        <v>433</v>
      </c>
      <c r="O1369" s="19">
        <f t="shared" si="152"/>
        <v>2022.9616358571791</v>
      </c>
    </row>
    <row r="1370" spans="1:15" x14ac:dyDescent="0.2">
      <c r="A1370" s="3">
        <v>87</v>
      </c>
      <c r="B1370" s="3" t="s">
        <v>267</v>
      </c>
      <c r="C1370" s="3" t="s">
        <v>268</v>
      </c>
      <c r="D1370" s="3" t="s">
        <v>14</v>
      </c>
      <c r="E1370" s="3" t="s">
        <v>125</v>
      </c>
      <c r="F1370" s="7">
        <v>2.0699999999999998</v>
      </c>
      <c r="G1370" s="6" t="s">
        <v>448</v>
      </c>
      <c r="H1370" s="21">
        <f t="shared" si="147"/>
        <v>12</v>
      </c>
      <c r="I1370" s="21" t="str">
        <f t="shared" si="153"/>
        <v>setembro</v>
      </c>
      <c r="J1370" s="20">
        <f t="shared" si="148"/>
        <v>9</v>
      </c>
      <c r="K1370" s="20">
        <f t="shared" si="149"/>
        <v>2023</v>
      </c>
      <c r="L1370" s="12">
        <f t="shared" si="150"/>
        <v>9.7493036211699132E-3</v>
      </c>
      <c r="M1370">
        <f>(COUNTIF(mercado_acoes!D:D, "Compra") + COUNTIF(mercado_acoes!D:D, "Venda"))</f>
        <v>2000</v>
      </c>
      <c r="N1370" s="19">
        <f t="shared" si="151"/>
        <v>206.99999999999997</v>
      </c>
      <c r="O1370" s="19">
        <f t="shared" si="152"/>
        <v>2022.9902506963788</v>
      </c>
    </row>
    <row r="1371" spans="1:15" x14ac:dyDescent="0.2">
      <c r="A1371" s="3">
        <v>71</v>
      </c>
      <c r="B1371" s="3" t="s">
        <v>132</v>
      </c>
      <c r="C1371" s="3" t="s">
        <v>133</v>
      </c>
      <c r="D1371" s="3" t="s">
        <v>14</v>
      </c>
      <c r="E1371" s="3" t="s">
        <v>66</v>
      </c>
      <c r="F1371" s="7">
        <v>32.65</v>
      </c>
      <c r="G1371" s="6" t="s">
        <v>448</v>
      </c>
      <c r="H1371" s="21">
        <f t="shared" si="147"/>
        <v>12</v>
      </c>
      <c r="I1371" s="21" t="str">
        <f t="shared" si="153"/>
        <v>setembro</v>
      </c>
      <c r="J1371" s="20">
        <f t="shared" si="148"/>
        <v>9</v>
      </c>
      <c r="K1371" s="20">
        <f t="shared" si="149"/>
        <v>2023</v>
      </c>
      <c r="L1371" s="12">
        <f t="shared" si="150"/>
        <v>0.39693593314763226</v>
      </c>
      <c r="M1371">
        <f>(COUNTIF(mercado_acoes!D:D, "Compra") + COUNTIF(mercado_acoes!D:D, "Venda"))</f>
        <v>2000</v>
      </c>
      <c r="N1371" s="19">
        <f t="shared" si="151"/>
        <v>3265</v>
      </c>
      <c r="O1371" s="19">
        <f t="shared" si="152"/>
        <v>2022.6030640668523</v>
      </c>
    </row>
    <row r="1372" spans="1:15" x14ac:dyDescent="0.2">
      <c r="A1372" s="3">
        <v>22</v>
      </c>
      <c r="B1372" s="3" t="s">
        <v>108</v>
      </c>
      <c r="C1372" s="3" t="s">
        <v>109</v>
      </c>
      <c r="D1372" s="3" t="s">
        <v>14</v>
      </c>
      <c r="E1372" s="3" t="s">
        <v>15</v>
      </c>
      <c r="F1372" s="7">
        <v>55.69</v>
      </c>
      <c r="G1372" s="6" t="s">
        <v>448</v>
      </c>
      <c r="H1372" s="21">
        <f t="shared" si="147"/>
        <v>12</v>
      </c>
      <c r="I1372" s="21" t="str">
        <f t="shared" si="153"/>
        <v>setembro</v>
      </c>
      <c r="J1372" s="20">
        <f t="shared" si="148"/>
        <v>9</v>
      </c>
      <c r="K1372" s="20">
        <f t="shared" si="149"/>
        <v>2023</v>
      </c>
      <c r="L1372" s="12">
        <f t="shared" si="150"/>
        <v>0.68865535578627501</v>
      </c>
      <c r="M1372">
        <f>(COUNTIF(mercado_acoes!D:D, "Compra") + COUNTIF(mercado_acoes!D:D, "Venda"))</f>
        <v>2000</v>
      </c>
      <c r="N1372" s="19">
        <f t="shared" si="151"/>
        <v>5569</v>
      </c>
      <c r="O1372" s="19">
        <f t="shared" si="152"/>
        <v>2022.3113446442137</v>
      </c>
    </row>
    <row r="1373" spans="1:15" x14ac:dyDescent="0.2">
      <c r="A1373" s="3">
        <v>57</v>
      </c>
      <c r="B1373" s="3" t="s">
        <v>61</v>
      </c>
      <c r="C1373" s="3" t="s">
        <v>180</v>
      </c>
      <c r="D1373" s="3" t="s">
        <v>9</v>
      </c>
      <c r="E1373" s="3" t="s">
        <v>37</v>
      </c>
      <c r="F1373" s="7">
        <v>35.57</v>
      </c>
      <c r="G1373" s="6" t="s">
        <v>448</v>
      </c>
      <c r="H1373" s="21">
        <f t="shared" si="147"/>
        <v>12</v>
      </c>
      <c r="I1373" s="21" t="str">
        <f t="shared" si="153"/>
        <v>setembro</v>
      </c>
      <c r="J1373" s="20">
        <f t="shared" si="148"/>
        <v>9</v>
      </c>
      <c r="K1373" s="20">
        <f t="shared" si="149"/>
        <v>2023</v>
      </c>
      <c r="L1373" s="12">
        <f t="shared" si="150"/>
        <v>0.43390731830843254</v>
      </c>
      <c r="M1373">
        <f>(COUNTIF(mercado_acoes!D:D, "Compra") + COUNTIF(mercado_acoes!D:D, "Venda"))</f>
        <v>2000</v>
      </c>
      <c r="N1373" s="19">
        <f t="shared" si="151"/>
        <v>3557</v>
      </c>
      <c r="O1373" s="19">
        <f t="shared" si="152"/>
        <v>2022.5660926816915</v>
      </c>
    </row>
    <row r="1374" spans="1:15" x14ac:dyDescent="0.2">
      <c r="A1374" s="3">
        <v>70</v>
      </c>
      <c r="B1374" s="3" t="s">
        <v>134</v>
      </c>
      <c r="C1374" s="3" t="s">
        <v>135</v>
      </c>
      <c r="D1374" s="3" t="s">
        <v>14</v>
      </c>
      <c r="E1374" s="3" t="s">
        <v>79</v>
      </c>
      <c r="F1374" s="7">
        <v>15.91</v>
      </c>
      <c r="G1374" s="6" t="s">
        <v>448</v>
      </c>
      <c r="H1374" s="21">
        <f t="shared" si="147"/>
        <v>12</v>
      </c>
      <c r="I1374" s="21" t="str">
        <f t="shared" si="153"/>
        <v>setembro</v>
      </c>
      <c r="J1374" s="20">
        <f t="shared" si="148"/>
        <v>9</v>
      </c>
      <c r="K1374" s="20">
        <f t="shared" si="149"/>
        <v>2023</v>
      </c>
      <c r="L1374" s="12">
        <f t="shared" si="150"/>
        <v>0.18498354013674345</v>
      </c>
      <c r="M1374">
        <f>(COUNTIF(mercado_acoes!D:D, "Compra") + COUNTIF(mercado_acoes!D:D, "Venda"))</f>
        <v>2000</v>
      </c>
      <c r="N1374" s="19">
        <f t="shared" si="151"/>
        <v>1591</v>
      </c>
      <c r="O1374" s="19">
        <f t="shared" si="152"/>
        <v>2022.8150164598633</v>
      </c>
    </row>
    <row r="1375" spans="1:15" x14ac:dyDescent="0.2">
      <c r="A1375" s="3">
        <v>1</v>
      </c>
      <c r="B1375" s="3" t="s">
        <v>185</v>
      </c>
      <c r="C1375" s="3" t="s">
        <v>186</v>
      </c>
      <c r="D1375" s="3" t="s">
        <v>14</v>
      </c>
      <c r="E1375" s="3" t="s">
        <v>63</v>
      </c>
      <c r="F1375" s="7">
        <v>11.66</v>
      </c>
      <c r="G1375" s="6" t="s">
        <v>448</v>
      </c>
      <c r="H1375" s="21">
        <f t="shared" si="147"/>
        <v>12</v>
      </c>
      <c r="I1375" s="21" t="str">
        <f t="shared" si="153"/>
        <v>setembro</v>
      </c>
      <c r="J1375" s="20">
        <f t="shared" si="148"/>
        <v>9</v>
      </c>
      <c r="K1375" s="20">
        <f t="shared" si="149"/>
        <v>2023</v>
      </c>
      <c r="L1375" s="12">
        <f t="shared" si="150"/>
        <v>0.13117244872119521</v>
      </c>
      <c r="M1375">
        <f>(COUNTIF(mercado_acoes!D:D, "Compra") + COUNTIF(mercado_acoes!D:D, "Venda"))</f>
        <v>2000</v>
      </c>
      <c r="N1375" s="19">
        <f t="shared" si="151"/>
        <v>1166</v>
      </c>
      <c r="O1375" s="19">
        <f t="shared" si="152"/>
        <v>2022.8688275512789</v>
      </c>
    </row>
    <row r="1376" spans="1:15" x14ac:dyDescent="0.2">
      <c r="A1376" s="3">
        <v>74</v>
      </c>
      <c r="B1376" s="3" t="s">
        <v>7</v>
      </c>
      <c r="C1376" s="3" t="s">
        <v>100</v>
      </c>
      <c r="D1376" s="3" t="s">
        <v>14</v>
      </c>
      <c r="E1376" s="3" t="s">
        <v>125</v>
      </c>
      <c r="F1376" s="7">
        <v>4.83</v>
      </c>
      <c r="G1376" s="6" t="s">
        <v>448</v>
      </c>
      <c r="H1376" s="21">
        <f t="shared" si="147"/>
        <v>12</v>
      </c>
      <c r="I1376" s="21" t="str">
        <f t="shared" si="153"/>
        <v>setembro</v>
      </c>
      <c r="J1376" s="20">
        <f t="shared" si="148"/>
        <v>9</v>
      </c>
      <c r="K1376" s="20">
        <f t="shared" si="149"/>
        <v>2023</v>
      </c>
      <c r="L1376" s="12">
        <f t="shared" si="150"/>
        <v>4.4694859458090659E-2</v>
      </c>
      <c r="M1376">
        <f>(COUNTIF(mercado_acoes!D:D, "Compra") + COUNTIF(mercado_acoes!D:D, "Venda"))</f>
        <v>2000</v>
      </c>
      <c r="N1376" s="19">
        <f t="shared" si="151"/>
        <v>483</v>
      </c>
      <c r="O1376" s="19">
        <f t="shared" si="152"/>
        <v>2022.9553051405419</v>
      </c>
    </row>
    <row r="1377" spans="1:15" x14ac:dyDescent="0.2">
      <c r="A1377" s="3">
        <v>38</v>
      </c>
      <c r="B1377" s="3" t="s">
        <v>89</v>
      </c>
      <c r="C1377" s="3" t="s">
        <v>90</v>
      </c>
      <c r="D1377" s="3" t="s">
        <v>14</v>
      </c>
      <c r="E1377" s="3" t="s">
        <v>21</v>
      </c>
      <c r="F1377" s="7">
        <v>18.52</v>
      </c>
      <c r="G1377" s="6" t="s">
        <v>449</v>
      </c>
      <c r="H1377" s="21">
        <f t="shared" si="147"/>
        <v>13</v>
      </c>
      <c r="I1377" s="21" t="str">
        <f t="shared" si="153"/>
        <v>setembro</v>
      </c>
      <c r="J1377" s="20">
        <f t="shared" si="148"/>
        <v>9</v>
      </c>
      <c r="K1377" s="20">
        <f t="shared" si="149"/>
        <v>2023</v>
      </c>
      <c r="L1377" s="12">
        <f t="shared" si="150"/>
        <v>0.21802988098252721</v>
      </c>
      <c r="M1377">
        <f>(COUNTIF(mercado_acoes!D:D, "Compra") + COUNTIF(mercado_acoes!D:D, "Venda"))</f>
        <v>2000</v>
      </c>
      <c r="N1377" s="19">
        <f t="shared" si="151"/>
        <v>1852</v>
      </c>
      <c r="O1377" s="19">
        <f t="shared" si="152"/>
        <v>2022.7819701190174</v>
      </c>
    </row>
    <row r="1378" spans="1:15" x14ac:dyDescent="0.2">
      <c r="A1378" s="3">
        <v>6</v>
      </c>
      <c r="B1378" s="3" t="s">
        <v>171</v>
      </c>
      <c r="C1378" s="3" t="s">
        <v>172</v>
      </c>
      <c r="D1378" s="3" t="s">
        <v>9</v>
      </c>
      <c r="E1378" s="3" t="s">
        <v>57</v>
      </c>
      <c r="F1378" s="7">
        <v>19.5</v>
      </c>
      <c r="G1378" s="6" t="s">
        <v>449</v>
      </c>
      <c r="H1378" s="21">
        <f t="shared" si="147"/>
        <v>13</v>
      </c>
      <c r="I1378" s="21" t="str">
        <f t="shared" si="153"/>
        <v>setembro</v>
      </c>
      <c r="J1378" s="20">
        <f t="shared" si="148"/>
        <v>9</v>
      </c>
      <c r="K1378" s="20">
        <f t="shared" si="149"/>
        <v>2023</v>
      </c>
      <c r="L1378" s="12">
        <f t="shared" si="150"/>
        <v>0.23043808559128892</v>
      </c>
      <c r="M1378">
        <f>(COUNTIF(mercado_acoes!D:D, "Compra") + COUNTIF(mercado_acoes!D:D, "Venda"))</f>
        <v>2000</v>
      </c>
      <c r="N1378" s="19">
        <f t="shared" si="151"/>
        <v>1950</v>
      </c>
      <c r="O1378" s="19">
        <f t="shared" si="152"/>
        <v>2022.7695619144088</v>
      </c>
    </row>
    <row r="1379" spans="1:15" x14ac:dyDescent="0.2">
      <c r="A1379" s="3">
        <v>56</v>
      </c>
      <c r="B1379" s="3" t="s">
        <v>104</v>
      </c>
      <c r="C1379" s="3" t="s">
        <v>105</v>
      </c>
      <c r="D1379" s="3" t="s">
        <v>9</v>
      </c>
      <c r="E1379" s="3" t="s">
        <v>79</v>
      </c>
      <c r="F1379" s="7">
        <v>14.17</v>
      </c>
      <c r="G1379" s="6" t="s">
        <v>449</v>
      </c>
      <c r="H1379" s="21">
        <f t="shared" si="147"/>
        <v>13</v>
      </c>
      <c r="I1379" s="21" t="str">
        <f t="shared" si="153"/>
        <v>setembro</v>
      </c>
      <c r="J1379" s="20">
        <f t="shared" si="148"/>
        <v>9</v>
      </c>
      <c r="K1379" s="20">
        <f t="shared" si="149"/>
        <v>2023</v>
      </c>
      <c r="L1379" s="12">
        <f t="shared" si="150"/>
        <v>0.1629526462395543</v>
      </c>
      <c r="M1379">
        <f>(COUNTIF(mercado_acoes!D:D, "Compra") + COUNTIF(mercado_acoes!D:D, "Venda"))</f>
        <v>2000</v>
      </c>
      <c r="N1379" s="19">
        <f t="shared" si="151"/>
        <v>1417</v>
      </c>
      <c r="O1379" s="19">
        <f t="shared" si="152"/>
        <v>2022.8370473537605</v>
      </c>
    </row>
    <row r="1380" spans="1:15" x14ac:dyDescent="0.2">
      <c r="A1380" s="3">
        <v>21</v>
      </c>
      <c r="B1380" s="3" t="s">
        <v>176</v>
      </c>
      <c r="C1380" s="3" t="s">
        <v>177</v>
      </c>
      <c r="D1380" s="3" t="s">
        <v>14</v>
      </c>
      <c r="E1380" s="3" t="s">
        <v>30</v>
      </c>
      <c r="F1380" s="7">
        <v>25.39</v>
      </c>
      <c r="G1380" s="6" t="s">
        <v>449</v>
      </c>
      <c r="H1380" s="21">
        <f t="shared" si="147"/>
        <v>13</v>
      </c>
      <c r="I1380" s="21" t="str">
        <f t="shared" si="153"/>
        <v>setembro</v>
      </c>
      <c r="J1380" s="20">
        <f t="shared" si="148"/>
        <v>9</v>
      </c>
      <c r="K1380" s="20">
        <f t="shared" si="149"/>
        <v>2023</v>
      </c>
      <c r="L1380" s="12">
        <f t="shared" si="150"/>
        <v>0.30501392757660167</v>
      </c>
      <c r="M1380">
        <f>(COUNTIF(mercado_acoes!D:D, "Compra") + COUNTIF(mercado_acoes!D:D, "Venda"))</f>
        <v>2000</v>
      </c>
      <c r="N1380" s="19">
        <f t="shared" si="151"/>
        <v>2539</v>
      </c>
      <c r="O1380" s="19">
        <f t="shared" si="152"/>
        <v>2022.6949860724235</v>
      </c>
    </row>
    <row r="1381" spans="1:15" x14ac:dyDescent="0.2">
      <c r="A1381" s="3">
        <v>20</v>
      </c>
      <c r="B1381" s="3" t="s">
        <v>145</v>
      </c>
      <c r="C1381" s="3" t="s">
        <v>146</v>
      </c>
      <c r="D1381" s="3" t="s">
        <v>14</v>
      </c>
      <c r="E1381" s="3" t="s">
        <v>37</v>
      </c>
      <c r="F1381" s="7">
        <v>46.82</v>
      </c>
      <c r="G1381" s="6" t="s">
        <v>449</v>
      </c>
      <c r="H1381" s="21">
        <f t="shared" si="147"/>
        <v>13</v>
      </c>
      <c r="I1381" s="21" t="str">
        <f t="shared" si="153"/>
        <v>setembro</v>
      </c>
      <c r="J1381" s="20">
        <f t="shared" si="148"/>
        <v>9</v>
      </c>
      <c r="K1381" s="20">
        <f t="shared" si="149"/>
        <v>2023</v>
      </c>
      <c r="L1381" s="12">
        <f t="shared" si="150"/>
        <v>0.57634844264370733</v>
      </c>
      <c r="M1381">
        <f>(COUNTIF(mercado_acoes!D:D, "Compra") + COUNTIF(mercado_acoes!D:D, "Venda"))</f>
        <v>2000</v>
      </c>
      <c r="N1381" s="19">
        <f t="shared" si="151"/>
        <v>4682</v>
      </c>
      <c r="O1381" s="19">
        <f t="shared" si="152"/>
        <v>2022.4236515573564</v>
      </c>
    </row>
    <row r="1382" spans="1:15" x14ac:dyDescent="0.2">
      <c r="A1382" s="3">
        <v>19</v>
      </c>
      <c r="B1382" s="3" t="s">
        <v>23</v>
      </c>
      <c r="C1382" s="3" t="s">
        <v>184</v>
      </c>
      <c r="D1382" s="3" t="s">
        <v>14</v>
      </c>
      <c r="E1382" s="3" t="s">
        <v>15</v>
      </c>
      <c r="F1382" s="7">
        <v>49.07</v>
      </c>
      <c r="G1382" s="6" t="s">
        <v>449</v>
      </c>
      <c r="H1382" s="21">
        <f t="shared" si="147"/>
        <v>13</v>
      </c>
      <c r="I1382" s="21" t="str">
        <f t="shared" si="153"/>
        <v>setembro</v>
      </c>
      <c r="J1382" s="20">
        <f t="shared" si="148"/>
        <v>9</v>
      </c>
      <c r="K1382" s="20">
        <f t="shared" si="149"/>
        <v>2023</v>
      </c>
      <c r="L1382" s="12">
        <f t="shared" si="150"/>
        <v>0.60483666751076226</v>
      </c>
      <c r="M1382">
        <f>(COUNTIF(mercado_acoes!D:D, "Compra") + COUNTIF(mercado_acoes!D:D, "Venda"))</f>
        <v>2000</v>
      </c>
      <c r="N1382" s="19">
        <f t="shared" si="151"/>
        <v>4907</v>
      </c>
      <c r="O1382" s="19">
        <f t="shared" si="152"/>
        <v>2022.3951633324893</v>
      </c>
    </row>
    <row r="1383" spans="1:15" x14ac:dyDescent="0.2">
      <c r="A1383" s="3">
        <v>82</v>
      </c>
      <c r="B1383" s="3" t="s">
        <v>244</v>
      </c>
      <c r="C1383" s="3" t="s">
        <v>245</v>
      </c>
      <c r="D1383" s="3" t="s">
        <v>14</v>
      </c>
      <c r="E1383" s="3" t="s">
        <v>34</v>
      </c>
      <c r="F1383" s="7">
        <v>72.010000000000005</v>
      </c>
      <c r="G1383" s="6" t="s">
        <v>449</v>
      </c>
      <c r="H1383" s="21">
        <f t="shared" si="147"/>
        <v>13</v>
      </c>
      <c r="I1383" s="21" t="str">
        <f t="shared" si="153"/>
        <v>setembro</v>
      </c>
      <c r="J1383" s="20">
        <f t="shared" si="148"/>
        <v>9</v>
      </c>
      <c r="K1383" s="20">
        <f t="shared" si="149"/>
        <v>2023</v>
      </c>
      <c r="L1383" s="12">
        <f t="shared" si="150"/>
        <v>0.89528994682198026</v>
      </c>
      <c r="M1383">
        <f>(COUNTIF(mercado_acoes!D:D, "Compra") + COUNTIF(mercado_acoes!D:D, "Venda"))</f>
        <v>2000</v>
      </c>
      <c r="N1383" s="19">
        <f t="shared" si="151"/>
        <v>7201.0000000000009</v>
      </c>
      <c r="O1383" s="19">
        <f t="shared" si="152"/>
        <v>2022.104710053178</v>
      </c>
    </row>
    <row r="1384" spans="1:15" x14ac:dyDescent="0.2">
      <c r="A1384" s="3">
        <v>93</v>
      </c>
      <c r="B1384" s="3" t="s">
        <v>106</v>
      </c>
      <c r="C1384" s="3" t="s">
        <v>107</v>
      </c>
      <c r="D1384" s="3" t="s">
        <v>9</v>
      </c>
      <c r="E1384" s="3" t="s">
        <v>18</v>
      </c>
      <c r="F1384" s="7">
        <v>21.69</v>
      </c>
      <c r="G1384" s="6" t="s">
        <v>449</v>
      </c>
      <c r="H1384" s="21">
        <f t="shared" si="147"/>
        <v>13</v>
      </c>
      <c r="I1384" s="21" t="str">
        <f t="shared" si="153"/>
        <v>setembro</v>
      </c>
      <c r="J1384" s="20">
        <f t="shared" si="148"/>
        <v>9</v>
      </c>
      <c r="K1384" s="20">
        <f t="shared" si="149"/>
        <v>2023</v>
      </c>
      <c r="L1384" s="12">
        <f t="shared" si="150"/>
        <v>0.25816662446188909</v>
      </c>
      <c r="M1384">
        <f>(COUNTIF(mercado_acoes!D:D, "Compra") + COUNTIF(mercado_acoes!D:D, "Venda"))</f>
        <v>2000</v>
      </c>
      <c r="N1384" s="19">
        <f t="shared" si="151"/>
        <v>2169</v>
      </c>
      <c r="O1384" s="19">
        <f t="shared" si="152"/>
        <v>2022.7418333755381</v>
      </c>
    </row>
    <row r="1385" spans="1:15" x14ac:dyDescent="0.2">
      <c r="A1385" s="3">
        <v>79</v>
      </c>
      <c r="B1385" s="3" t="s">
        <v>71</v>
      </c>
      <c r="C1385" s="3" t="s">
        <v>72</v>
      </c>
      <c r="D1385" s="3" t="s">
        <v>9</v>
      </c>
      <c r="E1385" s="3" t="s">
        <v>83</v>
      </c>
      <c r="F1385" s="7">
        <v>39.880000000000003</v>
      </c>
      <c r="G1385" s="6" t="s">
        <v>449</v>
      </c>
      <c r="H1385" s="21">
        <f t="shared" si="147"/>
        <v>13</v>
      </c>
      <c r="I1385" s="21" t="str">
        <f t="shared" si="153"/>
        <v>setembro</v>
      </c>
      <c r="J1385" s="20">
        <f t="shared" si="148"/>
        <v>9</v>
      </c>
      <c r="K1385" s="20">
        <f t="shared" si="149"/>
        <v>2023</v>
      </c>
      <c r="L1385" s="12">
        <f t="shared" si="150"/>
        <v>0.4884780957204356</v>
      </c>
      <c r="M1385">
        <f>(COUNTIF(mercado_acoes!D:D, "Compra") + COUNTIF(mercado_acoes!D:D, "Venda"))</f>
        <v>2000</v>
      </c>
      <c r="N1385" s="19">
        <f t="shared" si="151"/>
        <v>3988.0000000000005</v>
      </c>
      <c r="O1385" s="19">
        <f t="shared" si="152"/>
        <v>2022.5115219042796</v>
      </c>
    </row>
    <row r="1386" spans="1:15" x14ac:dyDescent="0.2">
      <c r="A1386" s="3">
        <v>43</v>
      </c>
      <c r="B1386" s="3" t="s">
        <v>64</v>
      </c>
      <c r="C1386" s="3" t="s">
        <v>65</v>
      </c>
      <c r="D1386" s="3" t="s">
        <v>9</v>
      </c>
      <c r="E1386" s="3" t="s">
        <v>10</v>
      </c>
      <c r="F1386" s="7">
        <v>10.63</v>
      </c>
      <c r="G1386" s="6" t="s">
        <v>449</v>
      </c>
      <c r="H1386" s="21">
        <f t="shared" si="147"/>
        <v>13</v>
      </c>
      <c r="I1386" s="21" t="str">
        <f t="shared" si="153"/>
        <v>setembro</v>
      </c>
      <c r="J1386" s="20">
        <f t="shared" si="148"/>
        <v>9</v>
      </c>
      <c r="K1386" s="20">
        <f t="shared" si="149"/>
        <v>2023</v>
      </c>
      <c r="L1386" s="12">
        <f t="shared" si="150"/>
        <v>0.11813117244872119</v>
      </c>
      <c r="M1386">
        <f>(COUNTIF(mercado_acoes!D:D, "Compra") + COUNTIF(mercado_acoes!D:D, "Venda"))</f>
        <v>2000</v>
      </c>
      <c r="N1386" s="19">
        <f t="shared" si="151"/>
        <v>1063</v>
      </c>
      <c r="O1386" s="19">
        <f t="shared" si="152"/>
        <v>2022.8818688275512</v>
      </c>
    </row>
    <row r="1387" spans="1:15" x14ac:dyDescent="0.2">
      <c r="A1387" s="3">
        <v>30</v>
      </c>
      <c r="B1387" s="3" t="s">
        <v>7</v>
      </c>
      <c r="C1387" s="3" t="s">
        <v>8</v>
      </c>
      <c r="D1387" s="3" t="s">
        <v>14</v>
      </c>
      <c r="E1387" s="3" t="s">
        <v>70</v>
      </c>
      <c r="F1387" s="7">
        <v>13</v>
      </c>
      <c r="G1387" s="6" t="s">
        <v>450</v>
      </c>
      <c r="H1387" s="21">
        <f t="shared" si="147"/>
        <v>14</v>
      </c>
      <c r="I1387" s="21" t="str">
        <f t="shared" si="153"/>
        <v>setembro</v>
      </c>
      <c r="J1387" s="20">
        <f t="shared" si="148"/>
        <v>9</v>
      </c>
      <c r="K1387" s="20">
        <f t="shared" si="149"/>
        <v>2023</v>
      </c>
      <c r="L1387" s="12">
        <f t="shared" si="150"/>
        <v>0.14813876930868572</v>
      </c>
      <c r="M1387">
        <f>(COUNTIF(mercado_acoes!D:D, "Compra") + COUNTIF(mercado_acoes!D:D, "Venda"))</f>
        <v>2000</v>
      </c>
      <c r="N1387" s="19">
        <f t="shared" si="151"/>
        <v>1300</v>
      </c>
      <c r="O1387" s="19">
        <f t="shared" si="152"/>
        <v>2022.8518612306914</v>
      </c>
    </row>
    <row r="1388" spans="1:15" x14ac:dyDescent="0.2">
      <c r="A1388" s="3">
        <v>55</v>
      </c>
      <c r="B1388" s="3" t="s">
        <v>197</v>
      </c>
      <c r="C1388" s="3" t="s">
        <v>198</v>
      </c>
      <c r="D1388" s="3" t="s">
        <v>9</v>
      </c>
      <c r="E1388" s="3" t="s">
        <v>63</v>
      </c>
      <c r="F1388" s="7">
        <v>12.6</v>
      </c>
      <c r="G1388" s="6" t="s">
        <v>450</v>
      </c>
      <c r="H1388" s="21">
        <f t="shared" si="147"/>
        <v>14</v>
      </c>
      <c r="I1388" s="21" t="str">
        <f t="shared" si="153"/>
        <v>setembro</v>
      </c>
      <c r="J1388" s="20">
        <f t="shared" si="148"/>
        <v>9</v>
      </c>
      <c r="K1388" s="20">
        <f t="shared" si="149"/>
        <v>2023</v>
      </c>
      <c r="L1388" s="12">
        <f t="shared" si="150"/>
        <v>0.14307419599898707</v>
      </c>
      <c r="M1388">
        <f>(COUNTIF(mercado_acoes!D:D, "Compra") + COUNTIF(mercado_acoes!D:D, "Venda"))</f>
        <v>2000</v>
      </c>
      <c r="N1388" s="19">
        <f t="shared" si="151"/>
        <v>1260</v>
      </c>
      <c r="O1388" s="19">
        <f t="shared" si="152"/>
        <v>2022.8569258040011</v>
      </c>
    </row>
    <row r="1389" spans="1:15" x14ac:dyDescent="0.2">
      <c r="A1389" s="3">
        <v>22</v>
      </c>
      <c r="B1389" s="3" t="s">
        <v>108</v>
      </c>
      <c r="C1389" s="3" t="s">
        <v>109</v>
      </c>
      <c r="D1389" s="3" t="s">
        <v>9</v>
      </c>
      <c r="E1389" s="3" t="s">
        <v>125</v>
      </c>
      <c r="F1389" s="7">
        <v>2.59</v>
      </c>
      <c r="G1389" s="6" t="s">
        <v>450</v>
      </c>
      <c r="H1389" s="21">
        <f t="shared" si="147"/>
        <v>14</v>
      </c>
      <c r="I1389" s="21" t="str">
        <f t="shared" si="153"/>
        <v>setembro</v>
      </c>
      <c r="J1389" s="20">
        <f t="shared" si="148"/>
        <v>9</v>
      </c>
      <c r="K1389" s="20">
        <f t="shared" si="149"/>
        <v>2023</v>
      </c>
      <c r="L1389" s="12">
        <f t="shared" si="150"/>
        <v>1.633324892377817E-2</v>
      </c>
      <c r="M1389">
        <f>(COUNTIF(mercado_acoes!D:D, "Compra") + COUNTIF(mercado_acoes!D:D, "Venda"))</f>
        <v>2000</v>
      </c>
      <c r="N1389" s="19">
        <f t="shared" si="151"/>
        <v>259</v>
      </c>
      <c r="O1389" s="19">
        <f t="shared" si="152"/>
        <v>2022.9836667510763</v>
      </c>
    </row>
    <row r="1390" spans="1:15" x14ac:dyDescent="0.2">
      <c r="A1390" s="3">
        <v>9</v>
      </c>
      <c r="B1390" s="3" t="s">
        <v>205</v>
      </c>
      <c r="C1390" s="3" t="s">
        <v>206</v>
      </c>
      <c r="D1390" s="3" t="s">
        <v>14</v>
      </c>
      <c r="E1390" s="3" t="s">
        <v>63</v>
      </c>
      <c r="F1390" s="7">
        <v>11.01</v>
      </c>
      <c r="G1390" s="6" t="s">
        <v>450</v>
      </c>
      <c r="H1390" s="21">
        <f t="shared" si="147"/>
        <v>14</v>
      </c>
      <c r="I1390" s="21" t="str">
        <f t="shared" si="153"/>
        <v>setembro</v>
      </c>
      <c r="J1390" s="20">
        <f t="shared" si="148"/>
        <v>9</v>
      </c>
      <c r="K1390" s="20">
        <f t="shared" si="149"/>
        <v>2023</v>
      </c>
      <c r="L1390" s="12">
        <f t="shared" si="150"/>
        <v>0.1229425170929349</v>
      </c>
      <c r="M1390">
        <f>(COUNTIF(mercado_acoes!D:D, "Compra") + COUNTIF(mercado_acoes!D:D, "Venda"))</f>
        <v>2000</v>
      </c>
      <c r="N1390" s="19">
        <f t="shared" si="151"/>
        <v>1101</v>
      </c>
      <c r="O1390" s="19">
        <f t="shared" si="152"/>
        <v>2022.877057482907</v>
      </c>
    </row>
    <row r="1391" spans="1:15" x14ac:dyDescent="0.2">
      <c r="A1391" s="3">
        <v>42</v>
      </c>
      <c r="B1391" s="3" t="s">
        <v>61</v>
      </c>
      <c r="C1391" s="3" t="s">
        <v>155</v>
      </c>
      <c r="D1391" s="3" t="s">
        <v>9</v>
      </c>
      <c r="E1391" s="3" t="s">
        <v>63</v>
      </c>
      <c r="F1391" s="7">
        <v>12.31</v>
      </c>
      <c r="G1391" s="6" t="s">
        <v>450</v>
      </c>
      <c r="H1391" s="21">
        <f t="shared" si="147"/>
        <v>14</v>
      </c>
      <c r="I1391" s="21" t="str">
        <f t="shared" si="153"/>
        <v>setembro</v>
      </c>
      <c r="J1391" s="20">
        <f t="shared" si="148"/>
        <v>9</v>
      </c>
      <c r="K1391" s="20">
        <f t="shared" si="149"/>
        <v>2023</v>
      </c>
      <c r="L1391" s="12">
        <f t="shared" si="150"/>
        <v>0.13940238034945554</v>
      </c>
      <c r="M1391">
        <f>(COUNTIF(mercado_acoes!D:D, "Compra") + COUNTIF(mercado_acoes!D:D, "Venda"))</f>
        <v>2000</v>
      </c>
      <c r="N1391" s="19">
        <f t="shared" si="151"/>
        <v>1231</v>
      </c>
      <c r="O1391" s="19">
        <f t="shared" si="152"/>
        <v>2022.8605976196504</v>
      </c>
    </row>
    <row r="1392" spans="1:15" x14ac:dyDescent="0.2">
      <c r="A1392" s="3">
        <v>32</v>
      </c>
      <c r="B1392" s="3" t="s">
        <v>128</v>
      </c>
      <c r="C1392" s="3" t="s">
        <v>129</v>
      </c>
      <c r="D1392" s="3" t="s">
        <v>9</v>
      </c>
      <c r="E1392" s="3" t="s">
        <v>10</v>
      </c>
      <c r="F1392" s="7">
        <v>10.16</v>
      </c>
      <c r="G1392" s="6" t="s">
        <v>450</v>
      </c>
      <c r="H1392" s="21">
        <f t="shared" si="147"/>
        <v>14</v>
      </c>
      <c r="I1392" s="21" t="str">
        <f t="shared" si="153"/>
        <v>setembro</v>
      </c>
      <c r="J1392" s="20">
        <f t="shared" si="148"/>
        <v>9</v>
      </c>
      <c r="K1392" s="20">
        <f t="shared" si="149"/>
        <v>2023</v>
      </c>
      <c r="L1392" s="12">
        <f t="shared" si="150"/>
        <v>0.11218029880982526</v>
      </c>
      <c r="M1392">
        <f>(COUNTIF(mercado_acoes!D:D, "Compra") + COUNTIF(mercado_acoes!D:D, "Venda"))</f>
        <v>2000</v>
      </c>
      <c r="N1392" s="19">
        <f t="shared" si="151"/>
        <v>1016</v>
      </c>
      <c r="O1392" s="19">
        <f t="shared" si="152"/>
        <v>2022.8878197011902</v>
      </c>
    </row>
    <row r="1393" spans="1:15" x14ac:dyDescent="0.2">
      <c r="A1393" s="3">
        <v>76</v>
      </c>
      <c r="B1393" s="3" t="s">
        <v>213</v>
      </c>
      <c r="C1393" s="3" t="s">
        <v>214</v>
      </c>
      <c r="D1393" s="3" t="s">
        <v>9</v>
      </c>
      <c r="E1393" s="3" t="s">
        <v>18</v>
      </c>
      <c r="F1393" s="7">
        <v>13.23</v>
      </c>
      <c r="G1393" s="6" t="s">
        <v>451</v>
      </c>
      <c r="H1393" s="21">
        <f t="shared" si="147"/>
        <v>15</v>
      </c>
      <c r="I1393" s="21" t="str">
        <f t="shared" si="153"/>
        <v>setembro</v>
      </c>
      <c r="J1393" s="20">
        <f t="shared" si="148"/>
        <v>9</v>
      </c>
      <c r="K1393" s="20">
        <f t="shared" si="149"/>
        <v>2023</v>
      </c>
      <c r="L1393" s="12">
        <f t="shared" si="150"/>
        <v>0.15105089896176246</v>
      </c>
      <c r="M1393">
        <f>(COUNTIF(mercado_acoes!D:D, "Compra") + COUNTIF(mercado_acoes!D:D, "Venda"))</f>
        <v>2000</v>
      </c>
      <c r="N1393" s="19">
        <f t="shared" si="151"/>
        <v>1323</v>
      </c>
      <c r="O1393" s="19">
        <f t="shared" si="152"/>
        <v>2022.8489491010382</v>
      </c>
    </row>
    <row r="1394" spans="1:15" x14ac:dyDescent="0.2">
      <c r="A1394" s="3">
        <v>40</v>
      </c>
      <c r="B1394" s="3" t="s">
        <v>97</v>
      </c>
      <c r="C1394" s="3" t="s">
        <v>174</v>
      </c>
      <c r="D1394" s="3" t="s">
        <v>14</v>
      </c>
      <c r="E1394" s="3" t="s">
        <v>70</v>
      </c>
      <c r="F1394" s="7">
        <v>12.84</v>
      </c>
      <c r="G1394" s="6" t="s">
        <v>451</v>
      </c>
      <c r="H1394" s="21">
        <f t="shared" si="147"/>
        <v>15</v>
      </c>
      <c r="I1394" s="21" t="str">
        <f t="shared" si="153"/>
        <v>setembro</v>
      </c>
      <c r="J1394" s="20">
        <f t="shared" si="148"/>
        <v>9</v>
      </c>
      <c r="K1394" s="20">
        <f t="shared" si="149"/>
        <v>2023</v>
      </c>
      <c r="L1394" s="12">
        <f t="shared" si="150"/>
        <v>0.14611293998480626</v>
      </c>
      <c r="M1394">
        <f>(COUNTIF(mercado_acoes!D:D, "Compra") + COUNTIF(mercado_acoes!D:D, "Venda"))</f>
        <v>2000</v>
      </c>
      <c r="N1394" s="19">
        <f t="shared" si="151"/>
        <v>1284</v>
      </c>
      <c r="O1394" s="19">
        <f t="shared" si="152"/>
        <v>2022.8538870600153</v>
      </c>
    </row>
    <row r="1395" spans="1:15" x14ac:dyDescent="0.2">
      <c r="A1395" s="3">
        <v>90</v>
      </c>
      <c r="B1395" s="3" t="s">
        <v>225</v>
      </c>
      <c r="C1395" s="3" t="s">
        <v>226</v>
      </c>
      <c r="D1395" s="3" t="s">
        <v>14</v>
      </c>
      <c r="E1395" s="3" t="s">
        <v>47</v>
      </c>
      <c r="F1395" s="7">
        <v>9.52</v>
      </c>
      <c r="G1395" s="6" t="s">
        <v>451</v>
      </c>
      <c r="H1395" s="21">
        <f t="shared" si="147"/>
        <v>15</v>
      </c>
      <c r="I1395" s="21" t="str">
        <f t="shared" si="153"/>
        <v>setembro</v>
      </c>
      <c r="J1395" s="20">
        <f t="shared" si="148"/>
        <v>9</v>
      </c>
      <c r="K1395" s="20">
        <f t="shared" si="149"/>
        <v>2023</v>
      </c>
      <c r="L1395" s="12">
        <f t="shared" si="150"/>
        <v>0.1040769815143074</v>
      </c>
      <c r="M1395">
        <f>(COUNTIF(mercado_acoes!D:D, "Compra") + COUNTIF(mercado_acoes!D:D, "Venda"))</f>
        <v>2000</v>
      </c>
      <c r="N1395" s="19">
        <f t="shared" si="151"/>
        <v>952</v>
      </c>
      <c r="O1395" s="19">
        <f t="shared" si="152"/>
        <v>2022.8959230184857</v>
      </c>
    </row>
    <row r="1396" spans="1:15" x14ac:dyDescent="0.2">
      <c r="A1396" s="3">
        <v>58</v>
      </c>
      <c r="B1396" s="3" t="s">
        <v>149</v>
      </c>
      <c r="C1396" s="3" t="s">
        <v>150</v>
      </c>
      <c r="D1396" s="3" t="s">
        <v>9</v>
      </c>
      <c r="E1396" s="3" t="s">
        <v>18</v>
      </c>
      <c r="F1396" s="7">
        <v>20.350000000000001</v>
      </c>
      <c r="G1396" s="6" t="s">
        <v>451</v>
      </c>
      <c r="H1396" s="21">
        <f t="shared" si="147"/>
        <v>15</v>
      </c>
      <c r="I1396" s="21" t="str">
        <f t="shared" si="153"/>
        <v>setembro</v>
      </c>
      <c r="J1396" s="20">
        <f t="shared" si="148"/>
        <v>9</v>
      </c>
      <c r="K1396" s="20">
        <f t="shared" si="149"/>
        <v>2023</v>
      </c>
      <c r="L1396" s="12">
        <f t="shared" si="150"/>
        <v>0.24120030387439859</v>
      </c>
      <c r="M1396">
        <f>(COUNTIF(mercado_acoes!D:D, "Compra") + COUNTIF(mercado_acoes!D:D, "Venda"))</f>
        <v>2000</v>
      </c>
      <c r="N1396" s="19">
        <f t="shared" si="151"/>
        <v>2035.0000000000002</v>
      </c>
      <c r="O1396" s="19">
        <f t="shared" si="152"/>
        <v>2022.7587996961256</v>
      </c>
    </row>
    <row r="1397" spans="1:15" x14ac:dyDescent="0.2">
      <c r="A1397" s="3">
        <v>36</v>
      </c>
      <c r="B1397" s="3" t="s">
        <v>61</v>
      </c>
      <c r="C1397" s="3" t="s">
        <v>62</v>
      </c>
      <c r="D1397" s="3" t="s">
        <v>14</v>
      </c>
      <c r="E1397" s="3" t="s">
        <v>37</v>
      </c>
      <c r="F1397" s="7">
        <v>58.54</v>
      </c>
      <c r="G1397" s="6" t="s">
        <v>451</v>
      </c>
      <c r="H1397" s="21">
        <f t="shared" ref="H1397:H1460" si="154">DAY(G1397)</f>
        <v>15</v>
      </c>
      <c r="I1397" s="21" t="str">
        <f t="shared" si="153"/>
        <v>setembro</v>
      </c>
      <c r="J1397" s="20">
        <f t="shared" si="148"/>
        <v>9</v>
      </c>
      <c r="K1397" s="20">
        <f t="shared" si="149"/>
        <v>2023</v>
      </c>
      <c r="L1397" s="12">
        <f t="shared" si="150"/>
        <v>0.7247404406178779</v>
      </c>
      <c r="M1397">
        <f>(COUNTIF(mercado_acoes!D:D, "Compra") + COUNTIF(mercado_acoes!D:D, "Venda"))</f>
        <v>2000</v>
      </c>
      <c r="N1397" s="19">
        <f t="shared" si="151"/>
        <v>5854</v>
      </c>
      <c r="O1397" s="19">
        <f t="shared" si="152"/>
        <v>2022.2752595593822</v>
      </c>
    </row>
    <row r="1398" spans="1:15" x14ac:dyDescent="0.2">
      <c r="A1398" s="3">
        <v>54</v>
      </c>
      <c r="B1398" s="3" t="s">
        <v>55</v>
      </c>
      <c r="C1398" s="3" t="s">
        <v>56</v>
      </c>
      <c r="D1398" s="3" t="s">
        <v>9</v>
      </c>
      <c r="E1398" s="3" t="s">
        <v>47</v>
      </c>
      <c r="F1398" s="7">
        <v>9.2899999999999991</v>
      </c>
      <c r="G1398" s="6" t="s">
        <v>451</v>
      </c>
      <c r="H1398" s="21">
        <f t="shared" si="154"/>
        <v>15</v>
      </c>
      <c r="I1398" s="21" t="str">
        <f t="shared" si="153"/>
        <v>setembro</v>
      </c>
      <c r="J1398" s="20">
        <f t="shared" si="148"/>
        <v>9</v>
      </c>
      <c r="K1398" s="20">
        <f t="shared" si="149"/>
        <v>2023</v>
      </c>
      <c r="L1398" s="12">
        <f t="shared" si="150"/>
        <v>0.10116485186123068</v>
      </c>
      <c r="M1398">
        <f>(COUNTIF(mercado_acoes!D:D, "Compra") + COUNTIF(mercado_acoes!D:D, "Venda"))</f>
        <v>2000</v>
      </c>
      <c r="N1398" s="19">
        <f t="shared" si="151"/>
        <v>928.99999999999989</v>
      </c>
      <c r="O1398" s="19">
        <f t="shared" si="152"/>
        <v>2022.8988351481387</v>
      </c>
    </row>
    <row r="1399" spans="1:15" x14ac:dyDescent="0.2">
      <c r="A1399" s="3">
        <v>12</v>
      </c>
      <c r="B1399" s="3" t="s">
        <v>178</v>
      </c>
      <c r="C1399" s="3" t="s">
        <v>179</v>
      </c>
      <c r="D1399" s="3" t="s">
        <v>9</v>
      </c>
      <c r="E1399" s="3" t="s">
        <v>31</v>
      </c>
      <c r="F1399" s="7">
        <v>51.5</v>
      </c>
      <c r="G1399" s="6" t="s">
        <v>451</v>
      </c>
      <c r="H1399" s="21">
        <f t="shared" si="154"/>
        <v>15</v>
      </c>
      <c r="I1399" s="21" t="str">
        <f t="shared" si="153"/>
        <v>setembro</v>
      </c>
      <c r="J1399" s="20">
        <f t="shared" si="148"/>
        <v>9</v>
      </c>
      <c r="K1399" s="20">
        <f t="shared" si="149"/>
        <v>2023</v>
      </c>
      <c r="L1399" s="12">
        <f t="shared" si="150"/>
        <v>0.63560395036718154</v>
      </c>
      <c r="M1399">
        <f>(COUNTIF(mercado_acoes!D:D, "Compra") + COUNTIF(mercado_acoes!D:D, "Venda"))</f>
        <v>2000</v>
      </c>
      <c r="N1399" s="19">
        <f t="shared" si="151"/>
        <v>5150</v>
      </c>
      <c r="O1399" s="19">
        <f t="shared" si="152"/>
        <v>2022.3643960496329</v>
      </c>
    </row>
    <row r="1400" spans="1:15" x14ac:dyDescent="0.2">
      <c r="A1400" s="3">
        <v>5</v>
      </c>
      <c r="B1400" s="3" t="s">
        <v>151</v>
      </c>
      <c r="C1400" s="3" t="s">
        <v>152</v>
      </c>
      <c r="D1400" s="3" t="s">
        <v>14</v>
      </c>
      <c r="E1400" s="3" t="s">
        <v>95</v>
      </c>
      <c r="F1400" s="7">
        <v>4.3600000000000003</v>
      </c>
      <c r="G1400" s="6" t="s">
        <v>451</v>
      </c>
      <c r="H1400" s="21">
        <f t="shared" si="154"/>
        <v>15</v>
      </c>
      <c r="I1400" s="21" t="str">
        <f t="shared" si="153"/>
        <v>setembro</v>
      </c>
      <c r="J1400" s="20">
        <f t="shared" si="148"/>
        <v>9</v>
      </c>
      <c r="K1400" s="20">
        <f t="shared" si="149"/>
        <v>2023</v>
      </c>
      <c r="L1400" s="12">
        <f t="shared" si="150"/>
        <v>3.8743985819194734E-2</v>
      </c>
      <c r="M1400">
        <f>(COUNTIF(mercado_acoes!D:D, "Compra") + COUNTIF(mercado_acoes!D:D, "Venda"))</f>
        <v>2000</v>
      </c>
      <c r="N1400" s="19">
        <f t="shared" si="151"/>
        <v>436.00000000000006</v>
      </c>
      <c r="O1400" s="19">
        <f t="shared" si="152"/>
        <v>2022.9612560141809</v>
      </c>
    </row>
    <row r="1401" spans="1:15" x14ac:dyDescent="0.2">
      <c r="A1401" s="3">
        <v>28</v>
      </c>
      <c r="B1401" s="3" t="s">
        <v>49</v>
      </c>
      <c r="C1401" s="3" t="s">
        <v>50</v>
      </c>
      <c r="D1401" s="3" t="s">
        <v>9</v>
      </c>
      <c r="E1401" s="3" t="s">
        <v>83</v>
      </c>
      <c r="F1401" s="7">
        <v>37.14</v>
      </c>
      <c r="G1401" s="6" t="s">
        <v>451</v>
      </c>
      <c r="H1401" s="21">
        <f t="shared" si="154"/>
        <v>15</v>
      </c>
      <c r="I1401" s="21" t="str">
        <f t="shared" si="153"/>
        <v>setembro</v>
      </c>
      <c r="J1401" s="20">
        <f t="shared" si="148"/>
        <v>9</v>
      </c>
      <c r="K1401" s="20">
        <f t="shared" si="149"/>
        <v>2023</v>
      </c>
      <c r="L1401" s="12">
        <f t="shared" si="150"/>
        <v>0.45378576854899977</v>
      </c>
      <c r="M1401">
        <f>(COUNTIF(mercado_acoes!D:D, "Compra") + COUNTIF(mercado_acoes!D:D, "Venda"))</f>
        <v>2000</v>
      </c>
      <c r="N1401" s="19">
        <f t="shared" si="151"/>
        <v>3714</v>
      </c>
      <c r="O1401" s="19">
        <f t="shared" si="152"/>
        <v>2022.5462142314509</v>
      </c>
    </row>
    <row r="1402" spans="1:15" x14ac:dyDescent="0.2">
      <c r="A1402" s="3">
        <v>11</v>
      </c>
      <c r="B1402" s="3" t="s">
        <v>237</v>
      </c>
      <c r="C1402" s="3" t="s">
        <v>238</v>
      </c>
      <c r="D1402" s="3" t="s">
        <v>9</v>
      </c>
      <c r="E1402" s="3" t="s">
        <v>83</v>
      </c>
      <c r="F1402" s="7">
        <v>31.58</v>
      </c>
      <c r="G1402" s="6" t="s">
        <v>452</v>
      </c>
      <c r="H1402" s="21">
        <f t="shared" si="154"/>
        <v>16</v>
      </c>
      <c r="I1402" s="21" t="str">
        <f t="shared" si="153"/>
        <v>setembro</v>
      </c>
      <c r="J1402" s="20">
        <f t="shared" si="148"/>
        <v>9</v>
      </c>
      <c r="K1402" s="20">
        <f t="shared" si="149"/>
        <v>2023</v>
      </c>
      <c r="L1402" s="12">
        <f t="shared" si="150"/>
        <v>0.38338819954418835</v>
      </c>
      <c r="M1402">
        <f>(COUNTIF(mercado_acoes!D:D, "Compra") + COUNTIF(mercado_acoes!D:D, "Venda"))</f>
        <v>2000</v>
      </c>
      <c r="N1402" s="19">
        <f t="shared" si="151"/>
        <v>3158</v>
      </c>
      <c r="O1402" s="19">
        <f t="shared" si="152"/>
        <v>2022.6166118004558</v>
      </c>
    </row>
    <row r="1403" spans="1:15" x14ac:dyDescent="0.2">
      <c r="A1403" s="3">
        <v>23</v>
      </c>
      <c r="B1403" s="3" t="s">
        <v>253</v>
      </c>
      <c r="C1403" s="3" t="s">
        <v>254</v>
      </c>
      <c r="D1403" s="3" t="s">
        <v>14</v>
      </c>
      <c r="E1403" s="3" t="s">
        <v>70</v>
      </c>
      <c r="F1403" s="7">
        <v>10.68</v>
      </c>
      <c r="G1403" s="6" t="s">
        <v>452</v>
      </c>
      <c r="H1403" s="21">
        <f t="shared" si="154"/>
        <v>16</v>
      </c>
      <c r="I1403" s="21" t="str">
        <f t="shared" si="153"/>
        <v>setembro</v>
      </c>
      <c r="J1403" s="20">
        <f t="shared" si="148"/>
        <v>9</v>
      </c>
      <c r="K1403" s="20">
        <f t="shared" si="149"/>
        <v>2023</v>
      </c>
      <c r="L1403" s="12">
        <f t="shared" si="150"/>
        <v>0.11876424411243351</v>
      </c>
      <c r="M1403">
        <f>(COUNTIF(mercado_acoes!D:D, "Compra") + COUNTIF(mercado_acoes!D:D, "Venda"))</f>
        <v>2000</v>
      </c>
      <c r="N1403" s="19">
        <f t="shared" si="151"/>
        <v>1068</v>
      </c>
      <c r="O1403" s="19">
        <f t="shared" si="152"/>
        <v>2022.8812357558875</v>
      </c>
    </row>
    <row r="1404" spans="1:15" x14ac:dyDescent="0.2">
      <c r="A1404" s="3">
        <v>44</v>
      </c>
      <c r="B1404" s="3" t="s">
        <v>217</v>
      </c>
      <c r="C1404" s="3" t="s">
        <v>218</v>
      </c>
      <c r="D1404" s="3" t="s">
        <v>14</v>
      </c>
      <c r="E1404" s="3" t="s">
        <v>79</v>
      </c>
      <c r="F1404" s="7">
        <v>13.66</v>
      </c>
      <c r="G1404" s="6" t="s">
        <v>452</v>
      </c>
      <c r="H1404" s="21">
        <f t="shared" si="154"/>
        <v>16</v>
      </c>
      <c r="I1404" s="21" t="str">
        <f t="shared" si="153"/>
        <v>setembro</v>
      </c>
      <c r="J1404" s="20">
        <f t="shared" si="148"/>
        <v>9</v>
      </c>
      <c r="K1404" s="20">
        <f t="shared" si="149"/>
        <v>2023</v>
      </c>
      <c r="L1404" s="12">
        <f t="shared" si="150"/>
        <v>0.15649531526968852</v>
      </c>
      <c r="M1404">
        <f>(COUNTIF(mercado_acoes!D:D, "Compra") + COUNTIF(mercado_acoes!D:D, "Venda"))</f>
        <v>2000</v>
      </c>
      <c r="N1404" s="19">
        <f t="shared" si="151"/>
        <v>1366</v>
      </c>
      <c r="O1404" s="19">
        <f t="shared" si="152"/>
        <v>2022.8435046847303</v>
      </c>
    </row>
    <row r="1405" spans="1:15" x14ac:dyDescent="0.2">
      <c r="A1405" s="3">
        <v>82</v>
      </c>
      <c r="B1405" s="3" t="s">
        <v>244</v>
      </c>
      <c r="C1405" s="3" t="s">
        <v>245</v>
      </c>
      <c r="D1405" s="3" t="s">
        <v>14</v>
      </c>
      <c r="E1405" s="3" t="s">
        <v>21</v>
      </c>
      <c r="F1405" s="7">
        <v>32.270000000000003</v>
      </c>
      <c r="G1405" s="6" t="s">
        <v>453</v>
      </c>
      <c r="H1405" s="21">
        <f t="shared" si="154"/>
        <v>17</v>
      </c>
      <c r="I1405" s="21" t="str">
        <f t="shared" si="153"/>
        <v>setembro</v>
      </c>
      <c r="J1405" s="20">
        <f t="shared" si="148"/>
        <v>9</v>
      </c>
      <c r="K1405" s="20">
        <f t="shared" si="149"/>
        <v>2023</v>
      </c>
      <c r="L1405" s="12">
        <f t="shared" si="150"/>
        <v>0.39212458850341858</v>
      </c>
      <c r="M1405">
        <f>(COUNTIF(mercado_acoes!D:D, "Compra") + COUNTIF(mercado_acoes!D:D, "Venda"))</f>
        <v>2000</v>
      </c>
      <c r="N1405" s="19">
        <f t="shared" si="151"/>
        <v>3227.0000000000005</v>
      </c>
      <c r="O1405" s="19">
        <f t="shared" si="152"/>
        <v>2022.6078754114965</v>
      </c>
    </row>
    <row r="1406" spans="1:15" x14ac:dyDescent="0.2">
      <c r="A1406" s="3">
        <v>14</v>
      </c>
      <c r="B1406" s="3" t="s">
        <v>156</v>
      </c>
      <c r="C1406" s="3" t="s">
        <v>157</v>
      </c>
      <c r="D1406" s="3" t="s">
        <v>9</v>
      </c>
      <c r="E1406" s="3" t="s">
        <v>21</v>
      </c>
      <c r="F1406" s="7">
        <v>42.86</v>
      </c>
      <c r="G1406" s="6" t="s">
        <v>453</v>
      </c>
      <c r="H1406" s="21">
        <f t="shared" si="154"/>
        <v>17</v>
      </c>
      <c r="I1406" s="21" t="str">
        <f t="shared" si="153"/>
        <v>setembro</v>
      </c>
      <c r="J1406" s="20">
        <f t="shared" si="148"/>
        <v>9</v>
      </c>
      <c r="K1406" s="20">
        <f t="shared" si="149"/>
        <v>2023</v>
      </c>
      <c r="L1406" s="12">
        <f t="shared" si="150"/>
        <v>0.52620916687769059</v>
      </c>
      <c r="M1406">
        <f>(COUNTIF(mercado_acoes!D:D, "Compra") + COUNTIF(mercado_acoes!D:D, "Venda"))</f>
        <v>2000</v>
      </c>
      <c r="N1406" s="19">
        <f t="shared" si="151"/>
        <v>4286</v>
      </c>
      <c r="O1406" s="19">
        <f t="shared" si="152"/>
        <v>2022.4737908331224</v>
      </c>
    </row>
    <row r="1407" spans="1:15" x14ac:dyDescent="0.2">
      <c r="A1407" s="3">
        <v>23</v>
      </c>
      <c r="B1407" s="3" t="s">
        <v>253</v>
      </c>
      <c r="C1407" s="3" t="s">
        <v>254</v>
      </c>
      <c r="D1407" s="3" t="s">
        <v>14</v>
      </c>
      <c r="E1407" s="3" t="s">
        <v>10</v>
      </c>
      <c r="F1407" s="7">
        <v>10.56</v>
      </c>
      <c r="G1407" s="6" t="s">
        <v>453</v>
      </c>
      <c r="H1407" s="21">
        <f t="shared" si="154"/>
        <v>17</v>
      </c>
      <c r="I1407" s="21" t="str">
        <f t="shared" si="153"/>
        <v>setembro</v>
      </c>
      <c r="J1407" s="20">
        <f t="shared" si="148"/>
        <v>9</v>
      </c>
      <c r="K1407" s="20">
        <f t="shared" si="149"/>
        <v>2023</v>
      </c>
      <c r="L1407" s="12">
        <f t="shared" si="150"/>
        <v>0.11724487211952392</v>
      </c>
      <c r="M1407">
        <f>(COUNTIF(mercado_acoes!D:D, "Compra") + COUNTIF(mercado_acoes!D:D, "Venda"))</f>
        <v>2000</v>
      </c>
      <c r="N1407" s="19">
        <f t="shared" si="151"/>
        <v>1056</v>
      </c>
      <c r="O1407" s="19">
        <f t="shared" si="152"/>
        <v>2022.8827551278805</v>
      </c>
    </row>
    <row r="1408" spans="1:15" x14ac:dyDescent="0.2">
      <c r="A1408" s="3">
        <v>33</v>
      </c>
      <c r="B1408" s="3" t="s">
        <v>182</v>
      </c>
      <c r="C1408" s="3" t="s">
        <v>183</v>
      </c>
      <c r="D1408" s="3" t="s">
        <v>9</v>
      </c>
      <c r="E1408" s="3" t="s">
        <v>125</v>
      </c>
      <c r="F1408" s="7">
        <v>4.54</v>
      </c>
      <c r="G1408" s="6" t="s">
        <v>453</v>
      </c>
      <c r="H1408" s="21">
        <f t="shared" si="154"/>
        <v>17</v>
      </c>
      <c r="I1408" s="21" t="str">
        <f t="shared" si="153"/>
        <v>setembro</v>
      </c>
      <c r="J1408" s="20">
        <f t="shared" si="148"/>
        <v>9</v>
      </c>
      <c r="K1408" s="20">
        <f t="shared" si="149"/>
        <v>2023</v>
      </c>
      <c r="L1408" s="12">
        <f t="shared" si="150"/>
        <v>4.1023043808559131E-2</v>
      </c>
      <c r="M1408">
        <f>(COUNTIF(mercado_acoes!D:D, "Compra") + COUNTIF(mercado_acoes!D:D, "Venda"))</f>
        <v>2000</v>
      </c>
      <c r="N1408" s="19">
        <f t="shared" si="151"/>
        <v>454</v>
      </c>
      <c r="O1408" s="19">
        <f t="shared" si="152"/>
        <v>2022.9589769561915</v>
      </c>
    </row>
    <row r="1409" spans="1:15" x14ac:dyDescent="0.2">
      <c r="A1409" s="3">
        <v>34</v>
      </c>
      <c r="B1409" s="3" t="s">
        <v>164</v>
      </c>
      <c r="C1409" s="3" t="s">
        <v>165</v>
      </c>
      <c r="D1409" s="3" t="s">
        <v>14</v>
      </c>
      <c r="E1409" s="3" t="s">
        <v>30</v>
      </c>
      <c r="F1409" s="7">
        <v>22.06</v>
      </c>
      <c r="G1409" s="6" t="s">
        <v>453</v>
      </c>
      <c r="H1409" s="21">
        <f t="shared" si="154"/>
        <v>17</v>
      </c>
      <c r="I1409" s="21" t="str">
        <f t="shared" si="153"/>
        <v>setembro</v>
      </c>
      <c r="J1409" s="20">
        <f t="shared" si="148"/>
        <v>9</v>
      </c>
      <c r="K1409" s="20">
        <f t="shared" si="149"/>
        <v>2023</v>
      </c>
      <c r="L1409" s="12">
        <f t="shared" si="150"/>
        <v>0.2628513547733603</v>
      </c>
      <c r="M1409">
        <f>(COUNTIF(mercado_acoes!D:D, "Compra") + COUNTIF(mercado_acoes!D:D, "Venda"))</f>
        <v>2000</v>
      </c>
      <c r="N1409" s="19">
        <f t="shared" si="151"/>
        <v>2206</v>
      </c>
      <c r="O1409" s="19">
        <f t="shared" si="152"/>
        <v>2022.7371486452266</v>
      </c>
    </row>
    <row r="1410" spans="1:15" x14ac:dyDescent="0.2">
      <c r="A1410" s="3">
        <v>8</v>
      </c>
      <c r="B1410" s="3" t="s">
        <v>77</v>
      </c>
      <c r="C1410" s="3" t="s">
        <v>78</v>
      </c>
      <c r="D1410" s="3" t="s">
        <v>14</v>
      </c>
      <c r="E1410" s="3" t="s">
        <v>18</v>
      </c>
      <c r="F1410" s="7">
        <v>16.38</v>
      </c>
      <c r="G1410" s="6" t="s">
        <v>453</v>
      </c>
      <c r="H1410" s="21">
        <f t="shared" si="154"/>
        <v>17</v>
      </c>
      <c r="I1410" s="21" t="str">
        <f t="shared" si="153"/>
        <v>setembro</v>
      </c>
      <c r="J1410" s="20">
        <f t="shared" si="148"/>
        <v>9</v>
      </c>
      <c r="K1410" s="20">
        <f t="shared" si="149"/>
        <v>2023</v>
      </c>
      <c r="L1410" s="12">
        <f t="shared" si="150"/>
        <v>0.19093441377563938</v>
      </c>
      <c r="M1410">
        <f>(COUNTIF(mercado_acoes!D:D, "Compra") + COUNTIF(mercado_acoes!D:D, "Venda"))</f>
        <v>2000</v>
      </c>
      <c r="N1410" s="19">
        <f t="shared" si="151"/>
        <v>1638</v>
      </c>
      <c r="O1410" s="19">
        <f t="shared" si="152"/>
        <v>2022.8090655862243</v>
      </c>
    </row>
    <row r="1411" spans="1:15" x14ac:dyDescent="0.2">
      <c r="A1411" s="3">
        <v>55</v>
      </c>
      <c r="B1411" s="3" t="s">
        <v>197</v>
      </c>
      <c r="C1411" s="3" t="s">
        <v>198</v>
      </c>
      <c r="D1411" s="3" t="s">
        <v>14</v>
      </c>
      <c r="E1411" s="3" t="s">
        <v>34</v>
      </c>
      <c r="F1411" s="7">
        <v>77.94</v>
      </c>
      <c r="G1411" s="6" t="s">
        <v>453</v>
      </c>
      <c r="H1411" s="21">
        <f t="shared" si="154"/>
        <v>17</v>
      </c>
      <c r="I1411" s="21" t="str">
        <f t="shared" si="153"/>
        <v>setembro</v>
      </c>
      <c r="J1411" s="20">
        <f t="shared" ref="J1411:J1474" si="155">MONTH(G1411)</f>
        <v>9</v>
      </c>
      <c r="K1411" s="20">
        <f t="shared" ref="K1411:K1474" si="156">YEAR(G1411)</f>
        <v>2023</v>
      </c>
      <c r="L1411" s="12">
        <f t="shared" ref="L1411:L1474" si="157">(F1411 - MIN(F:F)) / (MAX(F:F) - MIN(F:F))</f>
        <v>0.97037224613826278</v>
      </c>
      <c r="M1411">
        <f>(COUNTIF(mercado_acoes!D:D, "Compra") + COUNTIF(mercado_acoes!D:D, "Venda"))</f>
        <v>2000</v>
      </c>
      <c r="N1411" s="19">
        <f t="shared" ref="N1411:N1474" si="158">F1411*100</f>
        <v>7794</v>
      </c>
      <c r="O1411" s="19">
        <f t="shared" ref="O1411:O1474" si="159">K1411 - L1411</f>
        <v>2022.0296277538616</v>
      </c>
    </row>
    <row r="1412" spans="1:15" x14ac:dyDescent="0.2">
      <c r="A1412" s="3">
        <v>74</v>
      </c>
      <c r="B1412" s="3" t="s">
        <v>7</v>
      </c>
      <c r="C1412" s="3" t="s">
        <v>100</v>
      </c>
      <c r="D1412" s="3" t="s">
        <v>9</v>
      </c>
      <c r="E1412" s="3" t="s">
        <v>125</v>
      </c>
      <c r="F1412" s="7">
        <v>3.7</v>
      </c>
      <c r="G1412" s="6" t="s">
        <v>453</v>
      </c>
      <c r="H1412" s="21">
        <f t="shared" si="154"/>
        <v>17</v>
      </c>
      <c r="I1412" s="21" t="str">
        <f t="shared" si="153"/>
        <v>setembro</v>
      </c>
      <c r="J1412" s="20">
        <f t="shared" si="155"/>
        <v>9</v>
      </c>
      <c r="K1412" s="20">
        <f t="shared" si="156"/>
        <v>2023</v>
      </c>
      <c r="L1412" s="12">
        <f t="shared" si="157"/>
        <v>3.038743985819195E-2</v>
      </c>
      <c r="M1412">
        <f>(COUNTIF(mercado_acoes!D:D, "Compra") + COUNTIF(mercado_acoes!D:D, "Venda"))</f>
        <v>2000</v>
      </c>
      <c r="N1412" s="19">
        <f t="shared" si="158"/>
        <v>370</v>
      </c>
      <c r="O1412" s="19">
        <f t="shared" si="159"/>
        <v>2022.9696125601417</v>
      </c>
    </row>
    <row r="1413" spans="1:15" x14ac:dyDescent="0.2">
      <c r="A1413" s="3">
        <v>11</v>
      </c>
      <c r="B1413" s="3" t="s">
        <v>237</v>
      </c>
      <c r="C1413" s="3" t="s">
        <v>238</v>
      </c>
      <c r="D1413" s="3" t="s">
        <v>14</v>
      </c>
      <c r="E1413" s="3" t="s">
        <v>30</v>
      </c>
      <c r="F1413" s="7">
        <v>23.17</v>
      </c>
      <c r="G1413" s="6" t="s">
        <v>454</v>
      </c>
      <c r="H1413" s="21">
        <f t="shared" si="154"/>
        <v>18</v>
      </c>
      <c r="I1413" s="21" t="str">
        <f t="shared" ref="I1413:I1476" si="160">TEXT(G1413,"mmmm")</f>
        <v>setembro</v>
      </c>
      <c r="J1413" s="20">
        <f t="shared" si="155"/>
        <v>9</v>
      </c>
      <c r="K1413" s="20">
        <f t="shared" si="156"/>
        <v>2023</v>
      </c>
      <c r="L1413" s="12">
        <f t="shared" si="157"/>
        <v>0.27690554570777409</v>
      </c>
      <c r="M1413">
        <f>(COUNTIF(mercado_acoes!D:D, "Compra") + COUNTIF(mercado_acoes!D:D, "Venda"))</f>
        <v>2000</v>
      </c>
      <c r="N1413" s="19">
        <f t="shared" si="158"/>
        <v>2317</v>
      </c>
      <c r="O1413" s="19">
        <f t="shared" si="159"/>
        <v>2022.7230944542923</v>
      </c>
    </row>
    <row r="1414" spans="1:15" x14ac:dyDescent="0.2">
      <c r="A1414" s="3">
        <v>5</v>
      </c>
      <c r="B1414" s="3" t="s">
        <v>151</v>
      </c>
      <c r="C1414" s="3" t="s">
        <v>152</v>
      </c>
      <c r="D1414" s="3" t="s">
        <v>14</v>
      </c>
      <c r="E1414" s="3" t="s">
        <v>15</v>
      </c>
      <c r="F1414" s="7">
        <v>55.15</v>
      </c>
      <c r="G1414" s="6" t="s">
        <v>454</v>
      </c>
      <c r="H1414" s="21">
        <f t="shared" si="154"/>
        <v>18</v>
      </c>
      <c r="I1414" s="21" t="str">
        <f t="shared" si="160"/>
        <v>setembro</v>
      </c>
      <c r="J1414" s="20">
        <f t="shared" si="155"/>
        <v>9</v>
      </c>
      <c r="K1414" s="20">
        <f t="shared" si="156"/>
        <v>2023</v>
      </c>
      <c r="L1414" s="12">
        <f t="shared" si="157"/>
        <v>0.68181818181818177</v>
      </c>
      <c r="M1414">
        <f>(COUNTIF(mercado_acoes!D:D, "Compra") + COUNTIF(mercado_acoes!D:D, "Venda"))</f>
        <v>2000</v>
      </c>
      <c r="N1414" s="19">
        <f t="shared" si="158"/>
        <v>5515</v>
      </c>
      <c r="O1414" s="19">
        <f t="shared" si="159"/>
        <v>2022.3181818181818</v>
      </c>
    </row>
    <row r="1415" spans="1:15" x14ac:dyDescent="0.2">
      <c r="A1415" s="3">
        <v>77</v>
      </c>
      <c r="B1415" s="3" t="s">
        <v>7</v>
      </c>
      <c r="C1415" s="3" t="s">
        <v>154</v>
      </c>
      <c r="D1415" s="3" t="s">
        <v>14</v>
      </c>
      <c r="E1415" s="3" t="s">
        <v>25</v>
      </c>
      <c r="F1415" s="7">
        <v>16.77</v>
      </c>
      <c r="G1415" s="6" t="s">
        <v>454</v>
      </c>
      <c r="H1415" s="21">
        <f t="shared" si="154"/>
        <v>18</v>
      </c>
      <c r="I1415" s="21" t="str">
        <f t="shared" si="160"/>
        <v>setembro</v>
      </c>
      <c r="J1415" s="20">
        <f t="shared" si="155"/>
        <v>9</v>
      </c>
      <c r="K1415" s="20">
        <f t="shared" si="156"/>
        <v>2023</v>
      </c>
      <c r="L1415" s="12">
        <f t="shared" si="157"/>
        <v>0.19587237275259556</v>
      </c>
      <c r="M1415">
        <f>(COUNTIF(mercado_acoes!D:D, "Compra") + COUNTIF(mercado_acoes!D:D, "Venda"))</f>
        <v>2000</v>
      </c>
      <c r="N1415" s="19">
        <f t="shared" si="158"/>
        <v>1677</v>
      </c>
      <c r="O1415" s="19">
        <f t="shared" si="159"/>
        <v>2022.8041276272475</v>
      </c>
    </row>
    <row r="1416" spans="1:15" x14ac:dyDescent="0.2">
      <c r="A1416" s="3">
        <v>47</v>
      </c>
      <c r="B1416" s="3" t="s">
        <v>93</v>
      </c>
      <c r="C1416" s="3" t="s">
        <v>94</v>
      </c>
      <c r="D1416" s="3" t="s">
        <v>9</v>
      </c>
      <c r="E1416" s="3" t="s">
        <v>95</v>
      </c>
      <c r="F1416" s="7">
        <v>3.6</v>
      </c>
      <c r="G1416" s="6" t="s">
        <v>454</v>
      </c>
      <c r="H1416" s="21">
        <f t="shared" si="154"/>
        <v>18</v>
      </c>
      <c r="I1416" s="21" t="str">
        <f t="shared" si="160"/>
        <v>setembro</v>
      </c>
      <c r="J1416" s="20">
        <f t="shared" si="155"/>
        <v>9</v>
      </c>
      <c r="K1416" s="20">
        <f t="shared" si="156"/>
        <v>2023</v>
      </c>
      <c r="L1416" s="12">
        <f t="shared" si="157"/>
        <v>2.9121296530767279E-2</v>
      </c>
      <c r="M1416">
        <f>(COUNTIF(mercado_acoes!D:D, "Compra") + COUNTIF(mercado_acoes!D:D, "Venda"))</f>
        <v>2000</v>
      </c>
      <c r="N1416" s="19">
        <f t="shared" si="158"/>
        <v>360</v>
      </c>
      <c r="O1416" s="19">
        <f t="shared" si="159"/>
        <v>2022.9708787034692</v>
      </c>
    </row>
    <row r="1417" spans="1:15" x14ac:dyDescent="0.2">
      <c r="A1417" s="3">
        <v>99</v>
      </c>
      <c r="B1417" s="3" t="s">
        <v>45</v>
      </c>
      <c r="C1417" s="3" t="s">
        <v>46</v>
      </c>
      <c r="D1417" s="3" t="s">
        <v>9</v>
      </c>
      <c r="E1417" s="3" t="s">
        <v>83</v>
      </c>
      <c r="F1417" s="7">
        <v>37.340000000000003</v>
      </c>
      <c r="G1417" s="6" t="s">
        <v>454</v>
      </c>
      <c r="H1417" s="21">
        <f t="shared" si="154"/>
        <v>18</v>
      </c>
      <c r="I1417" s="21" t="str">
        <f t="shared" si="160"/>
        <v>setembro</v>
      </c>
      <c r="J1417" s="20">
        <f t="shared" si="155"/>
        <v>9</v>
      </c>
      <c r="K1417" s="20">
        <f t="shared" si="156"/>
        <v>2023</v>
      </c>
      <c r="L1417" s="12">
        <f t="shared" si="157"/>
        <v>0.4563180552038491</v>
      </c>
      <c r="M1417">
        <f>(COUNTIF(mercado_acoes!D:D, "Compra") + COUNTIF(mercado_acoes!D:D, "Venda"))</f>
        <v>2000</v>
      </c>
      <c r="N1417" s="19">
        <f t="shared" si="158"/>
        <v>3734.0000000000005</v>
      </c>
      <c r="O1417" s="19">
        <f t="shared" si="159"/>
        <v>2022.5436819447962</v>
      </c>
    </row>
    <row r="1418" spans="1:15" x14ac:dyDescent="0.2">
      <c r="A1418" s="3">
        <v>32</v>
      </c>
      <c r="B1418" s="3" t="s">
        <v>128</v>
      </c>
      <c r="C1418" s="3" t="s">
        <v>129</v>
      </c>
      <c r="D1418" s="3" t="s">
        <v>14</v>
      </c>
      <c r="E1418" s="3" t="s">
        <v>25</v>
      </c>
      <c r="F1418" s="7">
        <v>15.62</v>
      </c>
      <c r="G1418" s="6" t="s">
        <v>454</v>
      </c>
      <c r="H1418" s="21">
        <f t="shared" si="154"/>
        <v>18</v>
      </c>
      <c r="I1418" s="21" t="str">
        <f t="shared" si="160"/>
        <v>setembro</v>
      </c>
      <c r="J1418" s="20">
        <f t="shared" si="155"/>
        <v>9</v>
      </c>
      <c r="K1418" s="20">
        <f t="shared" si="156"/>
        <v>2023</v>
      </c>
      <c r="L1418" s="12">
        <f t="shared" si="157"/>
        <v>0.18131172448721192</v>
      </c>
      <c r="M1418">
        <f>(COUNTIF(mercado_acoes!D:D, "Compra") + COUNTIF(mercado_acoes!D:D, "Venda"))</f>
        <v>2000</v>
      </c>
      <c r="N1418" s="19">
        <f t="shared" si="158"/>
        <v>1562</v>
      </c>
      <c r="O1418" s="19">
        <f t="shared" si="159"/>
        <v>2022.8186882755128</v>
      </c>
    </row>
    <row r="1419" spans="1:15" x14ac:dyDescent="0.2">
      <c r="A1419" s="3">
        <v>53</v>
      </c>
      <c r="B1419" s="3" t="s">
        <v>263</v>
      </c>
      <c r="C1419" s="3" t="s">
        <v>264</v>
      </c>
      <c r="D1419" s="3" t="s">
        <v>9</v>
      </c>
      <c r="E1419" s="3" t="s">
        <v>125</v>
      </c>
      <c r="F1419" s="7">
        <v>5.41</v>
      </c>
      <c r="G1419" s="6" t="s">
        <v>454</v>
      </c>
      <c r="H1419" s="21">
        <f t="shared" si="154"/>
        <v>18</v>
      </c>
      <c r="I1419" s="21" t="str">
        <f t="shared" si="160"/>
        <v>setembro</v>
      </c>
      <c r="J1419" s="20">
        <f t="shared" si="155"/>
        <v>9</v>
      </c>
      <c r="K1419" s="20">
        <f t="shared" si="156"/>
        <v>2023</v>
      </c>
      <c r="L1419" s="12">
        <f t="shared" si="157"/>
        <v>5.2038490757153714E-2</v>
      </c>
      <c r="M1419">
        <f>(COUNTIF(mercado_acoes!D:D, "Compra") + COUNTIF(mercado_acoes!D:D, "Venda"))</f>
        <v>2000</v>
      </c>
      <c r="N1419" s="19">
        <f t="shared" si="158"/>
        <v>541</v>
      </c>
      <c r="O1419" s="19">
        <f t="shared" si="159"/>
        <v>2022.9479615092428</v>
      </c>
    </row>
    <row r="1420" spans="1:15" x14ac:dyDescent="0.2">
      <c r="A1420" s="3">
        <v>34</v>
      </c>
      <c r="B1420" s="3" t="s">
        <v>164</v>
      </c>
      <c r="C1420" s="3" t="s">
        <v>165</v>
      </c>
      <c r="D1420" s="3" t="s">
        <v>14</v>
      </c>
      <c r="E1420" s="3" t="s">
        <v>21</v>
      </c>
      <c r="F1420" s="7">
        <v>39.19</v>
      </c>
      <c r="G1420" s="6" t="s">
        <v>454</v>
      </c>
      <c r="H1420" s="21">
        <f t="shared" si="154"/>
        <v>18</v>
      </c>
      <c r="I1420" s="21" t="str">
        <f t="shared" si="160"/>
        <v>setembro</v>
      </c>
      <c r="J1420" s="20">
        <f t="shared" si="155"/>
        <v>9</v>
      </c>
      <c r="K1420" s="20">
        <f t="shared" si="156"/>
        <v>2023</v>
      </c>
      <c r="L1420" s="12">
        <f t="shared" si="157"/>
        <v>0.47974170676120537</v>
      </c>
      <c r="M1420">
        <f>(COUNTIF(mercado_acoes!D:D, "Compra") + COUNTIF(mercado_acoes!D:D, "Venda"))</f>
        <v>2000</v>
      </c>
      <c r="N1420" s="19">
        <f t="shared" si="158"/>
        <v>3919</v>
      </c>
      <c r="O1420" s="19">
        <f t="shared" si="159"/>
        <v>2022.5202582932388</v>
      </c>
    </row>
    <row r="1421" spans="1:15" x14ac:dyDescent="0.2">
      <c r="A1421" s="3">
        <v>7</v>
      </c>
      <c r="B1421" s="3" t="s">
        <v>87</v>
      </c>
      <c r="C1421" s="3" t="s">
        <v>88</v>
      </c>
      <c r="D1421" s="3" t="s">
        <v>14</v>
      </c>
      <c r="E1421" s="3" t="s">
        <v>21</v>
      </c>
      <c r="F1421" s="7">
        <v>21.9</v>
      </c>
      <c r="G1421" s="6" t="s">
        <v>455</v>
      </c>
      <c r="H1421" s="21">
        <f t="shared" si="154"/>
        <v>19</v>
      </c>
      <c r="I1421" s="21" t="str">
        <f t="shared" si="160"/>
        <v>setembro</v>
      </c>
      <c r="J1421" s="20">
        <f t="shared" si="155"/>
        <v>9</v>
      </c>
      <c r="K1421" s="20">
        <f t="shared" si="156"/>
        <v>2023</v>
      </c>
      <c r="L1421" s="12">
        <f t="shared" si="157"/>
        <v>0.26082552544948084</v>
      </c>
      <c r="M1421">
        <f>(COUNTIF(mercado_acoes!D:D, "Compra") + COUNTIF(mercado_acoes!D:D, "Venda"))</f>
        <v>2000</v>
      </c>
      <c r="N1421" s="19">
        <f t="shared" si="158"/>
        <v>2190</v>
      </c>
      <c r="O1421" s="19">
        <f t="shared" si="159"/>
        <v>2022.7391744745505</v>
      </c>
    </row>
    <row r="1422" spans="1:15" x14ac:dyDescent="0.2">
      <c r="A1422" s="3">
        <v>54</v>
      </c>
      <c r="B1422" s="3" t="s">
        <v>55</v>
      </c>
      <c r="C1422" s="3" t="s">
        <v>56</v>
      </c>
      <c r="D1422" s="3" t="s">
        <v>14</v>
      </c>
      <c r="E1422" s="3" t="s">
        <v>47</v>
      </c>
      <c r="F1422" s="7">
        <v>14.44</v>
      </c>
      <c r="G1422" s="6" t="s">
        <v>455</v>
      </c>
      <c r="H1422" s="21">
        <f t="shared" si="154"/>
        <v>19</v>
      </c>
      <c r="I1422" s="21" t="str">
        <f t="shared" si="160"/>
        <v>setembro</v>
      </c>
      <c r="J1422" s="20">
        <f t="shared" si="155"/>
        <v>9</v>
      </c>
      <c r="K1422" s="20">
        <f t="shared" si="156"/>
        <v>2023</v>
      </c>
      <c r="L1422" s="12">
        <f t="shared" si="157"/>
        <v>0.1663712332236009</v>
      </c>
      <c r="M1422">
        <f>(COUNTIF(mercado_acoes!D:D, "Compra") + COUNTIF(mercado_acoes!D:D, "Venda"))</f>
        <v>2000</v>
      </c>
      <c r="N1422" s="19">
        <f t="shared" si="158"/>
        <v>1444</v>
      </c>
      <c r="O1422" s="19">
        <f t="shared" si="159"/>
        <v>2022.8336287667764</v>
      </c>
    </row>
    <row r="1423" spans="1:15" x14ac:dyDescent="0.2">
      <c r="A1423" s="3">
        <v>43</v>
      </c>
      <c r="B1423" s="3" t="s">
        <v>64</v>
      </c>
      <c r="C1423" s="3" t="s">
        <v>65</v>
      </c>
      <c r="D1423" s="3" t="s">
        <v>9</v>
      </c>
      <c r="E1423" s="3" t="s">
        <v>125</v>
      </c>
      <c r="F1423" s="7">
        <v>2.83</v>
      </c>
      <c r="G1423" s="6" t="s">
        <v>455</v>
      </c>
      <c r="H1423" s="21">
        <f t="shared" si="154"/>
        <v>19</v>
      </c>
      <c r="I1423" s="21" t="str">
        <f t="shared" si="160"/>
        <v>setembro</v>
      </c>
      <c r="J1423" s="20">
        <f t="shared" si="155"/>
        <v>9</v>
      </c>
      <c r="K1423" s="20">
        <f t="shared" si="156"/>
        <v>2023</v>
      </c>
      <c r="L1423" s="12">
        <f t="shared" si="157"/>
        <v>1.9371992909597367E-2</v>
      </c>
      <c r="M1423">
        <f>(COUNTIF(mercado_acoes!D:D, "Compra") + COUNTIF(mercado_acoes!D:D, "Venda"))</f>
        <v>2000</v>
      </c>
      <c r="N1423" s="19">
        <f t="shared" si="158"/>
        <v>283</v>
      </c>
      <c r="O1423" s="19">
        <f t="shared" si="159"/>
        <v>2022.9806280070904</v>
      </c>
    </row>
    <row r="1424" spans="1:15" x14ac:dyDescent="0.2">
      <c r="A1424" s="3">
        <v>84</v>
      </c>
      <c r="B1424" s="3" t="s">
        <v>120</v>
      </c>
      <c r="C1424" s="3" t="s">
        <v>121</v>
      </c>
      <c r="D1424" s="3" t="s">
        <v>14</v>
      </c>
      <c r="E1424" s="3" t="s">
        <v>125</v>
      </c>
      <c r="F1424" s="7">
        <v>5.3</v>
      </c>
      <c r="G1424" s="6" t="s">
        <v>455</v>
      </c>
      <c r="H1424" s="21">
        <f t="shared" si="154"/>
        <v>19</v>
      </c>
      <c r="I1424" s="21" t="str">
        <f t="shared" si="160"/>
        <v>setembro</v>
      </c>
      <c r="J1424" s="20">
        <f t="shared" si="155"/>
        <v>9</v>
      </c>
      <c r="K1424" s="20">
        <f t="shared" si="156"/>
        <v>2023</v>
      </c>
      <c r="L1424" s="12">
        <f t="shared" si="157"/>
        <v>5.0645733096986577E-2</v>
      </c>
      <c r="M1424">
        <f>(COUNTIF(mercado_acoes!D:D, "Compra") + COUNTIF(mercado_acoes!D:D, "Venda"))</f>
        <v>2000</v>
      </c>
      <c r="N1424" s="19">
        <f t="shared" si="158"/>
        <v>530</v>
      </c>
      <c r="O1424" s="19">
        <f t="shared" si="159"/>
        <v>2022.9493542669029</v>
      </c>
    </row>
    <row r="1425" spans="1:15" x14ac:dyDescent="0.2">
      <c r="A1425" s="3">
        <v>69</v>
      </c>
      <c r="B1425" s="3" t="s">
        <v>77</v>
      </c>
      <c r="C1425" s="3" t="s">
        <v>126</v>
      </c>
      <c r="D1425" s="3" t="s">
        <v>14</v>
      </c>
      <c r="E1425" s="3" t="s">
        <v>66</v>
      </c>
      <c r="F1425" s="7">
        <v>34.61</v>
      </c>
      <c r="G1425" s="6" t="s">
        <v>455</v>
      </c>
      <c r="H1425" s="21">
        <f t="shared" si="154"/>
        <v>19</v>
      </c>
      <c r="I1425" s="21" t="str">
        <f t="shared" si="160"/>
        <v>setembro</v>
      </c>
      <c r="J1425" s="20">
        <f t="shared" si="155"/>
        <v>9</v>
      </c>
      <c r="K1425" s="20">
        <f t="shared" si="156"/>
        <v>2023</v>
      </c>
      <c r="L1425" s="12">
        <f t="shared" si="157"/>
        <v>0.42175234236515574</v>
      </c>
      <c r="M1425">
        <f>(COUNTIF(mercado_acoes!D:D, "Compra") + COUNTIF(mercado_acoes!D:D, "Venda"))</f>
        <v>2000</v>
      </c>
      <c r="N1425" s="19">
        <f t="shared" si="158"/>
        <v>3461</v>
      </c>
      <c r="O1425" s="19">
        <f t="shared" si="159"/>
        <v>2022.5782476576348</v>
      </c>
    </row>
    <row r="1426" spans="1:15" x14ac:dyDescent="0.2">
      <c r="A1426" s="3">
        <v>31</v>
      </c>
      <c r="B1426" s="3" t="s">
        <v>240</v>
      </c>
      <c r="C1426" s="3" t="s">
        <v>241</v>
      </c>
      <c r="D1426" s="3" t="s">
        <v>14</v>
      </c>
      <c r="E1426" s="3" t="s">
        <v>31</v>
      </c>
      <c r="F1426" s="7">
        <v>47.73</v>
      </c>
      <c r="G1426" s="6" t="s">
        <v>455</v>
      </c>
      <c r="H1426" s="21">
        <f t="shared" si="154"/>
        <v>19</v>
      </c>
      <c r="I1426" s="21" t="str">
        <f t="shared" si="160"/>
        <v>setembro</v>
      </c>
      <c r="J1426" s="20">
        <f t="shared" si="155"/>
        <v>9</v>
      </c>
      <c r="K1426" s="20">
        <f t="shared" si="156"/>
        <v>2023</v>
      </c>
      <c r="L1426" s="12">
        <f t="shared" si="157"/>
        <v>0.58787034692327167</v>
      </c>
      <c r="M1426">
        <f>(COUNTIF(mercado_acoes!D:D, "Compra") + COUNTIF(mercado_acoes!D:D, "Venda"))</f>
        <v>2000</v>
      </c>
      <c r="N1426" s="19">
        <f t="shared" si="158"/>
        <v>4773</v>
      </c>
      <c r="O1426" s="19">
        <f t="shared" si="159"/>
        <v>2022.4121296530768</v>
      </c>
    </row>
    <row r="1427" spans="1:15" x14ac:dyDescent="0.2">
      <c r="A1427" s="3">
        <v>3</v>
      </c>
      <c r="B1427" s="3" t="s">
        <v>51</v>
      </c>
      <c r="C1427" s="3" t="s">
        <v>52</v>
      </c>
      <c r="D1427" s="3" t="s">
        <v>14</v>
      </c>
      <c r="E1427" s="3" t="s">
        <v>83</v>
      </c>
      <c r="F1427" s="7">
        <v>34.47</v>
      </c>
      <c r="G1427" s="6" t="s">
        <v>455</v>
      </c>
      <c r="H1427" s="21">
        <f t="shared" si="154"/>
        <v>19</v>
      </c>
      <c r="I1427" s="21" t="str">
        <f t="shared" si="160"/>
        <v>setembro</v>
      </c>
      <c r="J1427" s="20">
        <f t="shared" si="155"/>
        <v>9</v>
      </c>
      <c r="K1427" s="20">
        <f t="shared" si="156"/>
        <v>2023</v>
      </c>
      <c r="L1427" s="12">
        <f t="shared" si="157"/>
        <v>0.41997974170676122</v>
      </c>
      <c r="M1427">
        <f>(COUNTIF(mercado_acoes!D:D, "Compra") + COUNTIF(mercado_acoes!D:D, "Venda"))</f>
        <v>2000</v>
      </c>
      <c r="N1427" s="19">
        <f t="shared" si="158"/>
        <v>3447</v>
      </c>
      <c r="O1427" s="19">
        <f t="shared" si="159"/>
        <v>2022.5800202582932</v>
      </c>
    </row>
    <row r="1428" spans="1:15" x14ac:dyDescent="0.2">
      <c r="A1428" s="3">
        <v>78</v>
      </c>
      <c r="B1428" s="3" t="s">
        <v>12</v>
      </c>
      <c r="C1428" s="3" t="s">
        <v>13</v>
      </c>
      <c r="D1428" s="3" t="s">
        <v>9</v>
      </c>
      <c r="E1428" s="3" t="s">
        <v>79</v>
      </c>
      <c r="F1428" s="7">
        <v>11.78</v>
      </c>
      <c r="G1428" s="6" t="s">
        <v>456</v>
      </c>
      <c r="H1428" s="21">
        <f t="shared" si="154"/>
        <v>20</v>
      </c>
      <c r="I1428" s="21" t="str">
        <f t="shared" si="160"/>
        <v>setembro</v>
      </c>
      <c r="J1428" s="20">
        <f t="shared" si="155"/>
        <v>9</v>
      </c>
      <c r="K1428" s="20">
        <f t="shared" si="156"/>
        <v>2023</v>
      </c>
      <c r="L1428" s="12">
        <f t="shared" si="157"/>
        <v>0.13269182071410482</v>
      </c>
      <c r="M1428">
        <f>(COUNTIF(mercado_acoes!D:D, "Compra") + COUNTIF(mercado_acoes!D:D, "Venda"))</f>
        <v>2000</v>
      </c>
      <c r="N1428" s="19">
        <f t="shared" si="158"/>
        <v>1178</v>
      </c>
      <c r="O1428" s="19">
        <f t="shared" si="159"/>
        <v>2022.8673081792858</v>
      </c>
    </row>
    <row r="1429" spans="1:15" x14ac:dyDescent="0.2">
      <c r="A1429" s="3">
        <v>29</v>
      </c>
      <c r="B1429" s="3" t="s">
        <v>97</v>
      </c>
      <c r="C1429" s="3" t="s">
        <v>98</v>
      </c>
      <c r="D1429" s="3" t="s">
        <v>9</v>
      </c>
      <c r="E1429" s="3" t="s">
        <v>21</v>
      </c>
      <c r="F1429" s="7">
        <v>41.45</v>
      </c>
      <c r="G1429" s="6" t="s">
        <v>456</v>
      </c>
      <c r="H1429" s="21">
        <f t="shared" si="154"/>
        <v>20</v>
      </c>
      <c r="I1429" s="21" t="str">
        <f t="shared" si="160"/>
        <v>setembro</v>
      </c>
      <c r="J1429" s="20">
        <f t="shared" si="155"/>
        <v>9</v>
      </c>
      <c r="K1429" s="20">
        <f t="shared" si="156"/>
        <v>2023</v>
      </c>
      <c r="L1429" s="12">
        <f t="shared" si="157"/>
        <v>0.50835654596100288</v>
      </c>
      <c r="M1429">
        <f>(COUNTIF(mercado_acoes!D:D, "Compra") + COUNTIF(mercado_acoes!D:D, "Venda"))</f>
        <v>2000</v>
      </c>
      <c r="N1429" s="19">
        <f t="shared" si="158"/>
        <v>4145</v>
      </c>
      <c r="O1429" s="19">
        <f t="shared" si="159"/>
        <v>2022.4916434540389</v>
      </c>
    </row>
    <row r="1430" spans="1:15" x14ac:dyDescent="0.2">
      <c r="A1430" s="3">
        <v>51</v>
      </c>
      <c r="B1430" s="3" t="s">
        <v>248</v>
      </c>
      <c r="C1430" s="3" t="s">
        <v>249</v>
      </c>
      <c r="D1430" s="3" t="s">
        <v>14</v>
      </c>
      <c r="E1430" s="3" t="s">
        <v>79</v>
      </c>
      <c r="F1430" s="7">
        <v>13.85</v>
      </c>
      <c r="G1430" s="6" t="s">
        <v>456</v>
      </c>
      <c r="H1430" s="21">
        <f t="shared" si="154"/>
        <v>20</v>
      </c>
      <c r="I1430" s="21" t="str">
        <f t="shared" si="160"/>
        <v>setembro</v>
      </c>
      <c r="J1430" s="20">
        <f t="shared" si="155"/>
        <v>9</v>
      </c>
      <c r="K1430" s="20">
        <f t="shared" si="156"/>
        <v>2023</v>
      </c>
      <c r="L1430" s="12">
        <f t="shared" si="157"/>
        <v>0.15890098759179536</v>
      </c>
      <c r="M1430">
        <f>(COUNTIF(mercado_acoes!D:D, "Compra") + COUNTIF(mercado_acoes!D:D, "Venda"))</f>
        <v>2000</v>
      </c>
      <c r="N1430" s="19">
        <f t="shared" si="158"/>
        <v>1385</v>
      </c>
      <c r="O1430" s="19">
        <f t="shared" si="159"/>
        <v>2022.8410990124082</v>
      </c>
    </row>
    <row r="1431" spans="1:15" x14ac:dyDescent="0.2">
      <c r="A1431" s="3">
        <v>71</v>
      </c>
      <c r="B1431" s="3" t="s">
        <v>132</v>
      </c>
      <c r="C1431" s="3" t="s">
        <v>133</v>
      </c>
      <c r="D1431" s="3" t="s">
        <v>9</v>
      </c>
      <c r="E1431" s="3" t="s">
        <v>125</v>
      </c>
      <c r="F1431" s="7">
        <v>4.3099999999999996</v>
      </c>
      <c r="G1431" s="6" t="s">
        <v>456</v>
      </c>
      <c r="H1431" s="21">
        <f t="shared" si="154"/>
        <v>20</v>
      </c>
      <c r="I1431" s="21" t="str">
        <f t="shared" si="160"/>
        <v>setembro</v>
      </c>
      <c r="J1431" s="20">
        <f t="shared" si="155"/>
        <v>9</v>
      </c>
      <c r="K1431" s="20">
        <f t="shared" si="156"/>
        <v>2023</v>
      </c>
      <c r="L1431" s="12">
        <f t="shared" si="157"/>
        <v>3.8110914155482394E-2</v>
      </c>
      <c r="M1431">
        <f>(COUNTIF(mercado_acoes!D:D, "Compra") + COUNTIF(mercado_acoes!D:D, "Venda"))</f>
        <v>2000</v>
      </c>
      <c r="N1431" s="19">
        <f t="shared" si="158"/>
        <v>430.99999999999994</v>
      </c>
      <c r="O1431" s="19">
        <f t="shared" si="159"/>
        <v>2022.9618890858444</v>
      </c>
    </row>
    <row r="1432" spans="1:15" x14ac:dyDescent="0.2">
      <c r="A1432" s="3">
        <v>53</v>
      </c>
      <c r="B1432" s="3" t="s">
        <v>263</v>
      </c>
      <c r="C1432" s="3" t="s">
        <v>264</v>
      </c>
      <c r="D1432" s="3" t="s">
        <v>9</v>
      </c>
      <c r="E1432" s="3" t="s">
        <v>25</v>
      </c>
      <c r="F1432" s="7">
        <v>15.58</v>
      </c>
      <c r="G1432" s="6" t="s">
        <v>456</v>
      </c>
      <c r="H1432" s="21">
        <f t="shared" si="154"/>
        <v>20</v>
      </c>
      <c r="I1432" s="21" t="str">
        <f t="shared" si="160"/>
        <v>setembro</v>
      </c>
      <c r="J1432" s="20">
        <f t="shared" si="155"/>
        <v>9</v>
      </c>
      <c r="K1432" s="20">
        <f t="shared" si="156"/>
        <v>2023</v>
      </c>
      <c r="L1432" s="12">
        <f t="shared" si="157"/>
        <v>0.18080526715624207</v>
      </c>
      <c r="M1432">
        <f>(COUNTIF(mercado_acoes!D:D, "Compra") + COUNTIF(mercado_acoes!D:D, "Venda"))</f>
        <v>2000</v>
      </c>
      <c r="N1432" s="19">
        <f t="shared" si="158"/>
        <v>1558</v>
      </c>
      <c r="O1432" s="19">
        <f t="shared" si="159"/>
        <v>2022.8191947328437</v>
      </c>
    </row>
    <row r="1433" spans="1:15" x14ac:dyDescent="0.2">
      <c r="A1433" s="3">
        <v>17</v>
      </c>
      <c r="B1433" s="3" t="s">
        <v>195</v>
      </c>
      <c r="C1433" s="3" t="s">
        <v>196</v>
      </c>
      <c r="D1433" s="3" t="s">
        <v>9</v>
      </c>
      <c r="E1433" s="3" t="s">
        <v>34</v>
      </c>
      <c r="F1433" s="7">
        <v>76.290000000000006</v>
      </c>
      <c r="G1433" s="6" t="s">
        <v>456</v>
      </c>
      <c r="H1433" s="21">
        <f t="shared" si="154"/>
        <v>20</v>
      </c>
      <c r="I1433" s="21" t="str">
        <f t="shared" si="160"/>
        <v>setembro</v>
      </c>
      <c r="J1433" s="20">
        <f t="shared" si="155"/>
        <v>9</v>
      </c>
      <c r="K1433" s="20">
        <f t="shared" si="156"/>
        <v>2023</v>
      </c>
      <c r="L1433" s="12">
        <f t="shared" si="157"/>
        <v>0.94948088123575591</v>
      </c>
      <c r="M1433">
        <f>(COUNTIF(mercado_acoes!D:D, "Compra") + COUNTIF(mercado_acoes!D:D, "Venda"))</f>
        <v>2000</v>
      </c>
      <c r="N1433" s="19">
        <f t="shared" si="158"/>
        <v>7629.0000000000009</v>
      </c>
      <c r="O1433" s="19">
        <f t="shared" si="159"/>
        <v>2022.0505191187642</v>
      </c>
    </row>
    <row r="1434" spans="1:15" x14ac:dyDescent="0.2">
      <c r="A1434" s="3">
        <v>68</v>
      </c>
      <c r="B1434" s="3" t="s">
        <v>23</v>
      </c>
      <c r="C1434" s="3" t="s">
        <v>24</v>
      </c>
      <c r="D1434" s="3" t="s">
        <v>9</v>
      </c>
      <c r="E1434" s="3" t="s">
        <v>18</v>
      </c>
      <c r="F1434" s="7">
        <v>14.9</v>
      </c>
      <c r="G1434" s="6" t="s">
        <v>456</v>
      </c>
      <c r="H1434" s="21">
        <f t="shared" si="154"/>
        <v>20</v>
      </c>
      <c r="I1434" s="21" t="str">
        <f t="shared" si="160"/>
        <v>setembro</v>
      </c>
      <c r="J1434" s="20">
        <f t="shared" si="155"/>
        <v>9</v>
      </c>
      <c r="K1434" s="20">
        <f t="shared" si="156"/>
        <v>2023</v>
      </c>
      <c r="L1434" s="12">
        <f t="shared" si="157"/>
        <v>0.17219549252975436</v>
      </c>
      <c r="M1434">
        <f>(COUNTIF(mercado_acoes!D:D, "Compra") + COUNTIF(mercado_acoes!D:D, "Venda"))</f>
        <v>2000</v>
      </c>
      <c r="N1434" s="19">
        <f t="shared" si="158"/>
        <v>1490</v>
      </c>
      <c r="O1434" s="19">
        <f t="shared" si="159"/>
        <v>2022.8278045074703</v>
      </c>
    </row>
    <row r="1435" spans="1:15" x14ac:dyDescent="0.2">
      <c r="A1435" s="3">
        <v>98</v>
      </c>
      <c r="B1435" s="3" t="s">
        <v>142</v>
      </c>
      <c r="C1435" s="3" t="s">
        <v>187</v>
      </c>
      <c r="D1435" s="3" t="s">
        <v>14</v>
      </c>
      <c r="E1435" s="3" t="s">
        <v>95</v>
      </c>
      <c r="F1435" s="7">
        <v>2.52</v>
      </c>
      <c r="G1435" s="6" t="s">
        <v>457</v>
      </c>
      <c r="H1435" s="21">
        <f t="shared" si="154"/>
        <v>21</v>
      </c>
      <c r="I1435" s="21" t="str">
        <f t="shared" si="160"/>
        <v>setembro</v>
      </c>
      <c r="J1435" s="20">
        <f t="shared" si="155"/>
        <v>9</v>
      </c>
      <c r="K1435" s="20">
        <f t="shared" si="156"/>
        <v>2023</v>
      </c>
      <c r="L1435" s="12">
        <f t="shared" si="157"/>
        <v>1.5446948594580906E-2</v>
      </c>
      <c r="M1435">
        <f>(COUNTIF(mercado_acoes!D:D, "Compra") + COUNTIF(mercado_acoes!D:D, "Venda"))</f>
        <v>2000</v>
      </c>
      <c r="N1435" s="19">
        <f t="shared" si="158"/>
        <v>252</v>
      </c>
      <c r="O1435" s="19">
        <f t="shared" si="159"/>
        <v>2022.9845530514053</v>
      </c>
    </row>
    <row r="1436" spans="1:15" x14ac:dyDescent="0.2">
      <c r="A1436" s="3">
        <v>75</v>
      </c>
      <c r="B1436" s="3" t="s">
        <v>257</v>
      </c>
      <c r="C1436" s="3" t="s">
        <v>258</v>
      </c>
      <c r="D1436" s="3" t="s">
        <v>9</v>
      </c>
      <c r="E1436" s="3" t="s">
        <v>83</v>
      </c>
      <c r="F1436" s="7">
        <v>35.770000000000003</v>
      </c>
      <c r="G1436" s="6" t="s">
        <v>457</v>
      </c>
      <c r="H1436" s="21">
        <f t="shared" si="154"/>
        <v>21</v>
      </c>
      <c r="I1436" s="21" t="str">
        <f t="shared" si="160"/>
        <v>setembro</v>
      </c>
      <c r="J1436" s="20">
        <f t="shared" si="155"/>
        <v>9</v>
      </c>
      <c r="K1436" s="20">
        <f t="shared" si="156"/>
        <v>2023</v>
      </c>
      <c r="L1436" s="12">
        <f t="shared" si="157"/>
        <v>0.43643960496328188</v>
      </c>
      <c r="M1436">
        <f>(COUNTIF(mercado_acoes!D:D, "Compra") + COUNTIF(mercado_acoes!D:D, "Venda"))</f>
        <v>2000</v>
      </c>
      <c r="N1436" s="19">
        <f t="shared" si="158"/>
        <v>3577.0000000000005</v>
      </c>
      <c r="O1436" s="19">
        <f t="shared" si="159"/>
        <v>2022.5635603950368</v>
      </c>
    </row>
    <row r="1437" spans="1:15" x14ac:dyDescent="0.2">
      <c r="A1437" s="3">
        <v>16</v>
      </c>
      <c r="B1437" s="3" t="s">
        <v>161</v>
      </c>
      <c r="C1437" s="3" t="s">
        <v>162</v>
      </c>
      <c r="D1437" s="3" t="s">
        <v>14</v>
      </c>
      <c r="E1437" s="3" t="s">
        <v>70</v>
      </c>
      <c r="F1437" s="7">
        <v>14.72</v>
      </c>
      <c r="G1437" s="6" t="s">
        <v>457</v>
      </c>
      <c r="H1437" s="21">
        <f t="shared" si="154"/>
        <v>21</v>
      </c>
      <c r="I1437" s="21" t="str">
        <f t="shared" si="160"/>
        <v>setembro</v>
      </c>
      <c r="J1437" s="20">
        <f t="shared" si="155"/>
        <v>9</v>
      </c>
      <c r="K1437" s="20">
        <f t="shared" si="156"/>
        <v>2023</v>
      </c>
      <c r="L1437" s="12">
        <f t="shared" si="157"/>
        <v>0.16991643454038996</v>
      </c>
      <c r="M1437">
        <f>(COUNTIF(mercado_acoes!D:D, "Compra") + COUNTIF(mercado_acoes!D:D, "Venda"))</f>
        <v>2000</v>
      </c>
      <c r="N1437" s="19">
        <f t="shared" si="158"/>
        <v>1472</v>
      </c>
      <c r="O1437" s="19">
        <f t="shared" si="159"/>
        <v>2022.8300835654595</v>
      </c>
    </row>
    <row r="1438" spans="1:15" x14ac:dyDescent="0.2">
      <c r="A1438" s="3">
        <v>90</v>
      </c>
      <c r="B1438" s="3" t="s">
        <v>225</v>
      </c>
      <c r="C1438" s="3" t="s">
        <v>226</v>
      </c>
      <c r="D1438" s="3" t="s">
        <v>9</v>
      </c>
      <c r="E1438" s="3" t="s">
        <v>47</v>
      </c>
      <c r="F1438" s="7">
        <v>10.38</v>
      </c>
      <c r="G1438" s="6" t="s">
        <v>457</v>
      </c>
      <c r="H1438" s="21">
        <f t="shared" si="154"/>
        <v>21</v>
      </c>
      <c r="I1438" s="21" t="str">
        <f t="shared" si="160"/>
        <v>setembro</v>
      </c>
      <c r="J1438" s="20">
        <f t="shared" si="155"/>
        <v>9</v>
      </c>
      <c r="K1438" s="20">
        <f t="shared" si="156"/>
        <v>2023</v>
      </c>
      <c r="L1438" s="12">
        <f t="shared" si="157"/>
        <v>0.11496581413015954</v>
      </c>
      <c r="M1438">
        <f>(COUNTIF(mercado_acoes!D:D, "Compra") + COUNTIF(mercado_acoes!D:D, "Venda"))</f>
        <v>2000</v>
      </c>
      <c r="N1438" s="19">
        <f t="shared" si="158"/>
        <v>1038</v>
      </c>
      <c r="O1438" s="19">
        <f t="shared" si="159"/>
        <v>2022.8850341858699</v>
      </c>
    </row>
    <row r="1439" spans="1:15" x14ac:dyDescent="0.2">
      <c r="A1439" s="3">
        <v>12</v>
      </c>
      <c r="B1439" s="3" t="s">
        <v>178</v>
      </c>
      <c r="C1439" s="3" t="s">
        <v>179</v>
      </c>
      <c r="D1439" s="3" t="s">
        <v>9</v>
      </c>
      <c r="E1439" s="3" t="s">
        <v>37</v>
      </c>
      <c r="F1439" s="7">
        <v>56.92</v>
      </c>
      <c r="G1439" s="6" t="s">
        <v>457</v>
      </c>
      <c r="H1439" s="21">
        <f t="shared" si="154"/>
        <v>21</v>
      </c>
      <c r="I1439" s="21" t="str">
        <f t="shared" si="160"/>
        <v>setembro</v>
      </c>
      <c r="J1439" s="20">
        <f t="shared" si="155"/>
        <v>9</v>
      </c>
      <c r="K1439" s="20">
        <f t="shared" si="156"/>
        <v>2023</v>
      </c>
      <c r="L1439" s="12">
        <f t="shared" si="157"/>
        <v>0.70422891871359838</v>
      </c>
      <c r="M1439">
        <f>(COUNTIF(mercado_acoes!D:D, "Compra") + COUNTIF(mercado_acoes!D:D, "Venda"))</f>
        <v>2000</v>
      </c>
      <c r="N1439" s="19">
        <f t="shared" si="158"/>
        <v>5692</v>
      </c>
      <c r="O1439" s="19">
        <f t="shared" si="159"/>
        <v>2022.2957710812864</v>
      </c>
    </row>
    <row r="1440" spans="1:15" x14ac:dyDescent="0.2">
      <c r="A1440" s="3">
        <v>59</v>
      </c>
      <c r="B1440" s="3" t="s">
        <v>73</v>
      </c>
      <c r="C1440" s="3" t="s">
        <v>74</v>
      </c>
      <c r="D1440" s="3" t="s">
        <v>14</v>
      </c>
      <c r="E1440" s="3" t="s">
        <v>95</v>
      </c>
      <c r="F1440" s="7">
        <v>1.43</v>
      </c>
      <c r="G1440" s="6" t="s">
        <v>457</v>
      </c>
      <c r="H1440" s="21">
        <f t="shared" si="154"/>
        <v>21</v>
      </c>
      <c r="I1440" s="21" t="str">
        <f t="shared" si="160"/>
        <v>setembro</v>
      </c>
      <c r="J1440" s="20">
        <f t="shared" si="155"/>
        <v>9</v>
      </c>
      <c r="K1440" s="20">
        <f t="shared" si="156"/>
        <v>2023</v>
      </c>
      <c r="L1440" s="12">
        <f t="shared" si="157"/>
        <v>1.6459863256520623E-3</v>
      </c>
      <c r="M1440">
        <f>(COUNTIF(mercado_acoes!D:D, "Compra") + COUNTIF(mercado_acoes!D:D, "Venda"))</f>
        <v>2000</v>
      </c>
      <c r="N1440" s="19">
        <f t="shared" si="158"/>
        <v>143</v>
      </c>
      <c r="O1440" s="19">
        <f t="shared" si="159"/>
        <v>2022.9983540136743</v>
      </c>
    </row>
    <row r="1441" spans="1:15" x14ac:dyDescent="0.2">
      <c r="A1441" s="3">
        <v>90</v>
      </c>
      <c r="B1441" s="3" t="s">
        <v>225</v>
      </c>
      <c r="C1441" s="3" t="s">
        <v>226</v>
      </c>
      <c r="D1441" s="3" t="s">
        <v>9</v>
      </c>
      <c r="E1441" s="3" t="s">
        <v>83</v>
      </c>
      <c r="F1441" s="7">
        <v>33.68</v>
      </c>
      <c r="G1441" s="6" t="s">
        <v>457</v>
      </c>
      <c r="H1441" s="21">
        <f t="shared" si="154"/>
        <v>21</v>
      </c>
      <c r="I1441" s="21" t="str">
        <f t="shared" si="160"/>
        <v>setembro</v>
      </c>
      <c r="J1441" s="20">
        <f t="shared" si="155"/>
        <v>9</v>
      </c>
      <c r="K1441" s="20">
        <f t="shared" si="156"/>
        <v>2023</v>
      </c>
      <c r="L1441" s="12">
        <f t="shared" si="157"/>
        <v>0.40997720942010635</v>
      </c>
      <c r="M1441">
        <f>(COUNTIF(mercado_acoes!D:D, "Compra") + COUNTIF(mercado_acoes!D:D, "Venda"))</f>
        <v>2000</v>
      </c>
      <c r="N1441" s="19">
        <f t="shared" si="158"/>
        <v>3368</v>
      </c>
      <c r="O1441" s="19">
        <f t="shared" si="159"/>
        <v>2022.59002279058</v>
      </c>
    </row>
    <row r="1442" spans="1:15" x14ac:dyDescent="0.2">
      <c r="A1442" s="3">
        <v>42</v>
      </c>
      <c r="B1442" s="3" t="s">
        <v>61</v>
      </c>
      <c r="C1442" s="3" t="s">
        <v>155</v>
      </c>
      <c r="D1442" s="3" t="s">
        <v>14</v>
      </c>
      <c r="E1442" s="3" t="s">
        <v>83</v>
      </c>
      <c r="F1442" s="7">
        <v>36.82</v>
      </c>
      <c r="G1442" s="6" t="s">
        <v>458</v>
      </c>
      <c r="H1442" s="21">
        <f t="shared" si="154"/>
        <v>22</v>
      </c>
      <c r="I1442" s="21" t="str">
        <f t="shared" si="160"/>
        <v>setembro</v>
      </c>
      <c r="J1442" s="20">
        <f t="shared" si="155"/>
        <v>9</v>
      </c>
      <c r="K1442" s="20">
        <f t="shared" si="156"/>
        <v>2023</v>
      </c>
      <c r="L1442" s="12">
        <f t="shared" si="157"/>
        <v>0.44973410990124085</v>
      </c>
      <c r="M1442">
        <f>(COUNTIF(mercado_acoes!D:D, "Compra") + COUNTIF(mercado_acoes!D:D, "Venda"))</f>
        <v>2000</v>
      </c>
      <c r="N1442" s="19">
        <f t="shared" si="158"/>
        <v>3682</v>
      </c>
      <c r="O1442" s="19">
        <f t="shared" si="159"/>
        <v>2022.5502658900987</v>
      </c>
    </row>
    <row r="1443" spans="1:15" x14ac:dyDescent="0.2">
      <c r="A1443" s="3">
        <v>61</v>
      </c>
      <c r="B1443" s="3" t="s">
        <v>75</v>
      </c>
      <c r="C1443" s="3" t="s">
        <v>76</v>
      </c>
      <c r="D1443" s="3" t="s">
        <v>9</v>
      </c>
      <c r="E1443" s="3" t="s">
        <v>27</v>
      </c>
      <c r="F1443" s="7">
        <v>12.54</v>
      </c>
      <c r="G1443" s="6" t="s">
        <v>458</v>
      </c>
      <c r="H1443" s="21">
        <f t="shared" si="154"/>
        <v>22</v>
      </c>
      <c r="I1443" s="21" t="str">
        <f t="shared" si="160"/>
        <v>setembro</v>
      </c>
      <c r="J1443" s="20">
        <f t="shared" si="155"/>
        <v>9</v>
      </c>
      <c r="K1443" s="20">
        <f t="shared" si="156"/>
        <v>2023</v>
      </c>
      <c r="L1443" s="12">
        <f t="shared" si="157"/>
        <v>0.14231451000253226</v>
      </c>
      <c r="M1443">
        <f>(COUNTIF(mercado_acoes!D:D, "Compra") + COUNTIF(mercado_acoes!D:D, "Venda"))</f>
        <v>2000</v>
      </c>
      <c r="N1443" s="19">
        <f t="shared" si="158"/>
        <v>1254</v>
      </c>
      <c r="O1443" s="19">
        <f t="shared" si="159"/>
        <v>2022.8576854899975</v>
      </c>
    </row>
    <row r="1444" spans="1:15" x14ac:dyDescent="0.2">
      <c r="A1444" s="3">
        <v>82</v>
      </c>
      <c r="B1444" s="3" t="s">
        <v>244</v>
      </c>
      <c r="C1444" s="3" t="s">
        <v>245</v>
      </c>
      <c r="D1444" s="3" t="s">
        <v>14</v>
      </c>
      <c r="E1444" s="3" t="s">
        <v>25</v>
      </c>
      <c r="F1444" s="7">
        <v>18.010000000000002</v>
      </c>
      <c r="G1444" s="6" t="s">
        <v>458</v>
      </c>
      <c r="H1444" s="21">
        <f t="shared" si="154"/>
        <v>22</v>
      </c>
      <c r="I1444" s="21" t="str">
        <f t="shared" si="160"/>
        <v>setembro</v>
      </c>
      <c r="J1444" s="20">
        <f t="shared" si="155"/>
        <v>9</v>
      </c>
      <c r="K1444" s="20">
        <f t="shared" si="156"/>
        <v>2023</v>
      </c>
      <c r="L1444" s="12">
        <f t="shared" si="157"/>
        <v>0.21157255001266143</v>
      </c>
      <c r="M1444">
        <f>(COUNTIF(mercado_acoes!D:D, "Compra") + COUNTIF(mercado_acoes!D:D, "Venda"))</f>
        <v>2000</v>
      </c>
      <c r="N1444" s="19">
        <f t="shared" si="158"/>
        <v>1801.0000000000002</v>
      </c>
      <c r="O1444" s="19">
        <f t="shared" si="159"/>
        <v>2022.7884274499872</v>
      </c>
    </row>
    <row r="1445" spans="1:15" x14ac:dyDescent="0.2">
      <c r="A1445" s="3">
        <v>41</v>
      </c>
      <c r="B1445" s="3" t="s">
        <v>222</v>
      </c>
      <c r="C1445" s="3" t="s">
        <v>223</v>
      </c>
      <c r="D1445" s="3" t="s">
        <v>14</v>
      </c>
      <c r="E1445" s="3" t="s">
        <v>83</v>
      </c>
      <c r="F1445" s="7">
        <v>33.54</v>
      </c>
      <c r="G1445" s="6" t="s">
        <v>459</v>
      </c>
      <c r="H1445" s="21">
        <f t="shared" si="154"/>
        <v>23</v>
      </c>
      <c r="I1445" s="21" t="str">
        <f t="shared" si="160"/>
        <v>setembro</v>
      </c>
      <c r="J1445" s="20">
        <f t="shared" si="155"/>
        <v>9</v>
      </c>
      <c r="K1445" s="20">
        <f t="shared" si="156"/>
        <v>2023</v>
      </c>
      <c r="L1445" s="12">
        <f t="shared" si="157"/>
        <v>0.40820460876171183</v>
      </c>
      <c r="M1445">
        <f>(COUNTIF(mercado_acoes!D:D, "Compra") + COUNTIF(mercado_acoes!D:D, "Venda"))</f>
        <v>2000</v>
      </c>
      <c r="N1445" s="19">
        <f t="shared" si="158"/>
        <v>3354</v>
      </c>
      <c r="O1445" s="19">
        <f t="shared" si="159"/>
        <v>2022.5917953912383</v>
      </c>
    </row>
    <row r="1446" spans="1:15" x14ac:dyDescent="0.2">
      <c r="A1446" s="3">
        <v>32</v>
      </c>
      <c r="B1446" s="3" t="s">
        <v>128</v>
      </c>
      <c r="C1446" s="3" t="s">
        <v>129</v>
      </c>
      <c r="D1446" s="3" t="s">
        <v>9</v>
      </c>
      <c r="E1446" s="3" t="s">
        <v>47</v>
      </c>
      <c r="F1446" s="7">
        <v>16.489999999999998</v>
      </c>
      <c r="G1446" s="6" t="s">
        <v>459</v>
      </c>
      <c r="H1446" s="21">
        <f t="shared" si="154"/>
        <v>23</v>
      </c>
      <c r="I1446" s="21" t="str">
        <f t="shared" si="160"/>
        <v>setembro</v>
      </c>
      <c r="J1446" s="20">
        <f t="shared" si="155"/>
        <v>9</v>
      </c>
      <c r="K1446" s="20">
        <f t="shared" si="156"/>
        <v>2023</v>
      </c>
      <c r="L1446" s="12">
        <f t="shared" si="157"/>
        <v>0.19232717143580649</v>
      </c>
      <c r="M1446">
        <f>(COUNTIF(mercado_acoes!D:D, "Compra") + COUNTIF(mercado_acoes!D:D, "Venda"))</f>
        <v>2000</v>
      </c>
      <c r="N1446" s="19">
        <f t="shared" si="158"/>
        <v>1648.9999999999998</v>
      </c>
      <c r="O1446" s="19">
        <f t="shared" si="159"/>
        <v>2022.8076728285641</v>
      </c>
    </row>
    <row r="1447" spans="1:15" x14ac:dyDescent="0.2">
      <c r="A1447" s="3">
        <v>98</v>
      </c>
      <c r="B1447" s="3" t="s">
        <v>142</v>
      </c>
      <c r="C1447" s="3" t="s">
        <v>187</v>
      </c>
      <c r="D1447" s="3" t="s">
        <v>14</v>
      </c>
      <c r="E1447" s="3" t="s">
        <v>83</v>
      </c>
      <c r="F1447" s="7">
        <v>34.78</v>
      </c>
      <c r="G1447" s="6" t="s">
        <v>459</v>
      </c>
      <c r="H1447" s="21">
        <f t="shared" si="154"/>
        <v>23</v>
      </c>
      <c r="I1447" s="21" t="str">
        <f t="shared" si="160"/>
        <v>setembro</v>
      </c>
      <c r="J1447" s="20">
        <f t="shared" si="155"/>
        <v>9</v>
      </c>
      <c r="K1447" s="20">
        <f t="shared" si="156"/>
        <v>2023</v>
      </c>
      <c r="L1447" s="12">
        <f t="shared" si="157"/>
        <v>0.42390478602177767</v>
      </c>
      <c r="M1447">
        <f>(COUNTIF(mercado_acoes!D:D, "Compra") + COUNTIF(mercado_acoes!D:D, "Venda"))</f>
        <v>2000</v>
      </c>
      <c r="N1447" s="19">
        <f t="shared" si="158"/>
        <v>3478</v>
      </c>
      <c r="O1447" s="19">
        <f t="shared" si="159"/>
        <v>2022.5760952139783</v>
      </c>
    </row>
    <row r="1448" spans="1:15" x14ac:dyDescent="0.2">
      <c r="A1448" s="3">
        <v>50</v>
      </c>
      <c r="B1448" s="3" t="s">
        <v>16</v>
      </c>
      <c r="C1448" s="3" t="s">
        <v>17</v>
      </c>
      <c r="D1448" s="3" t="s">
        <v>9</v>
      </c>
      <c r="E1448" s="3" t="s">
        <v>31</v>
      </c>
      <c r="F1448" s="7">
        <v>47.14</v>
      </c>
      <c r="G1448" s="6" t="s">
        <v>459</v>
      </c>
      <c r="H1448" s="21">
        <f t="shared" si="154"/>
        <v>23</v>
      </c>
      <c r="I1448" s="21" t="str">
        <f t="shared" si="160"/>
        <v>setembro</v>
      </c>
      <c r="J1448" s="20">
        <f t="shared" si="155"/>
        <v>9</v>
      </c>
      <c r="K1448" s="20">
        <f t="shared" si="156"/>
        <v>2023</v>
      </c>
      <c r="L1448" s="12">
        <f t="shared" si="157"/>
        <v>0.58040010129146624</v>
      </c>
      <c r="M1448">
        <f>(COUNTIF(mercado_acoes!D:D, "Compra") + COUNTIF(mercado_acoes!D:D, "Venda"))</f>
        <v>2000</v>
      </c>
      <c r="N1448" s="19">
        <f t="shared" si="158"/>
        <v>4714</v>
      </c>
      <c r="O1448" s="19">
        <f t="shared" si="159"/>
        <v>2022.4195998987086</v>
      </c>
    </row>
    <row r="1449" spans="1:15" x14ac:dyDescent="0.2">
      <c r="A1449" s="3">
        <v>95</v>
      </c>
      <c r="B1449" s="3" t="s">
        <v>81</v>
      </c>
      <c r="C1449" s="3" t="s">
        <v>82</v>
      </c>
      <c r="D1449" s="3" t="s">
        <v>9</v>
      </c>
      <c r="E1449" s="3" t="s">
        <v>115</v>
      </c>
      <c r="F1449" s="7">
        <v>31.34</v>
      </c>
      <c r="G1449" s="6" t="s">
        <v>460</v>
      </c>
      <c r="H1449" s="21">
        <f t="shared" si="154"/>
        <v>24</v>
      </c>
      <c r="I1449" s="21" t="str">
        <f t="shared" si="160"/>
        <v>setembro</v>
      </c>
      <c r="J1449" s="20">
        <f t="shared" si="155"/>
        <v>9</v>
      </c>
      <c r="K1449" s="20">
        <f t="shared" si="156"/>
        <v>2023</v>
      </c>
      <c r="L1449" s="12">
        <f t="shared" si="157"/>
        <v>0.38034945555836919</v>
      </c>
      <c r="M1449">
        <f>(COUNTIF(mercado_acoes!D:D, "Compra") + COUNTIF(mercado_acoes!D:D, "Venda"))</f>
        <v>2000</v>
      </c>
      <c r="N1449" s="19">
        <f t="shared" si="158"/>
        <v>3134</v>
      </c>
      <c r="O1449" s="19">
        <f t="shared" si="159"/>
        <v>2022.6196505444416</v>
      </c>
    </row>
    <row r="1450" spans="1:15" x14ac:dyDescent="0.2">
      <c r="A1450" s="3">
        <v>40</v>
      </c>
      <c r="B1450" s="3" t="s">
        <v>97</v>
      </c>
      <c r="C1450" s="3" t="s">
        <v>174</v>
      </c>
      <c r="D1450" s="3" t="s">
        <v>14</v>
      </c>
      <c r="E1450" s="3" t="s">
        <v>79</v>
      </c>
      <c r="F1450" s="7">
        <v>13.67</v>
      </c>
      <c r="G1450" s="6" t="s">
        <v>460</v>
      </c>
      <c r="H1450" s="21">
        <f t="shared" si="154"/>
        <v>24</v>
      </c>
      <c r="I1450" s="21" t="str">
        <f t="shared" si="160"/>
        <v>setembro</v>
      </c>
      <c r="J1450" s="20">
        <f t="shared" si="155"/>
        <v>9</v>
      </c>
      <c r="K1450" s="20">
        <f t="shared" si="156"/>
        <v>2023</v>
      </c>
      <c r="L1450" s="12">
        <f t="shared" si="157"/>
        <v>0.15662192960243099</v>
      </c>
      <c r="M1450">
        <f>(COUNTIF(mercado_acoes!D:D, "Compra") + COUNTIF(mercado_acoes!D:D, "Venda"))</f>
        <v>2000</v>
      </c>
      <c r="N1450" s="19">
        <f t="shared" si="158"/>
        <v>1367</v>
      </c>
      <c r="O1450" s="19">
        <f t="shared" si="159"/>
        <v>2022.8433780703976</v>
      </c>
    </row>
    <row r="1451" spans="1:15" x14ac:dyDescent="0.2">
      <c r="A1451" s="3">
        <v>73</v>
      </c>
      <c r="B1451" s="3" t="s">
        <v>231</v>
      </c>
      <c r="C1451" s="3" t="s">
        <v>232</v>
      </c>
      <c r="D1451" s="3" t="s">
        <v>14</v>
      </c>
      <c r="E1451" s="3" t="s">
        <v>21</v>
      </c>
      <c r="F1451" s="7">
        <v>22.59</v>
      </c>
      <c r="G1451" s="6" t="s">
        <v>460</v>
      </c>
      <c r="H1451" s="21">
        <f t="shared" si="154"/>
        <v>24</v>
      </c>
      <c r="I1451" s="21" t="str">
        <f t="shared" si="160"/>
        <v>setembro</v>
      </c>
      <c r="J1451" s="20">
        <f t="shared" si="155"/>
        <v>9</v>
      </c>
      <c r="K1451" s="20">
        <f t="shared" si="156"/>
        <v>2023</v>
      </c>
      <c r="L1451" s="12">
        <f t="shared" si="157"/>
        <v>0.26956191440871102</v>
      </c>
      <c r="M1451">
        <f>(COUNTIF(mercado_acoes!D:D, "Compra") + COUNTIF(mercado_acoes!D:D, "Venda"))</f>
        <v>2000</v>
      </c>
      <c r="N1451" s="19">
        <f t="shared" si="158"/>
        <v>2259</v>
      </c>
      <c r="O1451" s="19">
        <f t="shared" si="159"/>
        <v>2022.7304380855912</v>
      </c>
    </row>
    <row r="1452" spans="1:15" x14ac:dyDescent="0.2">
      <c r="A1452" s="3">
        <v>71</v>
      </c>
      <c r="B1452" s="3" t="s">
        <v>132</v>
      </c>
      <c r="C1452" s="3" t="s">
        <v>133</v>
      </c>
      <c r="D1452" s="3" t="s">
        <v>14</v>
      </c>
      <c r="E1452" s="3" t="s">
        <v>21</v>
      </c>
      <c r="F1452" s="7">
        <v>28.81</v>
      </c>
      <c r="G1452" s="6" t="s">
        <v>460</v>
      </c>
      <c r="H1452" s="21">
        <f t="shared" si="154"/>
        <v>24</v>
      </c>
      <c r="I1452" s="21" t="str">
        <f t="shared" si="160"/>
        <v>setembro</v>
      </c>
      <c r="J1452" s="20">
        <f t="shared" si="155"/>
        <v>9</v>
      </c>
      <c r="K1452" s="20">
        <f t="shared" si="156"/>
        <v>2023</v>
      </c>
      <c r="L1452" s="12">
        <f t="shared" si="157"/>
        <v>0.34831602937452516</v>
      </c>
      <c r="M1452">
        <f>(COUNTIF(mercado_acoes!D:D, "Compra") + COUNTIF(mercado_acoes!D:D, "Venda"))</f>
        <v>2000</v>
      </c>
      <c r="N1452" s="19">
        <f t="shared" si="158"/>
        <v>2881</v>
      </c>
      <c r="O1452" s="19">
        <f t="shared" si="159"/>
        <v>2022.6516839706255</v>
      </c>
    </row>
    <row r="1453" spans="1:15" x14ac:dyDescent="0.2">
      <c r="A1453" s="3">
        <v>67</v>
      </c>
      <c r="B1453" s="3" t="s">
        <v>199</v>
      </c>
      <c r="C1453" s="3" t="s">
        <v>200</v>
      </c>
      <c r="D1453" s="3" t="s">
        <v>14</v>
      </c>
      <c r="E1453" s="3" t="s">
        <v>18</v>
      </c>
      <c r="F1453" s="7">
        <v>15.66</v>
      </c>
      <c r="G1453" s="6" t="s">
        <v>460</v>
      </c>
      <c r="H1453" s="21">
        <f t="shared" si="154"/>
        <v>24</v>
      </c>
      <c r="I1453" s="21" t="str">
        <f t="shared" si="160"/>
        <v>setembro</v>
      </c>
      <c r="J1453" s="20">
        <f t="shared" si="155"/>
        <v>9</v>
      </c>
      <c r="K1453" s="20">
        <f t="shared" si="156"/>
        <v>2023</v>
      </c>
      <c r="L1453" s="12">
        <f t="shared" si="157"/>
        <v>0.1818181818181818</v>
      </c>
      <c r="M1453">
        <f>(COUNTIF(mercado_acoes!D:D, "Compra") + COUNTIF(mercado_acoes!D:D, "Venda"))</f>
        <v>2000</v>
      </c>
      <c r="N1453" s="19">
        <f t="shared" si="158"/>
        <v>1566</v>
      </c>
      <c r="O1453" s="19">
        <f t="shared" si="159"/>
        <v>2022.8181818181818</v>
      </c>
    </row>
    <row r="1454" spans="1:15" x14ac:dyDescent="0.2">
      <c r="A1454" s="3">
        <v>84</v>
      </c>
      <c r="B1454" s="3" t="s">
        <v>120</v>
      </c>
      <c r="C1454" s="3" t="s">
        <v>121</v>
      </c>
      <c r="D1454" s="3" t="s">
        <v>9</v>
      </c>
      <c r="E1454" s="3" t="s">
        <v>27</v>
      </c>
      <c r="F1454" s="7">
        <v>12.35</v>
      </c>
      <c r="G1454" s="6" t="s">
        <v>460</v>
      </c>
      <c r="H1454" s="21">
        <f t="shared" si="154"/>
        <v>24</v>
      </c>
      <c r="I1454" s="21" t="str">
        <f t="shared" si="160"/>
        <v>setembro</v>
      </c>
      <c r="J1454" s="20">
        <f t="shared" si="155"/>
        <v>9</v>
      </c>
      <c r="K1454" s="20">
        <f t="shared" si="156"/>
        <v>2023</v>
      </c>
      <c r="L1454" s="12">
        <f t="shared" si="157"/>
        <v>0.13990883768042539</v>
      </c>
      <c r="M1454">
        <f>(COUNTIF(mercado_acoes!D:D, "Compra") + COUNTIF(mercado_acoes!D:D, "Venda"))</f>
        <v>2000</v>
      </c>
      <c r="N1454" s="19">
        <f t="shared" si="158"/>
        <v>1235</v>
      </c>
      <c r="O1454" s="19">
        <f t="shared" si="159"/>
        <v>2022.8600911623196</v>
      </c>
    </row>
    <row r="1455" spans="1:15" x14ac:dyDescent="0.2">
      <c r="A1455" s="3">
        <v>93</v>
      </c>
      <c r="B1455" s="3" t="s">
        <v>106</v>
      </c>
      <c r="C1455" s="3" t="s">
        <v>107</v>
      </c>
      <c r="D1455" s="3" t="s">
        <v>9</v>
      </c>
      <c r="E1455" s="3" t="s">
        <v>18</v>
      </c>
      <c r="F1455" s="7">
        <v>17.940000000000001</v>
      </c>
      <c r="G1455" s="6" t="s">
        <v>460</v>
      </c>
      <c r="H1455" s="21">
        <f t="shared" si="154"/>
        <v>24</v>
      </c>
      <c r="I1455" s="21" t="str">
        <f t="shared" si="160"/>
        <v>setembro</v>
      </c>
      <c r="J1455" s="20">
        <f t="shared" si="155"/>
        <v>9</v>
      </c>
      <c r="K1455" s="20">
        <f t="shared" si="156"/>
        <v>2023</v>
      </c>
      <c r="L1455" s="12">
        <f t="shared" si="157"/>
        <v>0.21068624968346417</v>
      </c>
      <c r="M1455">
        <f>(COUNTIF(mercado_acoes!D:D, "Compra") + COUNTIF(mercado_acoes!D:D, "Venda"))</f>
        <v>2000</v>
      </c>
      <c r="N1455" s="19">
        <f t="shared" si="158"/>
        <v>1794.0000000000002</v>
      </c>
      <c r="O1455" s="19">
        <f t="shared" si="159"/>
        <v>2022.7893137503165</v>
      </c>
    </row>
    <row r="1456" spans="1:15" x14ac:dyDescent="0.2">
      <c r="A1456" s="3">
        <v>17</v>
      </c>
      <c r="B1456" s="3" t="s">
        <v>195</v>
      </c>
      <c r="C1456" s="3" t="s">
        <v>196</v>
      </c>
      <c r="D1456" s="3" t="s">
        <v>9</v>
      </c>
      <c r="E1456" s="3" t="s">
        <v>125</v>
      </c>
      <c r="F1456" s="7">
        <v>2.0499999999999998</v>
      </c>
      <c r="G1456" s="6" t="s">
        <v>460</v>
      </c>
      <c r="H1456" s="21">
        <f t="shared" si="154"/>
        <v>24</v>
      </c>
      <c r="I1456" s="21" t="str">
        <f t="shared" si="160"/>
        <v>setembro</v>
      </c>
      <c r="J1456" s="20">
        <f t="shared" si="155"/>
        <v>9</v>
      </c>
      <c r="K1456" s="20">
        <f t="shared" si="156"/>
        <v>2023</v>
      </c>
      <c r="L1456" s="12">
        <f t="shared" si="157"/>
        <v>9.496074955684981E-3</v>
      </c>
      <c r="M1456">
        <f>(COUNTIF(mercado_acoes!D:D, "Compra") + COUNTIF(mercado_acoes!D:D, "Venda"))</f>
        <v>2000</v>
      </c>
      <c r="N1456" s="19">
        <f t="shared" si="158"/>
        <v>204.99999999999997</v>
      </c>
      <c r="O1456" s="19">
        <f t="shared" si="159"/>
        <v>2022.9905039250443</v>
      </c>
    </row>
    <row r="1457" spans="1:15" x14ac:dyDescent="0.2">
      <c r="A1457" s="3">
        <v>1</v>
      </c>
      <c r="B1457" s="3" t="s">
        <v>185</v>
      </c>
      <c r="C1457" s="3" t="s">
        <v>186</v>
      </c>
      <c r="D1457" s="3" t="s">
        <v>14</v>
      </c>
      <c r="E1457" s="3" t="s">
        <v>70</v>
      </c>
      <c r="F1457" s="7">
        <v>15.16</v>
      </c>
      <c r="G1457" s="6" t="s">
        <v>461</v>
      </c>
      <c r="H1457" s="21">
        <f t="shared" si="154"/>
        <v>25</v>
      </c>
      <c r="I1457" s="21" t="str">
        <f t="shared" si="160"/>
        <v>setembro</v>
      </c>
      <c r="J1457" s="20">
        <f t="shared" si="155"/>
        <v>9</v>
      </c>
      <c r="K1457" s="20">
        <f t="shared" si="156"/>
        <v>2023</v>
      </c>
      <c r="L1457" s="12">
        <f t="shared" si="157"/>
        <v>0.17548746518105848</v>
      </c>
      <c r="M1457">
        <f>(COUNTIF(mercado_acoes!D:D, "Compra") + COUNTIF(mercado_acoes!D:D, "Venda"))</f>
        <v>2000</v>
      </c>
      <c r="N1457" s="19">
        <f t="shared" si="158"/>
        <v>1516</v>
      </c>
      <c r="O1457" s="19">
        <f t="shared" si="159"/>
        <v>2022.824512534819</v>
      </c>
    </row>
    <row r="1458" spans="1:15" x14ac:dyDescent="0.2">
      <c r="A1458" s="3">
        <v>1</v>
      </c>
      <c r="B1458" s="3" t="s">
        <v>185</v>
      </c>
      <c r="C1458" s="3" t="s">
        <v>186</v>
      </c>
      <c r="D1458" s="3" t="s">
        <v>14</v>
      </c>
      <c r="E1458" s="3" t="s">
        <v>25</v>
      </c>
      <c r="F1458" s="7">
        <v>18.3</v>
      </c>
      <c r="G1458" s="6" t="s">
        <v>461</v>
      </c>
      <c r="H1458" s="21">
        <f t="shared" si="154"/>
        <v>25</v>
      </c>
      <c r="I1458" s="21" t="str">
        <f t="shared" si="160"/>
        <v>setembro</v>
      </c>
      <c r="J1458" s="20">
        <f t="shared" si="155"/>
        <v>9</v>
      </c>
      <c r="K1458" s="20">
        <f t="shared" si="156"/>
        <v>2023</v>
      </c>
      <c r="L1458" s="12">
        <f t="shared" si="157"/>
        <v>0.21524436566219296</v>
      </c>
      <c r="M1458">
        <f>(COUNTIF(mercado_acoes!D:D, "Compra") + COUNTIF(mercado_acoes!D:D, "Venda"))</f>
        <v>2000</v>
      </c>
      <c r="N1458" s="19">
        <f t="shared" si="158"/>
        <v>1830</v>
      </c>
      <c r="O1458" s="19">
        <f t="shared" si="159"/>
        <v>2022.7847556343379</v>
      </c>
    </row>
    <row r="1459" spans="1:15" x14ac:dyDescent="0.2">
      <c r="A1459" s="3">
        <v>77</v>
      </c>
      <c r="B1459" s="3" t="s">
        <v>7</v>
      </c>
      <c r="C1459" s="3" t="s">
        <v>154</v>
      </c>
      <c r="D1459" s="3" t="s">
        <v>14</v>
      </c>
      <c r="E1459" s="3" t="s">
        <v>21</v>
      </c>
      <c r="F1459" s="7">
        <v>22.33</v>
      </c>
      <c r="G1459" s="6" t="s">
        <v>462</v>
      </c>
      <c r="H1459" s="21">
        <f t="shared" si="154"/>
        <v>26</v>
      </c>
      <c r="I1459" s="21" t="str">
        <f t="shared" si="160"/>
        <v>setembro</v>
      </c>
      <c r="J1459" s="20">
        <f t="shared" si="155"/>
        <v>9</v>
      </c>
      <c r="K1459" s="20">
        <f t="shared" si="156"/>
        <v>2023</v>
      </c>
      <c r="L1459" s="12">
        <f t="shared" si="157"/>
        <v>0.26626994175740687</v>
      </c>
      <c r="M1459">
        <f>(COUNTIF(mercado_acoes!D:D, "Compra") + COUNTIF(mercado_acoes!D:D, "Venda"))</f>
        <v>2000</v>
      </c>
      <c r="N1459" s="19">
        <f t="shared" si="158"/>
        <v>2233</v>
      </c>
      <c r="O1459" s="19">
        <f t="shared" si="159"/>
        <v>2022.7337300582426</v>
      </c>
    </row>
    <row r="1460" spans="1:15" x14ac:dyDescent="0.2">
      <c r="A1460" s="3">
        <v>35</v>
      </c>
      <c r="B1460" s="3" t="s">
        <v>101</v>
      </c>
      <c r="C1460" s="3" t="s">
        <v>102</v>
      </c>
      <c r="D1460" s="3" t="s">
        <v>9</v>
      </c>
      <c r="E1460" s="3" t="s">
        <v>34</v>
      </c>
      <c r="F1460" s="7">
        <v>73.16</v>
      </c>
      <c r="G1460" s="6" t="s">
        <v>462</v>
      </c>
      <c r="H1460" s="21">
        <f t="shared" si="154"/>
        <v>26</v>
      </c>
      <c r="I1460" s="21" t="str">
        <f t="shared" si="160"/>
        <v>setembro</v>
      </c>
      <c r="J1460" s="20">
        <f t="shared" si="155"/>
        <v>9</v>
      </c>
      <c r="K1460" s="20">
        <f t="shared" si="156"/>
        <v>2023</v>
      </c>
      <c r="L1460" s="12">
        <f t="shared" si="157"/>
        <v>0.90985059508736388</v>
      </c>
      <c r="M1460">
        <f>(COUNTIF(mercado_acoes!D:D, "Compra") + COUNTIF(mercado_acoes!D:D, "Venda"))</f>
        <v>2000</v>
      </c>
      <c r="N1460" s="19">
        <f t="shared" si="158"/>
        <v>7316</v>
      </c>
      <c r="O1460" s="19">
        <f t="shared" si="159"/>
        <v>2022.0901494049126</v>
      </c>
    </row>
    <row r="1461" spans="1:15" x14ac:dyDescent="0.2">
      <c r="A1461" s="3">
        <v>81</v>
      </c>
      <c r="B1461" s="3" t="s">
        <v>32</v>
      </c>
      <c r="C1461" s="3" t="s">
        <v>33</v>
      </c>
      <c r="D1461" s="3" t="s">
        <v>14</v>
      </c>
      <c r="E1461" s="3" t="s">
        <v>66</v>
      </c>
      <c r="F1461" s="7">
        <v>36.840000000000003</v>
      </c>
      <c r="G1461" s="6" t="s">
        <v>462</v>
      </c>
      <c r="H1461" s="21">
        <f t="shared" ref="H1461:H1524" si="161">DAY(G1461)</f>
        <v>26</v>
      </c>
      <c r="I1461" s="21" t="str">
        <f t="shared" si="160"/>
        <v>setembro</v>
      </c>
      <c r="J1461" s="20">
        <f t="shared" si="155"/>
        <v>9</v>
      </c>
      <c r="K1461" s="20">
        <f t="shared" si="156"/>
        <v>2023</v>
      </c>
      <c r="L1461" s="12">
        <f t="shared" si="157"/>
        <v>0.44998733856672579</v>
      </c>
      <c r="M1461">
        <f>(COUNTIF(mercado_acoes!D:D, "Compra") + COUNTIF(mercado_acoes!D:D, "Venda"))</f>
        <v>2000</v>
      </c>
      <c r="N1461" s="19">
        <f t="shared" si="158"/>
        <v>3684.0000000000005</v>
      </c>
      <c r="O1461" s="19">
        <f t="shared" si="159"/>
        <v>2022.5500126614334</v>
      </c>
    </row>
    <row r="1462" spans="1:15" x14ac:dyDescent="0.2">
      <c r="A1462" s="3">
        <v>48</v>
      </c>
      <c r="B1462" s="3" t="s">
        <v>23</v>
      </c>
      <c r="C1462" s="3" t="s">
        <v>26</v>
      </c>
      <c r="D1462" s="3" t="s">
        <v>9</v>
      </c>
      <c r="E1462" s="3" t="s">
        <v>27</v>
      </c>
      <c r="F1462" s="7">
        <v>12.13</v>
      </c>
      <c r="G1462" s="6" t="s">
        <v>462</v>
      </c>
      <c r="H1462" s="21">
        <f t="shared" si="161"/>
        <v>26</v>
      </c>
      <c r="I1462" s="21" t="str">
        <f t="shared" si="160"/>
        <v>setembro</v>
      </c>
      <c r="J1462" s="20">
        <f t="shared" si="155"/>
        <v>9</v>
      </c>
      <c r="K1462" s="20">
        <f t="shared" si="156"/>
        <v>2023</v>
      </c>
      <c r="L1462" s="12">
        <f t="shared" si="157"/>
        <v>0.13712332236009114</v>
      </c>
      <c r="M1462">
        <f>(COUNTIF(mercado_acoes!D:D, "Compra") + COUNTIF(mercado_acoes!D:D, "Venda"))</f>
        <v>2000</v>
      </c>
      <c r="N1462" s="19">
        <f t="shared" si="158"/>
        <v>1213</v>
      </c>
      <c r="O1462" s="19">
        <f t="shared" si="159"/>
        <v>2022.8628766776399</v>
      </c>
    </row>
    <row r="1463" spans="1:15" x14ac:dyDescent="0.2">
      <c r="A1463" s="3">
        <v>68</v>
      </c>
      <c r="B1463" s="3" t="s">
        <v>23</v>
      </c>
      <c r="C1463" s="3" t="s">
        <v>24</v>
      </c>
      <c r="D1463" s="3" t="s">
        <v>9</v>
      </c>
      <c r="E1463" s="3" t="s">
        <v>30</v>
      </c>
      <c r="F1463" s="7">
        <v>29.42</v>
      </c>
      <c r="G1463" s="6" t="s">
        <v>462</v>
      </c>
      <c r="H1463" s="21">
        <f t="shared" si="161"/>
        <v>26</v>
      </c>
      <c r="I1463" s="21" t="str">
        <f t="shared" si="160"/>
        <v>setembro</v>
      </c>
      <c r="J1463" s="20">
        <f t="shared" si="155"/>
        <v>9</v>
      </c>
      <c r="K1463" s="20">
        <f t="shared" si="156"/>
        <v>2023</v>
      </c>
      <c r="L1463" s="12">
        <f t="shared" si="157"/>
        <v>0.35603950367181564</v>
      </c>
      <c r="M1463">
        <f>(COUNTIF(mercado_acoes!D:D, "Compra") + COUNTIF(mercado_acoes!D:D, "Venda"))</f>
        <v>2000</v>
      </c>
      <c r="N1463" s="19">
        <f t="shared" si="158"/>
        <v>2942</v>
      </c>
      <c r="O1463" s="19">
        <f t="shared" si="159"/>
        <v>2022.6439604963282</v>
      </c>
    </row>
    <row r="1464" spans="1:15" x14ac:dyDescent="0.2">
      <c r="A1464" s="3">
        <v>22</v>
      </c>
      <c r="B1464" s="3" t="s">
        <v>108</v>
      </c>
      <c r="C1464" s="3" t="s">
        <v>109</v>
      </c>
      <c r="D1464" s="3" t="s">
        <v>14</v>
      </c>
      <c r="E1464" s="3" t="s">
        <v>66</v>
      </c>
      <c r="F1464" s="7">
        <v>30.94</v>
      </c>
      <c r="G1464" s="6" t="s">
        <v>462</v>
      </c>
      <c r="H1464" s="21">
        <f t="shared" si="161"/>
        <v>26</v>
      </c>
      <c r="I1464" s="21" t="str">
        <f t="shared" si="160"/>
        <v>setembro</v>
      </c>
      <c r="J1464" s="20">
        <f t="shared" si="155"/>
        <v>9</v>
      </c>
      <c r="K1464" s="20">
        <f t="shared" si="156"/>
        <v>2023</v>
      </c>
      <c r="L1464" s="12">
        <f t="shared" si="157"/>
        <v>0.37528488224867051</v>
      </c>
      <c r="M1464">
        <f>(COUNTIF(mercado_acoes!D:D, "Compra") + COUNTIF(mercado_acoes!D:D, "Venda"))</f>
        <v>2000</v>
      </c>
      <c r="N1464" s="19">
        <f t="shared" si="158"/>
        <v>3094</v>
      </c>
      <c r="O1464" s="19">
        <f t="shared" si="159"/>
        <v>2022.6247151177513</v>
      </c>
    </row>
    <row r="1465" spans="1:15" x14ac:dyDescent="0.2">
      <c r="A1465" s="3">
        <v>6</v>
      </c>
      <c r="B1465" s="3" t="s">
        <v>171</v>
      </c>
      <c r="C1465" s="3" t="s">
        <v>172</v>
      </c>
      <c r="D1465" s="3" t="s">
        <v>9</v>
      </c>
      <c r="E1465" s="3" t="s">
        <v>95</v>
      </c>
      <c r="F1465" s="7">
        <v>1.78</v>
      </c>
      <c r="G1465" s="6" t="s">
        <v>462</v>
      </c>
      <c r="H1465" s="21">
        <f t="shared" si="161"/>
        <v>26</v>
      </c>
      <c r="I1465" s="21" t="str">
        <f t="shared" si="160"/>
        <v>setembro</v>
      </c>
      <c r="J1465" s="20">
        <f t="shared" si="155"/>
        <v>9</v>
      </c>
      <c r="K1465" s="20">
        <f t="shared" si="156"/>
        <v>2023</v>
      </c>
      <c r="L1465" s="12">
        <f t="shared" si="157"/>
        <v>6.077487971638389E-3</v>
      </c>
      <c r="M1465">
        <f>(COUNTIF(mercado_acoes!D:D, "Compra") + COUNTIF(mercado_acoes!D:D, "Venda"))</f>
        <v>2000</v>
      </c>
      <c r="N1465" s="19">
        <f t="shared" si="158"/>
        <v>178</v>
      </c>
      <c r="O1465" s="19">
        <f t="shared" si="159"/>
        <v>2022.9939225120283</v>
      </c>
    </row>
    <row r="1466" spans="1:15" x14ac:dyDescent="0.2">
      <c r="A1466" s="3">
        <v>75</v>
      </c>
      <c r="B1466" s="3" t="s">
        <v>257</v>
      </c>
      <c r="C1466" s="3" t="s">
        <v>258</v>
      </c>
      <c r="D1466" s="3" t="s">
        <v>14</v>
      </c>
      <c r="E1466" s="3" t="s">
        <v>31</v>
      </c>
      <c r="F1466" s="7">
        <v>53.66</v>
      </c>
      <c r="G1466" s="6" t="s">
        <v>463</v>
      </c>
      <c r="H1466" s="21">
        <f t="shared" si="161"/>
        <v>27</v>
      </c>
      <c r="I1466" s="21" t="str">
        <f t="shared" si="160"/>
        <v>setembro</v>
      </c>
      <c r="J1466" s="20">
        <f t="shared" si="155"/>
        <v>9</v>
      </c>
      <c r="K1466" s="20">
        <f t="shared" si="156"/>
        <v>2023</v>
      </c>
      <c r="L1466" s="12">
        <f t="shared" si="157"/>
        <v>0.6629526462395543</v>
      </c>
      <c r="M1466">
        <f>(COUNTIF(mercado_acoes!D:D, "Compra") + COUNTIF(mercado_acoes!D:D, "Venda"))</f>
        <v>2000</v>
      </c>
      <c r="N1466" s="19">
        <f t="shared" si="158"/>
        <v>5366</v>
      </c>
      <c r="O1466" s="19">
        <f t="shared" si="159"/>
        <v>2022.3370473537605</v>
      </c>
    </row>
    <row r="1467" spans="1:15" x14ac:dyDescent="0.2">
      <c r="A1467" s="3">
        <v>3</v>
      </c>
      <c r="B1467" s="3" t="s">
        <v>51</v>
      </c>
      <c r="C1467" s="3" t="s">
        <v>52</v>
      </c>
      <c r="D1467" s="3" t="s">
        <v>14</v>
      </c>
      <c r="E1467" s="3" t="s">
        <v>30</v>
      </c>
      <c r="F1467" s="7">
        <v>28.68</v>
      </c>
      <c r="G1467" s="6" t="s">
        <v>463</v>
      </c>
      <c r="H1467" s="21">
        <f t="shared" si="161"/>
        <v>27</v>
      </c>
      <c r="I1467" s="21" t="str">
        <f t="shared" si="160"/>
        <v>setembro</v>
      </c>
      <c r="J1467" s="20">
        <f t="shared" si="155"/>
        <v>9</v>
      </c>
      <c r="K1467" s="20">
        <f t="shared" si="156"/>
        <v>2023</v>
      </c>
      <c r="L1467" s="12">
        <f t="shared" si="157"/>
        <v>0.34667004304887311</v>
      </c>
      <c r="M1467">
        <f>(COUNTIF(mercado_acoes!D:D, "Compra") + COUNTIF(mercado_acoes!D:D, "Venda"))</f>
        <v>2000</v>
      </c>
      <c r="N1467" s="19">
        <f t="shared" si="158"/>
        <v>2868</v>
      </c>
      <c r="O1467" s="19">
        <f t="shared" si="159"/>
        <v>2022.6533299569512</v>
      </c>
    </row>
    <row r="1468" spans="1:15" x14ac:dyDescent="0.2">
      <c r="A1468" s="3">
        <v>87</v>
      </c>
      <c r="B1468" s="3" t="s">
        <v>267</v>
      </c>
      <c r="C1468" s="3" t="s">
        <v>268</v>
      </c>
      <c r="D1468" s="3" t="s">
        <v>14</v>
      </c>
      <c r="E1468" s="3" t="s">
        <v>27</v>
      </c>
      <c r="F1468" s="7">
        <v>14.81</v>
      </c>
      <c r="G1468" s="6" t="s">
        <v>463</v>
      </c>
      <c r="H1468" s="21">
        <f t="shared" si="161"/>
        <v>27</v>
      </c>
      <c r="I1468" s="21" t="str">
        <f t="shared" si="160"/>
        <v>setembro</v>
      </c>
      <c r="J1468" s="20">
        <f t="shared" si="155"/>
        <v>9</v>
      </c>
      <c r="K1468" s="20">
        <f t="shared" si="156"/>
        <v>2023</v>
      </c>
      <c r="L1468" s="12">
        <f t="shared" si="157"/>
        <v>0.17105596353507216</v>
      </c>
      <c r="M1468">
        <f>(COUNTIF(mercado_acoes!D:D, "Compra") + COUNTIF(mercado_acoes!D:D, "Venda"))</f>
        <v>2000</v>
      </c>
      <c r="N1468" s="19">
        <f t="shared" si="158"/>
        <v>1481</v>
      </c>
      <c r="O1468" s="19">
        <f t="shared" si="159"/>
        <v>2022.8289440364649</v>
      </c>
    </row>
    <row r="1469" spans="1:15" x14ac:dyDescent="0.2">
      <c r="A1469" s="3">
        <v>81</v>
      </c>
      <c r="B1469" s="3" t="s">
        <v>32</v>
      </c>
      <c r="C1469" s="3" t="s">
        <v>33</v>
      </c>
      <c r="D1469" s="3" t="s">
        <v>14</v>
      </c>
      <c r="E1469" s="3" t="s">
        <v>115</v>
      </c>
      <c r="F1469" s="7">
        <v>28.6</v>
      </c>
      <c r="G1469" s="6" t="s">
        <v>463</v>
      </c>
      <c r="H1469" s="21">
        <f t="shared" si="161"/>
        <v>27</v>
      </c>
      <c r="I1469" s="21" t="str">
        <f t="shared" si="160"/>
        <v>setembro</v>
      </c>
      <c r="J1469" s="20">
        <f t="shared" si="155"/>
        <v>9</v>
      </c>
      <c r="K1469" s="20">
        <f t="shared" si="156"/>
        <v>2023</v>
      </c>
      <c r="L1469" s="12">
        <f t="shared" si="157"/>
        <v>0.34565712838693341</v>
      </c>
      <c r="M1469">
        <f>(COUNTIF(mercado_acoes!D:D, "Compra") + COUNTIF(mercado_acoes!D:D, "Venda"))</f>
        <v>2000</v>
      </c>
      <c r="N1469" s="19">
        <f t="shared" si="158"/>
        <v>2860</v>
      </c>
      <c r="O1469" s="19">
        <f t="shared" si="159"/>
        <v>2022.6543428716132</v>
      </c>
    </row>
    <row r="1470" spans="1:15" x14ac:dyDescent="0.2">
      <c r="A1470" s="3">
        <v>94</v>
      </c>
      <c r="B1470" s="3" t="s">
        <v>205</v>
      </c>
      <c r="C1470" s="3" t="s">
        <v>256</v>
      </c>
      <c r="D1470" s="3" t="s">
        <v>9</v>
      </c>
      <c r="E1470" s="3" t="s">
        <v>83</v>
      </c>
      <c r="F1470" s="7">
        <v>40.82</v>
      </c>
      <c r="G1470" s="6" t="s">
        <v>464</v>
      </c>
      <c r="H1470" s="21">
        <f t="shared" si="161"/>
        <v>28</v>
      </c>
      <c r="I1470" s="21" t="str">
        <f t="shared" si="160"/>
        <v>setembro</v>
      </c>
      <c r="J1470" s="20">
        <f t="shared" si="155"/>
        <v>9</v>
      </c>
      <c r="K1470" s="20">
        <f t="shared" si="156"/>
        <v>2023</v>
      </c>
      <c r="L1470" s="12">
        <f t="shared" si="157"/>
        <v>0.50037984299822746</v>
      </c>
      <c r="M1470">
        <f>(COUNTIF(mercado_acoes!D:D, "Compra") + COUNTIF(mercado_acoes!D:D, "Venda"))</f>
        <v>2000</v>
      </c>
      <c r="N1470" s="19">
        <f t="shared" si="158"/>
        <v>4082</v>
      </c>
      <c r="O1470" s="19">
        <f t="shared" si="159"/>
        <v>2022.4996201570018</v>
      </c>
    </row>
    <row r="1471" spans="1:15" x14ac:dyDescent="0.2">
      <c r="A1471" s="3">
        <v>68</v>
      </c>
      <c r="B1471" s="3" t="s">
        <v>23</v>
      </c>
      <c r="C1471" s="3" t="s">
        <v>24</v>
      </c>
      <c r="D1471" s="3" t="s">
        <v>14</v>
      </c>
      <c r="E1471" s="3" t="s">
        <v>83</v>
      </c>
      <c r="F1471" s="7">
        <v>39.42</v>
      </c>
      <c r="G1471" s="6" t="s">
        <v>464</v>
      </c>
      <c r="H1471" s="21">
        <f t="shared" si="161"/>
        <v>28</v>
      </c>
      <c r="I1471" s="21" t="str">
        <f t="shared" si="160"/>
        <v>setembro</v>
      </c>
      <c r="J1471" s="20">
        <f t="shared" si="155"/>
        <v>9</v>
      </c>
      <c r="K1471" s="20">
        <f t="shared" si="156"/>
        <v>2023</v>
      </c>
      <c r="L1471" s="12">
        <f t="shared" si="157"/>
        <v>0.48265383641428211</v>
      </c>
      <c r="M1471">
        <f>(COUNTIF(mercado_acoes!D:D, "Compra") + COUNTIF(mercado_acoes!D:D, "Venda"))</f>
        <v>2000</v>
      </c>
      <c r="N1471" s="19">
        <f t="shared" si="158"/>
        <v>3942</v>
      </c>
      <c r="O1471" s="19">
        <f t="shared" si="159"/>
        <v>2022.5173461635857</v>
      </c>
    </row>
    <row r="1472" spans="1:15" x14ac:dyDescent="0.2">
      <c r="A1472" s="3">
        <v>99</v>
      </c>
      <c r="B1472" s="3" t="s">
        <v>45</v>
      </c>
      <c r="C1472" s="3" t="s">
        <v>46</v>
      </c>
      <c r="D1472" s="3" t="s">
        <v>14</v>
      </c>
      <c r="E1472" s="3" t="s">
        <v>95</v>
      </c>
      <c r="F1472" s="7">
        <v>3.4</v>
      </c>
      <c r="G1472" s="6" t="s">
        <v>464</v>
      </c>
      <c r="H1472" s="21">
        <f t="shared" si="161"/>
        <v>28</v>
      </c>
      <c r="I1472" s="21" t="str">
        <f t="shared" si="160"/>
        <v>setembro</v>
      </c>
      <c r="J1472" s="20">
        <f t="shared" si="155"/>
        <v>9</v>
      </c>
      <c r="K1472" s="20">
        <f t="shared" si="156"/>
        <v>2023</v>
      </c>
      <c r="L1472" s="12">
        <f t="shared" si="157"/>
        <v>2.658900987591795E-2</v>
      </c>
      <c r="M1472">
        <f>(COUNTIF(mercado_acoes!D:D, "Compra") + COUNTIF(mercado_acoes!D:D, "Venda"))</f>
        <v>2000</v>
      </c>
      <c r="N1472" s="19">
        <f t="shared" si="158"/>
        <v>340</v>
      </c>
      <c r="O1472" s="19">
        <f t="shared" si="159"/>
        <v>2022.9734109901242</v>
      </c>
    </row>
    <row r="1473" spans="1:15" x14ac:dyDescent="0.2">
      <c r="A1473" s="3">
        <v>74</v>
      </c>
      <c r="B1473" s="3" t="s">
        <v>7</v>
      </c>
      <c r="C1473" s="3" t="s">
        <v>100</v>
      </c>
      <c r="D1473" s="3" t="s">
        <v>9</v>
      </c>
      <c r="E1473" s="3" t="s">
        <v>125</v>
      </c>
      <c r="F1473" s="7">
        <v>4.59</v>
      </c>
      <c r="G1473" s="6" t="s">
        <v>464</v>
      </c>
      <c r="H1473" s="21">
        <f t="shared" si="161"/>
        <v>28</v>
      </c>
      <c r="I1473" s="21" t="str">
        <f t="shared" si="160"/>
        <v>setembro</v>
      </c>
      <c r="J1473" s="20">
        <f t="shared" si="155"/>
        <v>9</v>
      </c>
      <c r="K1473" s="20">
        <f t="shared" si="156"/>
        <v>2023</v>
      </c>
      <c r="L1473" s="12">
        <f t="shared" si="157"/>
        <v>4.1656115472271459E-2</v>
      </c>
      <c r="M1473">
        <f>(COUNTIF(mercado_acoes!D:D, "Compra") + COUNTIF(mercado_acoes!D:D, "Venda"))</f>
        <v>2000</v>
      </c>
      <c r="N1473" s="19">
        <f t="shared" si="158"/>
        <v>459</v>
      </c>
      <c r="O1473" s="19">
        <f t="shared" si="159"/>
        <v>2022.9583438845277</v>
      </c>
    </row>
    <row r="1474" spans="1:15" x14ac:dyDescent="0.2">
      <c r="A1474" s="3">
        <v>7</v>
      </c>
      <c r="B1474" s="3" t="s">
        <v>87</v>
      </c>
      <c r="C1474" s="3" t="s">
        <v>88</v>
      </c>
      <c r="D1474" s="3" t="s">
        <v>14</v>
      </c>
      <c r="E1474" s="3" t="s">
        <v>95</v>
      </c>
      <c r="F1474" s="7">
        <v>3.89</v>
      </c>
      <c r="G1474" s="6" t="s">
        <v>465</v>
      </c>
      <c r="H1474" s="21">
        <f t="shared" si="161"/>
        <v>1</v>
      </c>
      <c r="I1474" s="21" t="str">
        <f t="shared" si="160"/>
        <v>outubro</v>
      </c>
      <c r="J1474" s="20">
        <f t="shared" si="155"/>
        <v>10</v>
      </c>
      <c r="K1474" s="20">
        <f t="shared" si="156"/>
        <v>2023</v>
      </c>
      <c r="L1474" s="12">
        <f t="shared" si="157"/>
        <v>3.2793112180298803E-2</v>
      </c>
      <c r="M1474">
        <f>(COUNTIF(mercado_acoes!D:D, "Compra") + COUNTIF(mercado_acoes!D:D, "Venda"))</f>
        <v>2000</v>
      </c>
      <c r="N1474" s="19">
        <f t="shared" si="158"/>
        <v>389</v>
      </c>
      <c r="O1474" s="19">
        <f t="shared" si="159"/>
        <v>2022.9672068878197</v>
      </c>
    </row>
    <row r="1475" spans="1:15" x14ac:dyDescent="0.2">
      <c r="A1475" s="3">
        <v>48</v>
      </c>
      <c r="B1475" s="3" t="s">
        <v>23</v>
      </c>
      <c r="C1475" s="3" t="s">
        <v>26</v>
      </c>
      <c r="D1475" s="3" t="s">
        <v>14</v>
      </c>
      <c r="E1475" s="3" t="s">
        <v>66</v>
      </c>
      <c r="F1475" s="7">
        <v>33.51</v>
      </c>
      <c r="G1475" s="6" t="s">
        <v>465</v>
      </c>
      <c r="H1475" s="21">
        <f t="shared" si="161"/>
        <v>1</v>
      </c>
      <c r="I1475" s="21" t="str">
        <f t="shared" si="160"/>
        <v>outubro</v>
      </c>
      <c r="J1475" s="20">
        <f t="shared" ref="J1475:J1538" si="162">MONTH(G1475)</f>
        <v>10</v>
      </c>
      <c r="K1475" s="20">
        <f t="shared" ref="K1475:K1538" si="163">YEAR(G1475)</f>
        <v>2023</v>
      </c>
      <c r="L1475" s="12">
        <f t="shared" ref="L1475:L1538" si="164">(F1475 - MIN(F:F)) / (MAX(F:F) - MIN(F:F))</f>
        <v>0.40782476576348442</v>
      </c>
      <c r="M1475">
        <f>(COUNTIF(mercado_acoes!D:D, "Compra") + COUNTIF(mercado_acoes!D:D, "Venda"))</f>
        <v>2000</v>
      </c>
      <c r="N1475" s="19">
        <f t="shared" ref="N1475:N1538" si="165">F1475*100</f>
        <v>3351</v>
      </c>
      <c r="O1475" s="19">
        <f t="shared" ref="O1475:O1538" si="166">K1475 - L1475</f>
        <v>2022.5921752342365</v>
      </c>
    </row>
    <row r="1476" spans="1:15" x14ac:dyDescent="0.2">
      <c r="A1476" s="3">
        <v>94</v>
      </c>
      <c r="B1476" s="3" t="s">
        <v>205</v>
      </c>
      <c r="C1476" s="3" t="s">
        <v>256</v>
      </c>
      <c r="D1476" s="3" t="s">
        <v>14</v>
      </c>
      <c r="E1476" s="3" t="s">
        <v>15</v>
      </c>
      <c r="F1476" s="7">
        <v>55.41</v>
      </c>
      <c r="G1476" s="6" t="s">
        <v>465</v>
      </c>
      <c r="H1476" s="21">
        <f t="shared" si="161"/>
        <v>1</v>
      </c>
      <c r="I1476" s="21" t="str">
        <f t="shared" si="160"/>
        <v>outubro</v>
      </c>
      <c r="J1476" s="20">
        <f t="shared" si="162"/>
        <v>10</v>
      </c>
      <c r="K1476" s="20">
        <f t="shared" si="163"/>
        <v>2023</v>
      </c>
      <c r="L1476" s="12">
        <f t="shared" si="164"/>
        <v>0.68511015446948587</v>
      </c>
      <c r="M1476">
        <f>(COUNTIF(mercado_acoes!D:D, "Compra") + COUNTIF(mercado_acoes!D:D, "Venda"))</f>
        <v>2000</v>
      </c>
      <c r="N1476" s="19">
        <f t="shared" si="165"/>
        <v>5541</v>
      </c>
      <c r="O1476" s="19">
        <f t="shared" si="166"/>
        <v>2022.3148898455306</v>
      </c>
    </row>
    <row r="1477" spans="1:15" x14ac:dyDescent="0.2">
      <c r="A1477" s="3">
        <v>72</v>
      </c>
      <c r="B1477" s="3" t="s">
        <v>110</v>
      </c>
      <c r="C1477" s="3" t="s">
        <v>111</v>
      </c>
      <c r="D1477" s="3" t="s">
        <v>14</v>
      </c>
      <c r="E1477" s="3" t="s">
        <v>47</v>
      </c>
      <c r="F1477" s="7">
        <v>17.239999999999998</v>
      </c>
      <c r="G1477" s="6" t="s">
        <v>465</v>
      </c>
      <c r="H1477" s="21">
        <f t="shared" si="161"/>
        <v>1</v>
      </c>
      <c r="I1477" s="21" t="str">
        <f t="shared" ref="I1477:I1540" si="167">TEXT(G1477,"mmmm")</f>
        <v>outubro</v>
      </c>
      <c r="J1477" s="20">
        <f t="shared" si="162"/>
        <v>10</v>
      </c>
      <c r="K1477" s="20">
        <f t="shared" si="163"/>
        <v>2023</v>
      </c>
      <c r="L1477" s="12">
        <f t="shared" si="164"/>
        <v>0.20182324639149149</v>
      </c>
      <c r="M1477">
        <f>(COUNTIF(mercado_acoes!D:D, "Compra") + COUNTIF(mercado_acoes!D:D, "Venda"))</f>
        <v>2000</v>
      </c>
      <c r="N1477" s="19">
        <f t="shared" si="165"/>
        <v>1723.9999999999998</v>
      </c>
      <c r="O1477" s="19">
        <f t="shared" si="166"/>
        <v>2022.7981767536085</v>
      </c>
    </row>
    <row r="1478" spans="1:15" x14ac:dyDescent="0.2">
      <c r="A1478" s="3">
        <v>52</v>
      </c>
      <c r="B1478" s="3" t="s">
        <v>169</v>
      </c>
      <c r="C1478" s="3" t="s">
        <v>170</v>
      </c>
      <c r="D1478" s="3" t="s">
        <v>9</v>
      </c>
      <c r="E1478" s="3" t="s">
        <v>21</v>
      </c>
      <c r="F1478" s="7">
        <v>42.2</v>
      </c>
      <c r="G1478" s="6" t="s">
        <v>465</v>
      </c>
      <c r="H1478" s="21">
        <f t="shared" si="161"/>
        <v>1</v>
      </c>
      <c r="I1478" s="21" t="str">
        <f t="shared" si="167"/>
        <v>outubro</v>
      </c>
      <c r="J1478" s="20">
        <f t="shared" si="162"/>
        <v>10</v>
      </c>
      <c r="K1478" s="20">
        <f t="shared" si="163"/>
        <v>2023</v>
      </c>
      <c r="L1478" s="12">
        <f t="shared" si="164"/>
        <v>0.51785262091668782</v>
      </c>
      <c r="M1478">
        <f>(COUNTIF(mercado_acoes!D:D, "Compra") + COUNTIF(mercado_acoes!D:D, "Venda"))</f>
        <v>2000</v>
      </c>
      <c r="N1478" s="19">
        <f t="shared" si="165"/>
        <v>4220</v>
      </c>
      <c r="O1478" s="19">
        <f t="shared" si="166"/>
        <v>2022.4821473790832</v>
      </c>
    </row>
    <row r="1479" spans="1:15" x14ac:dyDescent="0.2">
      <c r="A1479" s="3">
        <v>36</v>
      </c>
      <c r="B1479" s="3" t="s">
        <v>61</v>
      </c>
      <c r="C1479" s="3" t="s">
        <v>62</v>
      </c>
      <c r="D1479" s="3" t="s">
        <v>9</v>
      </c>
      <c r="E1479" s="3" t="s">
        <v>21</v>
      </c>
      <c r="F1479" s="7">
        <v>32.9</v>
      </c>
      <c r="G1479" s="6" t="s">
        <v>465</v>
      </c>
      <c r="H1479" s="21">
        <f t="shared" si="161"/>
        <v>1</v>
      </c>
      <c r="I1479" s="21" t="str">
        <f t="shared" si="167"/>
        <v>outubro</v>
      </c>
      <c r="J1479" s="20">
        <f t="shared" si="162"/>
        <v>10</v>
      </c>
      <c r="K1479" s="20">
        <f t="shared" si="163"/>
        <v>2023</v>
      </c>
      <c r="L1479" s="12">
        <f t="shared" si="164"/>
        <v>0.40010129146619394</v>
      </c>
      <c r="M1479">
        <f>(COUNTIF(mercado_acoes!D:D, "Compra") + COUNTIF(mercado_acoes!D:D, "Venda"))</f>
        <v>2000</v>
      </c>
      <c r="N1479" s="19">
        <f t="shared" si="165"/>
        <v>3290</v>
      </c>
      <c r="O1479" s="19">
        <f t="shared" si="166"/>
        <v>2022.5998987085338</v>
      </c>
    </row>
    <row r="1480" spans="1:15" x14ac:dyDescent="0.2">
      <c r="A1480" s="3">
        <v>7</v>
      </c>
      <c r="B1480" s="3" t="s">
        <v>87</v>
      </c>
      <c r="C1480" s="3" t="s">
        <v>88</v>
      </c>
      <c r="D1480" s="3" t="s">
        <v>9</v>
      </c>
      <c r="E1480" s="3" t="s">
        <v>83</v>
      </c>
      <c r="F1480" s="7">
        <v>38.840000000000003</v>
      </c>
      <c r="G1480" s="6" t="s">
        <v>465</v>
      </c>
      <c r="H1480" s="21">
        <f t="shared" si="161"/>
        <v>1</v>
      </c>
      <c r="I1480" s="21" t="str">
        <f t="shared" si="167"/>
        <v>outubro</v>
      </c>
      <c r="J1480" s="20">
        <f t="shared" si="162"/>
        <v>10</v>
      </c>
      <c r="K1480" s="20">
        <f t="shared" si="163"/>
        <v>2023</v>
      </c>
      <c r="L1480" s="12">
        <f t="shared" si="164"/>
        <v>0.4753102051152191</v>
      </c>
      <c r="M1480">
        <f>(COUNTIF(mercado_acoes!D:D, "Compra") + COUNTIF(mercado_acoes!D:D, "Venda"))</f>
        <v>2000</v>
      </c>
      <c r="N1480" s="19">
        <f t="shared" si="165"/>
        <v>3884.0000000000005</v>
      </c>
      <c r="O1480" s="19">
        <f t="shared" si="166"/>
        <v>2022.5246897948848</v>
      </c>
    </row>
    <row r="1481" spans="1:15" x14ac:dyDescent="0.2">
      <c r="A1481" s="3">
        <v>48</v>
      </c>
      <c r="B1481" s="3" t="s">
        <v>23</v>
      </c>
      <c r="C1481" s="3" t="s">
        <v>26</v>
      </c>
      <c r="D1481" s="3" t="s">
        <v>14</v>
      </c>
      <c r="E1481" s="3" t="s">
        <v>37</v>
      </c>
      <c r="F1481" s="7">
        <v>40.21</v>
      </c>
      <c r="G1481" s="6" t="s">
        <v>465</v>
      </c>
      <c r="H1481" s="21">
        <f t="shared" si="161"/>
        <v>1</v>
      </c>
      <c r="I1481" s="21" t="str">
        <f t="shared" si="167"/>
        <v>outubro</v>
      </c>
      <c r="J1481" s="20">
        <f t="shared" si="162"/>
        <v>10</v>
      </c>
      <c r="K1481" s="20">
        <f t="shared" si="163"/>
        <v>2023</v>
      </c>
      <c r="L1481" s="12">
        <f t="shared" si="164"/>
        <v>0.49265636870093699</v>
      </c>
      <c r="M1481">
        <f>(COUNTIF(mercado_acoes!D:D, "Compra") + COUNTIF(mercado_acoes!D:D, "Venda"))</f>
        <v>2000</v>
      </c>
      <c r="N1481" s="19">
        <f t="shared" si="165"/>
        <v>4021</v>
      </c>
      <c r="O1481" s="19">
        <f t="shared" si="166"/>
        <v>2022.5073436312991</v>
      </c>
    </row>
    <row r="1482" spans="1:15" x14ac:dyDescent="0.2">
      <c r="A1482" s="3">
        <v>96</v>
      </c>
      <c r="B1482" s="3" t="s">
        <v>147</v>
      </c>
      <c r="C1482" s="3" t="s">
        <v>148</v>
      </c>
      <c r="D1482" s="3" t="s">
        <v>9</v>
      </c>
      <c r="E1482" s="3" t="s">
        <v>79</v>
      </c>
      <c r="F1482" s="7">
        <v>16.95</v>
      </c>
      <c r="G1482" s="6" t="s">
        <v>465</v>
      </c>
      <c r="H1482" s="21">
        <f t="shared" si="161"/>
        <v>1</v>
      </c>
      <c r="I1482" s="21" t="str">
        <f t="shared" si="167"/>
        <v>outubro</v>
      </c>
      <c r="J1482" s="20">
        <f t="shared" si="162"/>
        <v>10</v>
      </c>
      <c r="K1482" s="20">
        <f t="shared" si="163"/>
        <v>2023</v>
      </c>
      <c r="L1482" s="12">
        <f t="shared" si="164"/>
        <v>0.19815143074195996</v>
      </c>
      <c r="M1482">
        <f>(COUNTIF(mercado_acoes!D:D, "Compra") + COUNTIF(mercado_acoes!D:D, "Venda"))</f>
        <v>2000</v>
      </c>
      <c r="N1482" s="19">
        <f t="shared" si="165"/>
        <v>1695</v>
      </c>
      <c r="O1482" s="19">
        <f t="shared" si="166"/>
        <v>2022.801848569258</v>
      </c>
    </row>
    <row r="1483" spans="1:15" x14ac:dyDescent="0.2">
      <c r="A1483" s="3">
        <v>59</v>
      </c>
      <c r="B1483" s="3" t="s">
        <v>73</v>
      </c>
      <c r="C1483" s="3" t="s">
        <v>74</v>
      </c>
      <c r="D1483" s="3" t="s">
        <v>14</v>
      </c>
      <c r="E1483" s="3" t="s">
        <v>30</v>
      </c>
      <c r="F1483" s="7">
        <v>28.87</v>
      </c>
      <c r="G1483" s="6" t="s">
        <v>466</v>
      </c>
      <c r="H1483" s="21">
        <f t="shared" si="161"/>
        <v>2</v>
      </c>
      <c r="I1483" s="21" t="str">
        <f t="shared" si="167"/>
        <v>outubro</v>
      </c>
      <c r="J1483" s="20">
        <f t="shared" si="162"/>
        <v>10</v>
      </c>
      <c r="K1483" s="20">
        <f t="shared" si="163"/>
        <v>2023</v>
      </c>
      <c r="L1483" s="12">
        <f t="shared" si="164"/>
        <v>0.34907571537097998</v>
      </c>
      <c r="M1483">
        <f>(COUNTIF(mercado_acoes!D:D, "Compra") + COUNTIF(mercado_acoes!D:D, "Venda"))</f>
        <v>2000</v>
      </c>
      <c r="N1483" s="19">
        <f t="shared" si="165"/>
        <v>2887</v>
      </c>
      <c r="O1483" s="19">
        <f t="shared" si="166"/>
        <v>2022.6509242846291</v>
      </c>
    </row>
    <row r="1484" spans="1:15" x14ac:dyDescent="0.2">
      <c r="A1484" s="3">
        <v>48</v>
      </c>
      <c r="B1484" s="3" t="s">
        <v>23</v>
      </c>
      <c r="C1484" s="3" t="s">
        <v>26</v>
      </c>
      <c r="D1484" s="3" t="s">
        <v>14</v>
      </c>
      <c r="E1484" s="3" t="s">
        <v>37</v>
      </c>
      <c r="F1484" s="7">
        <v>56.8</v>
      </c>
      <c r="G1484" s="6" t="s">
        <v>466</v>
      </c>
      <c r="H1484" s="21">
        <f t="shared" si="161"/>
        <v>2</v>
      </c>
      <c r="I1484" s="21" t="str">
        <f t="shared" si="167"/>
        <v>outubro</v>
      </c>
      <c r="J1484" s="20">
        <f t="shared" si="162"/>
        <v>10</v>
      </c>
      <c r="K1484" s="20">
        <f t="shared" si="163"/>
        <v>2023</v>
      </c>
      <c r="L1484" s="12">
        <f t="shared" si="164"/>
        <v>0.70270954672068875</v>
      </c>
      <c r="M1484">
        <f>(COUNTIF(mercado_acoes!D:D, "Compra") + COUNTIF(mercado_acoes!D:D, "Venda"))</f>
        <v>2000</v>
      </c>
      <c r="N1484" s="19">
        <f t="shared" si="165"/>
        <v>5680</v>
      </c>
      <c r="O1484" s="19">
        <f t="shared" si="166"/>
        <v>2022.2972904532794</v>
      </c>
    </row>
    <row r="1485" spans="1:15" x14ac:dyDescent="0.2">
      <c r="A1485" s="3">
        <v>95</v>
      </c>
      <c r="B1485" s="3" t="s">
        <v>81</v>
      </c>
      <c r="C1485" s="3" t="s">
        <v>82</v>
      </c>
      <c r="D1485" s="3" t="s">
        <v>9</v>
      </c>
      <c r="E1485" s="3" t="s">
        <v>10</v>
      </c>
      <c r="F1485" s="7">
        <v>10.33</v>
      </c>
      <c r="G1485" s="6" t="s">
        <v>466</v>
      </c>
      <c r="H1485" s="21">
        <f t="shared" si="161"/>
        <v>2</v>
      </c>
      <c r="I1485" s="21" t="str">
        <f t="shared" si="167"/>
        <v>outubro</v>
      </c>
      <c r="J1485" s="20">
        <f t="shared" si="162"/>
        <v>10</v>
      </c>
      <c r="K1485" s="20">
        <f t="shared" si="163"/>
        <v>2023</v>
      </c>
      <c r="L1485" s="12">
        <f t="shared" si="164"/>
        <v>0.11433274246644719</v>
      </c>
      <c r="M1485">
        <f>(COUNTIF(mercado_acoes!D:D, "Compra") + COUNTIF(mercado_acoes!D:D, "Venda"))</f>
        <v>2000</v>
      </c>
      <c r="N1485" s="19">
        <f t="shared" si="165"/>
        <v>1033</v>
      </c>
      <c r="O1485" s="19">
        <f t="shared" si="166"/>
        <v>2022.8856672575334</v>
      </c>
    </row>
    <row r="1486" spans="1:15" x14ac:dyDescent="0.2">
      <c r="A1486" s="3">
        <v>75</v>
      </c>
      <c r="B1486" s="3" t="s">
        <v>257</v>
      </c>
      <c r="C1486" s="3" t="s">
        <v>258</v>
      </c>
      <c r="D1486" s="3" t="s">
        <v>9</v>
      </c>
      <c r="E1486" s="3" t="s">
        <v>47</v>
      </c>
      <c r="F1486" s="7">
        <v>19.84</v>
      </c>
      <c r="G1486" s="6" t="s">
        <v>466</v>
      </c>
      <c r="H1486" s="21">
        <f t="shared" si="161"/>
        <v>2</v>
      </c>
      <c r="I1486" s="21" t="str">
        <f t="shared" si="167"/>
        <v>outubro</v>
      </c>
      <c r="J1486" s="20">
        <f t="shared" si="162"/>
        <v>10</v>
      </c>
      <c r="K1486" s="20">
        <f t="shared" si="163"/>
        <v>2023</v>
      </c>
      <c r="L1486" s="12">
        <f t="shared" si="164"/>
        <v>0.23474297290453278</v>
      </c>
      <c r="M1486">
        <f>(COUNTIF(mercado_acoes!D:D, "Compra") + COUNTIF(mercado_acoes!D:D, "Venda"))</f>
        <v>2000</v>
      </c>
      <c r="N1486" s="19">
        <f t="shared" si="165"/>
        <v>1984</v>
      </c>
      <c r="O1486" s="19">
        <f t="shared" si="166"/>
        <v>2022.7652570270955</v>
      </c>
    </row>
    <row r="1487" spans="1:15" x14ac:dyDescent="0.2">
      <c r="A1487" s="3">
        <v>36</v>
      </c>
      <c r="B1487" s="3" t="s">
        <v>61</v>
      </c>
      <c r="C1487" s="3" t="s">
        <v>62</v>
      </c>
      <c r="D1487" s="3" t="s">
        <v>14</v>
      </c>
      <c r="E1487" s="3" t="s">
        <v>115</v>
      </c>
      <c r="F1487" s="7">
        <v>29.44</v>
      </c>
      <c r="G1487" s="6" t="s">
        <v>466</v>
      </c>
      <c r="H1487" s="21">
        <f t="shared" si="161"/>
        <v>2</v>
      </c>
      <c r="I1487" s="21" t="str">
        <f t="shared" si="167"/>
        <v>outubro</v>
      </c>
      <c r="J1487" s="20">
        <f t="shared" si="162"/>
        <v>10</v>
      </c>
      <c r="K1487" s="20">
        <f t="shared" si="163"/>
        <v>2023</v>
      </c>
      <c r="L1487" s="12">
        <f t="shared" si="164"/>
        <v>0.35629273233730058</v>
      </c>
      <c r="M1487">
        <f>(COUNTIF(mercado_acoes!D:D, "Compra") + COUNTIF(mercado_acoes!D:D, "Venda"))</f>
        <v>2000</v>
      </c>
      <c r="N1487" s="19">
        <f t="shared" si="165"/>
        <v>2944</v>
      </c>
      <c r="O1487" s="19">
        <f t="shared" si="166"/>
        <v>2022.6437072676626</v>
      </c>
    </row>
    <row r="1488" spans="1:15" x14ac:dyDescent="0.2">
      <c r="A1488" s="3">
        <v>54</v>
      </c>
      <c r="B1488" s="3" t="s">
        <v>55</v>
      </c>
      <c r="C1488" s="3" t="s">
        <v>56</v>
      </c>
      <c r="D1488" s="3" t="s">
        <v>9</v>
      </c>
      <c r="E1488" s="3" t="s">
        <v>95</v>
      </c>
      <c r="F1488" s="7">
        <v>3.41</v>
      </c>
      <c r="G1488" s="6" t="s">
        <v>467</v>
      </c>
      <c r="H1488" s="21">
        <f t="shared" si="161"/>
        <v>3</v>
      </c>
      <c r="I1488" s="21" t="str">
        <f t="shared" si="167"/>
        <v>outubro</v>
      </c>
      <c r="J1488" s="20">
        <f t="shared" si="162"/>
        <v>10</v>
      </c>
      <c r="K1488" s="20">
        <f t="shared" si="163"/>
        <v>2023</v>
      </c>
      <c r="L1488" s="12">
        <f t="shared" si="164"/>
        <v>2.6715624208660423E-2</v>
      </c>
      <c r="M1488">
        <f>(COUNTIF(mercado_acoes!D:D, "Compra") + COUNTIF(mercado_acoes!D:D, "Venda"))</f>
        <v>2000</v>
      </c>
      <c r="N1488" s="19">
        <f t="shared" si="165"/>
        <v>341</v>
      </c>
      <c r="O1488" s="19">
        <f t="shared" si="166"/>
        <v>2022.9732843757913</v>
      </c>
    </row>
    <row r="1489" spans="1:15" x14ac:dyDescent="0.2">
      <c r="A1489" s="3">
        <v>78</v>
      </c>
      <c r="B1489" s="3" t="s">
        <v>12</v>
      </c>
      <c r="C1489" s="3" t="s">
        <v>13</v>
      </c>
      <c r="D1489" s="3" t="s">
        <v>14</v>
      </c>
      <c r="E1489" s="3" t="s">
        <v>34</v>
      </c>
      <c r="F1489" s="7">
        <v>59.4</v>
      </c>
      <c r="G1489" s="6" t="s">
        <v>467</v>
      </c>
      <c r="H1489" s="21">
        <f t="shared" si="161"/>
        <v>3</v>
      </c>
      <c r="I1489" s="21" t="str">
        <f t="shared" si="167"/>
        <v>outubro</v>
      </c>
      <c r="J1489" s="20">
        <f t="shared" si="162"/>
        <v>10</v>
      </c>
      <c r="K1489" s="20">
        <f t="shared" si="163"/>
        <v>2023</v>
      </c>
      <c r="L1489" s="12">
        <f t="shared" si="164"/>
        <v>0.73562927323373006</v>
      </c>
      <c r="M1489">
        <f>(COUNTIF(mercado_acoes!D:D, "Compra") + COUNTIF(mercado_acoes!D:D, "Venda"))</f>
        <v>2000</v>
      </c>
      <c r="N1489" s="19">
        <f t="shared" si="165"/>
        <v>5940</v>
      </c>
      <c r="O1489" s="19">
        <f t="shared" si="166"/>
        <v>2022.2643707267662</v>
      </c>
    </row>
    <row r="1490" spans="1:15" x14ac:dyDescent="0.2">
      <c r="A1490" s="3">
        <v>55</v>
      </c>
      <c r="B1490" s="3" t="s">
        <v>197</v>
      </c>
      <c r="C1490" s="3" t="s">
        <v>198</v>
      </c>
      <c r="D1490" s="3" t="s">
        <v>9</v>
      </c>
      <c r="E1490" s="3" t="s">
        <v>27</v>
      </c>
      <c r="F1490" s="7">
        <v>13.21</v>
      </c>
      <c r="G1490" s="6" t="s">
        <v>467</v>
      </c>
      <c r="H1490" s="21">
        <f t="shared" si="161"/>
        <v>3</v>
      </c>
      <c r="I1490" s="21" t="str">
        <f t="shared" si="167"/>
        <v>outubro</v>
      </c>
      <c r="J1490" s="20">
        <f t="shared" si="162"/>
        <v>10</v>
      </c>
      <c r="K1490" s="20">
        <f t="shared" si="163"/>
        <v>2023</v>
      </c>
      <c r="L1490" s="12">
        <f t="shared" si="164"/>
        <v>0.15079767029627753</v>
      </c>
      <c r="M1490">
        <f>(COUNTIF(mercado_acoes!D:D, "Compra") + COUNTIF(mercado_acoes!D:D, "Venda"))</f>
        <v>2000</v>
      </c>
      <c r="N1490" s="19">
        <f t="shared" si="165"/>
        <v>1321</v>
      </c>
      <c r="O1490" s="19">
        <f t="shared" si="166"/>
        <v>2022.8492023297038</v>
      </c>
    </row>
    <row r="1491" spans="1:15" x14ac:dyDescent="0.2">
      <c r="A1491" s="3">
        <v>91</v>
      </c>
      <c r="B1491" s="3" t="s">
        <v>85</v>
      </c>
      <c r="C1491" s="3" t="s">
        <v>86</v>
      </c>
      <c r="D1491" s="3" t="s">
        <v>9</v>
      </c>
      <c r="E1491" s="3" t="s">
        <v>30</v>
      </c>
      <c r="F1491" s="7">
        <v>31.62</v>
      </c>
      <c r="G1491" s="6" t="s">
        <v>467</v>
      </c>
      <c r="H1491" s="21">
        <f t="shared" si="161"/>
        <v>3</v>
      </c>
      <c r="I1491" s="21" t="str">
        <f t="shared" si="167"/>
        <v>outubro</v>
      </c>
      <c r="J1491" s="20">
        <f t="shared" si="162"/>
        <v>10</v>
      </c>
      <c r="K1491" s="20">
        <f t="shared" si="163"/>
        <v>2023</v>
      </c>
      <c r="L1491" s="12">
        <f t="shared" si="164"/>
        <v>0.38389465687515822</v>
      </c>
      <c r="M1491">
        <f>(COUNTIF(mercado_acoes!D:D, "Compra") + COUNTIF(mercado_acoes!D:D, "Venda"))</f>
        <v>2000</v>
      </c>
      <c r="N1491" s="19">
        <f t="shared" si="165"/>
        <v>3162</v>
      </c>
      <c r="O1491" s="19">
        <f t="shared" si="166"/>
        <v>2022.6161053431249</v>
      </c>
    </row>
    <row r="1492" spans="1:15" x14ac:dyDescent="0.2">
      <c r="A1492" s="3">
        <v>42</v>
      </c>
      <c r="B1492" s="3" t="s">
        <v>61</v>
      </c>
      <c r="C1492" s="3" t="s">
        <v>155</v>
      </c>
      <c r="D1492" s="3" t="s">
        <v>9</v>
      </c>
      <c r="E1492" s="3" t="s">
        <v>34</v>
      </c>
      <c r="F1492" s="7">
        <v>60.83</v>
      </c>
      <c r="G1492" s="6" t="s">
        <v>467</v>
      </c>
      <c r="H1492" s="21">
        <f t="shared" si="161"/>
        <v>3</v>
      </c>
      <c r="I1492" s="21" t="str">
        <f t="shared" si="167"/>
        <v>outubro</v>
      </c>
      <c r="J1492" s="20">
        <f t="shared" si="162"/>
        <v>10</v>
      </c>
      <c r="K1492" s="20">
        <f t="shared" si="163"/>
        <v>2023</v>
      </c>
      <c r="L1492" s="12">
        <f t="shared" si="164"/>
        <v>0.75373512281590271</v>
      </c>
      <c r="M1492">
        <f>(COUNTIF(mercado_acoes!D:D, "Compra") + COUNTIF(mercado_acoes!D:D, "Venda"))</f>
        <v>2000</v>
      </c>
      <c r="N1492" s="19">
        <f t="shared" si="165"/>
        <v>6083</v>
      </c>
      <c r="O1492" s="19">
        <f t="shared" si="166"/>
        <v>2022.2462648771841</v>
      </c>
    </row>
    <row r="1493" spans="1:15" x14ac:dyDescent="0.2">
      <c r="A1493" s="3">
        <v>2</v>
      </c>
      <c r="B1493" s="3" t="s">
        <v>53</v>
      </c>
      <c r="C1493" s="3" t="s">
        <v>54</v>
      </c>
      <c r="D1493" s="3" t="s">
        <v>9</v>
      </c>
      <c r="E1493" s="3" t="s">
        <v>34</v>
      </c>
      <c r="F1493" s="7">
        <v>63.19</v>
      </c>
      <c r="G1493" s="6" t="s">
        <v>467</v>
      </c>
      <c r="H1493" s="21">
        <f t="shared" si="161"/>
        <v>3</v>
      </c>
      <c r="I1493" s="21" t="str">
        <f t="shared" si="167"/>
        <v>outubro</v>
      </c>
      <c r="J1493" s="20">
        <f t="shared" si="162"/>
        <v>10</v>
      </c>
      <c r="K1493" s="20">
        <f t="shared" si="163"/>
        <v>2023</v>
      </c>
      <c r="L1493" s="12">
        <f t="shared" si="164"/>
        <v>0.78361610534312476</v>
      </c>
      <c r="M1493">
        <f>(COUNTIF(mercado_acoes!D:D, "Compra") + COUNTIF(mercado_acoes!D:D, "Venda"))</f>
        <v>2000</v>
      </c>
      <c r="N1493" s="19">
        <f t="shared" si="165"/>
        <v>6319</v>
      </c>
      <c r="O1493" s="19">
        <f t="shared" si="166"/>
        <v>2022.2163838946569</v>
      </c>
    </row>
    <row r="1494" spans="1:15" x14ac:dyDescent="0.2">
      <c r="A1494" s="3">
        <v>65</v>
      </c>
      <c r="B1494" s="3" t="s">
        <v>208</v>
      </c>
      <c r="C1494" s="3" t="s">
        <v>209</v>
      </c>
      <c r="D1494" s="3" t="s">
        <v>14</v>
      </c>
      <c r="E1494" s="3" t="s">
        <v>37</v>
      </c>
      <c r="F1494" s="7">
        <v>42.19</v>
      </c>
      <c r="G1494" s="6" t="s">
        <v>468</v>
      </c>
      <c r="H1494" s="21">
        <f t="shared" si="161"/>
        <v>4</v>
      </c>
      <c r="I1494" s="21" t="str">
        <f t="shared" si="167"/>
        <v>outubro</v>
      </c>
      <c r="J1494" s="20">
        <f t="shared" si="162"/>
        <v>10</v>
      </c>
      <c r="K1494" s="20">
        <f t="shared" si="163"/>
        <v>2023</v>
      </c>
      <c r="L1494" s="12">
        <f t="shared" si="164"/>
        <v>0.5177260065839453</v>
      </c>
      <c r="M1494">
        <f>(COUNTIF(mercado_acoes!D:D, "Compra") + COUNTIF(mercado_acoes!D:D, "Venda"))</f>
        <v>2000</v>
      </c>
      <c r="N1494" s="19">
        <f t="shared" si="165"/>
        <v>4219</v>
      </c>
      <c r="O1494" s="19">
        <f t="shared" si="166"/>
        <v>2022.4822739934161</v>
      </c>
    </row>
    <row r="1495" spans="1:15" x14ac:dyDescent="0.2">
      <c r="A1495" s="3">
        <v>95</v>
      </c>
      <c r="B1495" s="3" t="s">
        <v>81</v>
      </c>
      <c r="C1495" s="3" t="s">
        <v>82</v>
      </c>
      <c r="D1495" s="3" t="s">
        <v>9</v>
      </c>
      <c r="E1495" s="3" t="s">
        <v>63</v>
      </c>
      <c r="F1495" s="7">
        <v>11.09</v>
      </c>
      <c r="G1495" s="6" t="s">
        <v>468</v>
      </c>
      <c r="H1495" s="21">
        <f t="shared" si="161"/>
        <v>4</v>
      </c>
      <c r="I1495" s="21" t="str">
        <f t="shared" si="167"/>
        <v>outubro</v>
      </c>
      <c r="J1495" s="20">
        <f t="shared" si="162"/>
        <v>10</v>
      </c>
      <c r="K1495" s="20">
        <f t="shared" si="163"/>
        <v>2023</v>
      </c>
      <c r="L1495" s="12">
        <f t="shared" si="164"/>
        <v>0.12395543175487464</v>
      </c>
      <c r="M1495">
        <f>(COUNTIF(mercado_acoes!D:D, "Compra") + COUNTIF(mercado_acoes!D:D, "Venda"))</f>
        <v>2000</v>
      </c>
      <c r="N1495" s="19">
        <f t="shared" si="165"/>
        <v>1109</v>
      </c>
      <c r="O1495" s="19">
        <f t="shared" si="166"/>
        <v>2022.8760445682451</v>
      </c>
    </row>
    <row r="1496" spans="1:15" x14ac:dyDescent="0.2">
      <c r="A1496" s="3">
        <v>100</v>
      </c>
      <c r="B1496" s="3" t="s">
        <v>28</v>
      </c>
      <c r="C1496" s="3" t="s">
        <v>29</v>
      </c>
      <c r="D1496" s="3" t="s">
        <v>9</v>
      </c>
      <c r="E1496" s="3" t="s">
        <v>66</v>
      </c>
      <c r="F1496" s="7">
        <v>36.69</v>
      </c>
      <c r="G1496" s="6" t="s">
        <v>468</v>
      </c>
      <c r="H1496" s="21">
        <f t="shared" si="161"/>
        <v>4</v>
      </c>
      <c r="I1496" s="21" t="str">
        <f t="shared" si="167"/>
        <v>outubro</v>
      </c>
      <c r="J1496" s="20">
        <f t="shared" si="162"/>
        <v>10</v>
      </c>
      <c r="K1496" s="20">
        <f t="shared" si="163"/>
        <v>2023</v>
      </c>
      <c r="L1496" s="12">
        <f t="shared" si="164"/>
        <v>0.44808812357558875</v>
      </c>
      <c r="M1496">
        <f>(COUNTIF(mercado_acoes!D:D, "Compra") + COUNTIF(mercado_acoes!D:D, "Venda"))</f>
        <v>2000</v>
      </c>
      <c r="N1496" s="19">
        <f t="shared" si="165"/>
        <v>3669</v>
      </c>
      <c r="O1496" s="19">
        <f t="shared" si="166"/>
        <v>2022.5519118764244</v>
      </c>
    </row>
    <row r="1497" spans="1:15" x14ac:dyDescent="0.2">
      <c r="A1497" s="3">
        <v>98</v>
      </c>
      <c r="B1497" s="3" t="s">
        <v>142</v>
      </c>
      <c r="C1497" s="3" t="s">
        <v>187</v>
      </c>
      <c r="D1497" s="3" t="s">
        <v>9</v>
      </c>
      <c r="E1497" s="3" t="s">
        <v>18</v>
      </c>
      <c r="F1497" s="7">
        <v>17.55</v>
      </c>
      <c r="G1497" s="6" t="s">
        <v>468</v>
      </c>
      <c r="H1497" s="21">
        <f t="shared" si="161"/>
        <v>4</v>
      </c>
      <c r="I1497" s="21" t="str">
        <f t="shared" si="167"/>
        <v>outubro</v>
      </c>
      <c r="J1497" s="20">
        <f t="shared" si="162"/>
        <v>10</v>
      </c>
      <c r="K1497" s="20">
        <f t="shared" si="163"/>
        <v>2023</v>
      </c>
      <c r="L1497" s="12">
        <f t="shared" si="164"/>
        <v>0.20574829070650796</v>
      </c>
      <c r="M1497">
        <f>(COUNTIF(mercado_acoes!D:D, "Compra") + COUNTIF(mercado_acoes!D:D, "Venda"))</f>
        <v>2000</v>
      </c>
      <c r="N1497" s="19">
        <f t="shared" si="165"/>
        <v>1755</v>
      </c>
      <c r="O1497" s="19">
        <f t="shared" si="166"/>
        <v>2022.7942517092936</v>
      </c>
    </row>
    <row r="1498" spans="1:15" x14ac:dyDescent="0.2">
      <c r="A1498" s="3">
        <v>64</v>
      </c>
      <c r="B1498" s="3" t="s">
        <v>142</v>
      </c>
      <c r="C1498" s="3" t="s">
        <v>143</v>
      </c>
      <c r="D1498" s="3" t="s">
        <v>9</v>
      </c>
      <c r="E1498" s="3" t="s">
        <v>21</v>
      </c>
      <c r="F1498" s="7">
        <v>41.41</v>
      </c>
      <c r="G1498" s="6" t="s">
        <v>469</v>
      </c>
      <c r="H1498" s="21">
        <f t="shared" si="161"/>
        <v>5</v>
      </c>
      <c r="I1498" s="21" t="str">
        <f t="shared" si="167"/>
        <v>outubro</v>
      </c>
      <c r="J1498" s="20">
        <f t="shared" si="162"/>
        <v>10</v>
      </c>
      <c r="K1498" s="20">
        <f t="shared" si="163"/>
        <v>2023</v>
      </c>
      <c r="L1498" s="12">
        <f t="shared" si="164"/>
        <v>0.50785008863003289</v>
      </c>
      <c r="M1498">
        <f>(COUNTIF(mercado_acoes!D:D, "Compra") + COUNTIF(mercado_acoes!D:D, "Venda"))</f>
        <v>2000</v>
      </c>
      <c r="N1498" s="19">
        <f t="shared" si="165"/>
        <v>4141</v>
      </c>
      <c r="O1498" s="19">
        <f t="shared" si="166"/>
        <v>2022.49214991137</v>
      </c>
    </row>
    <row r="1499" spans="1:15" x14ac:dyDescent="0.2">
      <c r="A1499" s="3">
        <v>18</v>
      </c>
      <c r="B1499" s="3" t="s">
        <v>147</v>
      </c>
      <c r="C1499" s="3" t="s">
        <v>261</v>
      </c>
      <c r="D1499" s="3" t="s">
        <v>9</v>
      </c>
      <c r="E1499" s="3" t="s">
        <v>70</v>
      </c>
      <c r="F1499" s="7">
        <v>12.97</v>
      </c>
      <c r="G1499" s="6" t="s">
        <v>469</v>
      </c>
      <c r="H1499" s="21">
        <f t="shared" si="161"/>
        <v>5</v>
      </c>
      <c r="I1499" s="21" t="str">
        <f t="shared" si="167"/>
        <v>outubro</v>
      </c>
      <c r="J1499" s="20">
        <f t="shared" si="162"/>
        <v>10</v>
      </c>
      <c r="K1499" s="20">
        <f t="shared" si="163"/>
        <v>2023</v>
      </c>
      <c r="L1499" s="12">
        <f t="shared" si="164"/>
        <v>0.14775892631045834</v>
      </c>
      <c r="M1499">
        <f>(COUNTIF(mercado_acoes!D:D, "Compra") + COUNTIF(mercado_acoes!D:D, "Venda"))</f>
        <v>2000</v>
      </c>
      <c r="N1499" s="19">
        <f t="shared" si="165"/>
        <v>1297</v>
      </c>
      <c r="O1499" s="19">
        <f t="shared" si="166"/>
        <v>2022.8522410736896</v>
      </c>
    </row>
    <row r="1500" spans="1:15" x14ac:dyDescent="0.2">
      <c r="A1500" s="3">
        <v>75</v>
      </c>
      <c r="B1500" s="3" t="s">
        <v>257</v>
      </c>
      <c r="C1500" s="3" t="s">
        <v>258</v>
      </c>
      <c r="D1500" s="3" t="s">
        <v>14</v>
      </c>
      <c r="E1500" s="3" t="s">
        <v>79</v>
      </c>
      <c r="F1500" s="7">
        <v>14.93</v>
      </c>
      <c r="G1500" s="6" t="s">
        <v>469</v>
      </c>
      <c r="H1500" s="21">
        <f t="shared" si="161"/>
        <v>5</v>
      </c>
      <c r="I1500" s="21" t="str">
        <f t="shared" si="167"/>
        <v>outubro</v>
      </c>
      <c r="J1500" s="20">
        <f t="shared" si="162"/>
        <v>10</v>
      </c>
      <c r="K1500" s="20">
        <f t="shared" si="163"/>
        <v>2023</v>
      </c>
      <c r="L1500" s="12">
        <f t="shared" si="164"/>
        <v>0.17257533552798174</v>
      </c>
      <c r="M1500">
        <f>(COUNTIF(mercado_acoes!D:D, "Compra") + COUNTIF(mercado_acoes!D:D, "Venda"))</f>
        <v>2000</v>
      </c>
      <c r="N1500" s="19">
        <f t="shared" si="165"/>
        <v>1493</v>
      </c>
      <c r="O1500" s="19">
        <f t="shared" si="166"/>
        <v>2022.8274246644721</v>
      </c>
    </row>
    <row r="1501" spans="1:15" x14ac:dyDescent="0.2">
      <c r="A1501" s="3">
        <v>38</v>
      </c>
      <c r="B1501" s="3" t="s">
        <v>89</v>
      </c>
      <c r="C1501" s="3" t="s">
        <v>90</v>
      </c>
      <c r="D1501" s="3" t="s">
        <v>9</v>
      </c>
      <c r="E1501" s="3" t="s">
        <v>57</v>
      </c>
      <c r="F1501" s="7">
        <v>16.329999999999998</v>
      </c>
      <c r="G1501" s="6" t="s">
        <v>469</v>
      </c>
      <c r="H1501" s="21">
        <f t="shared" si="161"/>
        <v>5</v>
      </c>
      <c r="I1501" s="21" t="str">
        <f t="shared" si="167"/>
        <v>outubro</v>
      </c>
      <c r="J1501" s="20">
        <f t="shared" si="162"/>
        <v>10</v>
      </c>
      <c r="K1501" s="20">
        <f t="shared" si="163"/>
        <v>2023</v>
      </c>
      <c r="L1501" s="12">
        <f t="shared" si="164"/>
        <v>0.19030134211192704</v>
      </c>
      <c r="M1501">
        <f>(COUNTIF(mercado_acoes!D:D, "Compra") + COUNTIF(mercado_acoes!D:D, "Venda"))</f>
        <v>2000</v>
      </c>
      <c r="N1501" s="19">
        <f t="shared" si="165"/>
        <v>1632.9999999999998</v>
      </c>
      <c r="O1501" s="19">
        <f t="shared" si="166"/>
        <v>2022.809698657888</v>
      </c>
    </row>
    <row r="1502" spans="1:15" x14ac:dyDescent="0.2">
      <c r="A1502" s="3">
        <v>22</v>
      </c>
      <c r="B1502" s="3" t="s">
        <v>108</v>
      </c>
      <c r="C1502" s="3" t="s">
        <v>109</v>
      </c>
      <c r="D1502" s="3" t="s">
        <v>9</v>
      </c>
      <c r="E1502" s="3" t="s">
        <v>125</v>
      </c>
      <c r="F1502" s="7">
        <v>2.4300000000000002</v>
      </c>
      <c r="G1502" s="6" t="s">
        <v>469</v>
      </c>
      <c r="H1502" s="21">
        <f t="shared" si="161"/>
        <v>5</v>
      </c>
      <c r="I1502" s="21" t="str">
        <f t="shared" si="167"/>
        <v>outubro</v>
      </c>
      <c r="J1502" s="20">
        <f t="shared" si="162"/>
        <v>10</v>
      </c>
      <c r="K1502" s="20">
        <f t="shared" si="163"/>
        <v>2023</v>
      </c>
      <c r="L1502" s="12">
        <f t="shared" si="164"/>
        <v>1.4307419599898709E-2</v>
      </c>
      <c r="M1502">
        <f>(COUNTIF(mercado_acoes!D:D, "Compra") + COUNTIF(mercado_acoes!D:D, "Venda"))</f>
        <v>2000</v>
      </c>
      <c r="N1502" s="19">
        <f t="shared" si="165"/>
        <v>243.00000000000003</v>
      </c>
      <c r="O1502" s="19">
        <f t="shared" si="166"/>
        <v>2022.9856925804002</v>
      </c>
    </row>
    <row r="1503" spans="1:15" x14ac:dyDescent="0.2">
      <c r="A1503" s="3">
        <v>8</v>
      </c>
      <c r="B1503" s="3" t="s">
        <v>77</v>
      </c>
      <c r="C1503" s="3" t="s">
        <v>78</v>
      </c>
      <c r="D1503" s="3" t="s">
        <v>9</v>
      </c>
      <c r="E1503" s="3" t="s">
        <v>21</v>
      </c>
      <c r="F1503" s="7">
        <v>25.01</v>
      </c>
      <c r="G1503" s="6" t="s">
        <v>470</v>
      </c>
      <c r="H1503" s="21">
        <f t="shared" si="161"/>
        <v>6</v>
      </c>
      <c r="I1503" s="21" t="str">
        <f t="shared" si="167"/>
        <v>outubro</v>
      </c>
      <c r="J1503" s="20">
        <f t="shared" si="162"/>
        <v>10</v>
      </c>
      <c r="K1503" s="20">
        <f t="shared" si="163"/>
        <v>2023</v>
      </c>
      <c r="L1503" s="12">
        <f t="shared" si="164"/>
        <v>0.30020258293238794</v>
      </c>
      <c r="M1503">
        <f>(COUNTIF(mercado_acoes!D:D, "Compra") + COUNTIF(mercado_acoes!D:D, "Venda"))</f>
        <v>2000</v>
      </c>
      <c r="N1503" s="19">
        <f t="shared" si="165"/>
        <v>2501</v>
      </c>
      <c r="O1503" s="19">
        <f t="shared" si="166"/>
        <v>2022.6997974170677</v>
      </c>
    </row>
    <row r="1504" spans="1:15" x14ac:dyDescent="0.2">
      <c r="A1504" s="3">
        <v>1</v>
      </c>
      <c r="B1504" s="3" t="s">
        <v>185</v>
      </c>
      <c r="C1504" s="3" t="s">
        <v>186</v>
      </c>
      <c r="D1504" s="3" t="s">
        <v>14</v>
      </c>
      <c r="E1504" s="3" t="s">
        <v>70</v>
      </c>
      <c r="F1504" s="7">
        <v>15.01</v>
      </c>
      <c r="G1504" s="6" t="s">
        <v>470</v>
      </c>
      <c r="H1504" s="21">
        <f t="shared" si="161"/>
        <v>6</v>
      </c>
      <c r="I1504" s="21" t="str">
        <f t="shared" si="167"/>
        <v>outubro</v>
      </c>
      <c r="J1504" s="20">
        <f t="shared" si="162"/>
        <v>10</v>
      </c>
      <c r="K1504" s="20">
        <f t="shared" si="163"/>
        <v>2023</v>
      </c>
      <c r="L1504" s="12">
        <f t="shared" si="164"/>
        <v>0.17358825018992147</v>
      </c>
      <c r="M1504">
        <f>(COUNTIF(mercado_acoes!D:D, "Compra") + COUNTIF(mercado_acoes!D:D, "Venda"))</f>
        <v>2000</v>
      </c>
      <c r="N1504" s="19">
        <f t="shared" si="165"/>
        <v>1501</v>
      </c>
      <c r="O1504" s="19">
        <f t="shared" si="166"/>
        <v>2022.8264117498102</v>
      </c>
    </row>
    <row r="1505" spans="1:15" x14ac:dyDescent="0.2">
      <c r="A1505" s="3">
        <v>31</v>
      </c>
      <c r="B1505" s="3" t="s">
        <v>240</v>
      </c>
      <c r="C1505" s="3" t="s">
        <v>241</v>
      </c>
      <c r="D1505" s="3" t="s">
        <v>9</v>
      </c>
      <c r="E1505" s="3" t="s">
        <v>83</v>
      </c>
      <c r="F1505" s="7">
        <v>34.700000000000003</v>
      </c>
      <c r="G1505" s="6" t="s">
        <v>470</v>
      </c>
      <c r="H1505" s="21">
        <f t="shared" si="161"/>
        <v>6</v>
      </c>
      <c r="I1505" s="21" t="str">
        <f t="shared" si="167"/>
        <v>outubro</v>
      </c>
      <c r="J1505" s="20">
        <f t="shared" si="162"/>
        <v>10</v>
      </c>
      <c r="K1505" s="20">
        <f t="shared" si="163"/>
        <v>2023</v>
      </c>
      <c r="L1505" s="12">
        <f t="shared" si="164"/>
        <v>0.42289187135983797</v>
      </c>
      <c r="M1505">
        <f>(COUNTIF(mercado_acoes!D:D, "Compra") + COUNTIF(mercado_acoes!D:D, "Venda"))</f>
        <v>2000</v>
      </c>
      <c r="N1505" s="19">
        <f t="shared" si="165"/>
        <v>3470.0000000000005</v>
      </c>
      <c r="O1505" s="19">
        <f t="shared" si="166"/>
        <v>2022.5771081286402</v>
      </c>
    </row>
    <row r="1506" spans="1:15" x14ac:dyDescent="0.2">
      <c r="A1506" s="3">
        <v>8</v>
      </c>
      <c r="B1506" s="3" t="s">
        <v>77</v>
      </c>
      <c r="C1506" s="3" t="s">
        <v>78</v>
      </c>
      <c r="D1506" s="3" t="s">
        <v>9</v>
      </c>
      <c r="E1506" s="3" t="s">
        <v>79</v>
      </c>
      <c r="F1506" s="7">
        <v>15.98</v>
      </c>
      <c r="G1506" s="6" t="s">
        <v>470</v>
      </c>
      <c r="H1506" s="21">
        <f t="shared" si="161"/>
        <v>6</v>
      </c>
      <c r="I1506" s="21" t="str">
        <f t="shared" si="167"/>
        <v>outubro</v>
      </c>
      <c r="J1506" s="20">
        <f t="shared" si="162"/>
        <v>10</v>
      </c>
      <c r="K1506" s="20">
        <f t="shared" si="163"/>
        <v>2023</v>
      </c>
      <c r="L1506" s="12">
        <f t="shared" si="164"/>
        <v>0.18586984046594074</v>
      </c>
      <c r="M1506">
        <f>(COUNTIF(mercado_acoes!D:D, "Compra") + COUNTIF(mercado_acoes!D:D, "Venda"))</f>
        <v>2000</v>
      </c>
      <c r="N1506" s="19">
        <f t="shared" si="165"/>
        <v>1598</v>
      </c>
      <c r="O1506" s="19">
        <f t="shared" si="166"/>
        <v>2022.814130159534</v>
      </c>
    </row>
    <row r="1507" spans="1:15" x14ac:dyDescent="0.2">
      <c r="A1507" s="3">
        <v>95</v>
      </c>
      <c r="B1507" s="3" t="s">
        <v>81</v>
      </c>
      <c r="C1507" s="3" t="s">
        <v>82</v>
      </c>
      <c r="D1507" s="3" t="s">
        <v>14</v>
      </c>
      <c r="E1507" s="3" t="s">
        <v>57</v>
      </c>
      <c r="F1507" s="7">
        <v>15.8</v>
      </c>
      <c r="G1507" s="6" t="s">
        <v>471</v>
      </c>
      <c r="H1507" s="21">
        <f t="shared" si="161"/>
        <v>7</v>
      </c>
      <c r="I1507" s="21" t="str">
        <f t="shared" si="167"/>
        <v>outubro</v>
      </c>
      <c r="J1507" s="20">
        <f t="shared" si="162"/>
        <v>10</v>
      </c>
      <c r="K1507" s="20">
        <f t="shared" si="163"/>
        <v>2023</v>
      </c>
      <c r="L1507" s="12">
        <f t="shared" si="164"/>
        <v>0.18359078247657634</v>
      </c>
      <c r="M1507">
        <f>(COUNTIF(mercado_acoes!D:D, "Compra") + COUNTIF(mercado_acoes!D:D, "Venda"))</f>
        <v>2000</v>
      </c>
      <c r="N1507" s="19">
        <f t="shared" si="165"/>
        <v>1580</v>
      </c>
      <c r="O1507" s="19">
        <f t="shared" si="166"/>
        <v>2022.8164092175234</v>
      </c>
    </row>
    <row r="1508" spans="1:15" x14ac:dyDescent="0.2">
      <c r="A1508" s="3">
        <v>10</v>
      </c>
      <c r="B1508" s="3" t="s">
        <v>130</v>
      </c>
      <c r="C1508" s="3" t="s">
        <v>131</v>
      </c>
      <c r="D1508" s="3" t="s">
        <v>9</v>
      </c>
      <c r="E1508" s="3" t="s">
        <v>115</v>
      </c>
      <c r="F1508" s="7">
        <v>26.54</v>
      </c>
      <c r="G1508" s="6" t="s">
        <v>471</v>
      </c>
      <c r="H1508" s="21">
        <f t="shared" si="161"/>
        <v>7</v>
      </c>
      <c r="I1508" s="21" t="str">
        <f t="shared" si="167"/>
        <v>outubro</v>
      </c>
      <c r="J1508" s="20">
        <f t="shared" si="162"/>
        <v>10</v>
      </c>
      <c r="K1508" s="20">
        <f t="shared" si="163"/>
        <v>2023</v>
      </c>
      <c r="L1508" s="12">
        <f t="shared" si="164"/>
        <v>0.31957457584198529</v>
      </c>
      <c r="M1508">
        <f>(COUNTIF(mercado_acoes!D:D, "Compra") + COUNTIF(mercado_acoes!D:D, "Venda"))</f>
        <v>2000</v>
      </c>
      <c r="N1508" s="19">
        <f t="shared" si="165"/>
        <v>2654</v>
      </c>
      <c r="O1508" s="19">
        <f t="shared" si="166"/>
        <v>2022.6804254241581</v>
      </c>
    </row>
    <row r="1509" spans="1:15" x14ac:dyDescent="0.2">
      <c r="A1509" s="3">
        <v>70</v>
      </c>
      <c r="B1509" s="3" t="s">
        <v>134</v>
      </c>
      <c r="C1509" s="3" t="s">
        <v>135</v>
      </c>
      <c r="D1509" s="3" t="s">
        <v>14</v>
      </c>
      <c r="E1509" s="3" t="s">
        <v>57</v>
      </c>
      <c r="F1509" s="7">
        <v>15.07</v>
      </c>
      <c r="G1509" s="6" t="s">
        <v>472</v>
      </c>
      <c r="H1509" s="21">
        <f t="shared" si="161"/>
        <v>8</v>
      </c>
      <c r="I1509" s="21" t="str">
        <f t="shared" si="167"/>
        <v>outubro</v>
      </c>
      <c r="J1509" s="20">
        <f t="shared" si="162"/>
        <v>10</v>
      </c>
      <c r="K1509" s="20">
        <f t="shared" si="163"/>
        <v>2023</v>
      </c>
      <c r="L1509" s="12">
        <f t="shared" si="164"/>
        <v>0.17434793618637628</v>
      </c>
      <c r="M1509">
        <f>(COUNTIF(mercado_acoes!D:D, "Compra") + COUNTIF(mercado_acoes!D:D, "Venda"))</f>
        <v>2000</v>
      </c>
      <c r="N1509" s="19">
        <f t="shared" si="165"/>
        <v>1507</v>
      </c>
      <c r="O1509" s="19">
        <f t="shared" si="166"/>
        <v>2022.8256520638135</v>
      </c>
    </row>
    <row r="1510" spans="1:15" x14ac:dyDescent="0.2">
      <c r="A1510" s="3">
        <v>34</v>
      </c>
      <c r="B1510" s="3" t="s">
        <v>164</v>
      </c>
      <c r="C1510" s="3" t="s">
        <v>165</v>
      </c>
      <c r="D1510" s="3" t="s">
        <v>9</v>
      </c>
      <c r="E1510" s="3" t="s">
        <v>15</v>
      </c>
      <c r="F1510" s="7">
        <v>48.85</v>
      </c>
      <c r="G1510" s="6" t="s">
        <v>472</v>
      </c>
      <c r="H1510" s="21">
        <f t="shared" si="161"/>
        <v>8</v>
      </c>
      <c r="I1510" s="21" t="str">
        <f t="shared" si="167"/>
        <v>outubro</v>
      </c>
      <c r="J1510" s="20">
        <f t="shared" si="162"/>
        <v>10</v>
      </c>
      <c r="K1510" s="20">
        <f t="shared" si="163"/>
        <v>2023</v>
      </c>
      <c r="L1510" s="12">
        <f t="shared" si="164"/>
        <v>0.60205115219042793</v>
      </c>
      <c r="M1510">
        <f>(COUNTIF(mercado_acoes!D:D, "Compra") + COUNTIF(mercado_acoes!D:D, "Venda"))</f>
        <v>2000</v>
      </c>
      <c r="N1510" s="19">
        <f t="shared" si="165"/>
        <v>4885</v>
      </c>
      <c r="O1510" s="19">
        <f t="shared" si="166"/>
        <v>2022.3979488478096</v>
      </c>
    </row>
    <row r="1511" spans="1:15" x14ac:dyDescent="0.2">
      <c r="A1511" s="3">
        <v>50</v>
      </c>
      <c r="B1511" s="3" t="s">
        <v>16</v>
      </c>
      <c r="C1511" s="3" t="s">
        <v>17</v>
      </c>
      <c r="D1511" s="3" t="s">
        <v>14</v>
      </c>
      <c r="E1511" s="3" t="s">
        <v>83</v>
      </c>
      <c r="F1511" s="7">
        <v>36.61</v>
      </c>
      <c r="G1511" s="6" t="s">
        <v>473</v>
      </c>
      <c r="H1511" s="21">
        <f t="shared" si="161"/>
        <v>9</v>
      </c>
      <c r="I1511" s="21" t="str">
        <f t="shared" si="167"/>
        <v>outubro</v>
      </c>
      <c r="J1511" s="20">
        <f t="shared" si="162"/>
        <v>10</v>
      </c>
      <c r="K1511" s="20">
        <f t="shared" si="163"/>
        <v>2023</v>
      </c>
      <c r="L1511" s="12">
        <f t="shared" si="164"/>
        <v>0.44707520891364905</v>
      </c>
      <c r="M1511">
        <f>(COUNTIF(mercado_acoes!D:D, "Compra") + COUNTIF(mercado_acoes!D:D, "Venda"))</f>
        <v>2000</v>
      </c>
      <c r="N1511" s="19">
        <f t="shared" si="165"/>
        <v>3661</v>
      </c>
      <c r="O1511" s="19">
        <f t="shared" si="166"/>
        <v>2022.5529247910863</v>
      </c>
    </row>
    <row r="1512" spans="1:15" x14ac:dyDescent="0.2">
      <c r="A1512" s="3">
        <v>62</v>
      </c>
      <c r="B1512" s="3" t="s">
        <v>139</v>
      </c>
      <c r="C1512" s="3" t="s">
        <v>140</v>
      </c>
      <c r="D1512" s="3" t="s">
        <v>9</v>
      </c>
      <c r="E1512" s="3" t="s">
        <v>70</v>
      </c>
      <c r="F1512" s="7">
        <v>11.7</v>
      </c>
      <c r="G1512" s="6" t="s">
        <v>473</v>
      </c>
      <c r="H1512" s="21">
        <f t="shared" si="161"/>
        <v>9</v>
      </c>
      <c r="I1512" s="21" t="str">
        <f t="shared" si="167"/>
        <v>outubro</v>
      </c>
      <c r="J1512" s="20">
        <f t="shared" si="162"/>
        <v>10</v>
      </c>
      <c r="K1512" s="20">
        <f t="shared" si="163"/>
        <v>2023</v>
      </c>
      <c r="L1512" s="12">
        <f t="shared" si="164"/>
        <v>0.13167890605216509</v>
      </c>
      <c r="M1512">
        <f>(COUNTIF(mercado_acoes!D:D, "Compra") + COUNTIF(mercado_acoes!D:D, "Venda"))</f>
        <v>2000</v>
      </c>
      <c r="N1512" s="19">
        <f t="shared" si="165"/>
        <v>1170</v>
      </c>
      <c r="O1512" s="19">
        <f t="shared" si="166"/>
        <v>2022.8683210939478</v>
      </c>
    </row>
    <row r="1513" spans="1:15" x14ac:dyDescent="0.2">
      <c r="A1513" s="3">
        <v>19</v>
      </c>
      <c r="B1513" s="3" t="s">
        <v>23</v>
      </c>
      <c r="C1513" s="3" t="s">
        <v>184</v>
      </c>
      <c r="D1513" s="3" t="s">
        <v>14</v>
      </c>
      <c r="E1513" s="3" t="s">
        <v>31</v>
      </c>
      <c r="F1513" s="7">
        <v>58.94</v>
      </c>
      <c r="G1513" s="6" t="s">
        <v>473</v>
      </c>
      <c r="H1513" s="21">
        <f t="shared" si="161"/>
        <v>9</v>
      </c>
      <c r="I1513" s="21" t="str">
        <f t="shared" si="167"/>
        <v>outubro</v>
      </c>
      <c r="J1513" s="20">
        <f t="shared" si="162"/>
        <v>10</v>
      </c>
      <c r="K1513" s="20">
        <f t="shared" si="163"/>
        <v>2023</v>
      </c>
      <c r="L1513" s="12">
        <f t="shared" si="164"/>
        <v>0.72980501392757657</v>
      </c>
      <c r="M1513">
        <f>(COUNTIF(mercado_acoes!D:D, "Compra") + COUNTIF(mercado_acoes!D:D, "Venda"))</f>
        <v>2000</v>
      </c>
      <c r="N1513" s="19">
        <f t="shared" si="165"/>
        <v>5894</v>
      </c>
      <c r="O1513" s="19">
        <f t="shared" si="166"/>
        <v>2022.2701949860725</v>
      </c>
    </row>
    <row r="1514" spans="1:15" x14ac:dyDescent="0.2">
      <c r="A1514" s="3">
        <v>4</v>
      </c>
      <c r="B1514" s="3" t="s">
        <v>91</v>
      </c>
      <c r="C1514" s="3" t="s">
        <v>92</v>
      </c>
      <c r="D1514" s="3" t="s">
        <v>9</v>
      </c>
      <c r="E1514" s="3" t="s">
        <v>70</v>
      </c>
      <c r="F1514" s="7">
        <v>10.56</v>
      </c>
      <c r="G1514" s="6" t="s">
        <v>473</v>
      </c>
      <c r="H1514" s="21">
        <f t="shared" si="161"/>
        <v>9</v>
      </c>
      <c r="I1514" s="21" t="str">
        <f t="shared" si="167"/>
        <v>outubro</v>
      </c>
      <c r="J1514" s="20">
        <f t="shared" si="162"/>
        <v>10</v>
      </c>
      <c r="K1514" s="20">
        <f t="shared" si="163"/>
        <v>2023</v>
      </c>
      <c r="L1514" s="12">
        <f t="shared" si="164"/>
        <v>0.11724487211952392</v>
      </c>
      <c r="M1514">
        <f>(COUNTIF(mercado_acoes!D:D, "Compra") + COUNTIF(mercado_acoes!D:D, "Venda"))</f>
        <v>2000</v>
      </c>
      <c r="N1514" s="19">
        <f t="shared" si="165"/>
        <v>1056</v>
      </c>
      <c r="O1514" s="19">
        <f t="shared" si="166"/>
        <v>2022.8827551278805</v>
      </c>
    </row>
    <row r="1515" spans="1:15" x14ac:dyDescent="0.2">
      <c r="A1515" s="3">
        <v>77</v>
      </c>
      <c r="B1515" s="3" t="s">
        <v>7</v>
      </c>
      <c r="C1515" s="3" t="s">
        <v>154</v>
      </c>
      <c r="D1515" s="3" t="s">
        <v>9</v>
      </c>
      <c r="E1515" s="3" t="s">
        <v>27</v>
      </c>
      <c r="F1515" s="7">
        <v>14.21</v>
      </c>
      <c r="G1515" s="6" t="s">
        <v>473</v>
      </c>
      <c r="H1515" s="21">
        <f t="shared" si="161"/>
        <v>9</v>
      </c>
      <c r="I1515" s="21" t="str">
        <f t="shared" si="167"/>
        <v>outubro</v>
      </c>
      <c r="J1515" s="20">
        <f t="shared" si="162"/>
        <v>10</v>
      </c>
      <c r="K1515" s="20">
        <f t="shared" si="163"/>
        <v>2023</v>
      </c>
      <c r="L1515" s="12">
        <f t="shared" si="164"/>
        <v>0.16345910357052418</v>
      </c>
      <c r="M1515">
        <f>(COUNTIF(mercado_acoes!D:D, "Compra") + COUNTIF(mercado_acoes!D:D, "Venda"))</f>
        <v>2000</v>
      </c>
      <c r="N1515" s="19">
        <f t="shared" si="165"/>
        <v>1421</v>
      </c>
      <c r="O1515" s="19">
        <f t="shared" si="166"/>
        <v>2022.8365408964294</v>
      </c>
    </row>
    <row r="1516" spans="1:15" x14ac:dyDescent="0.2">
      <c r="A1516" s="3">
        <v>76</v>
      </c>
      <c r="B1516" s="3" t="s">
        <v>213</v>
      </c>
      <c r="C1516" s="3" t="s">
        <v>214</v>
      </c>
      <c r="D1516" s="3" t="s">
        <v>9</v>
      </c>
      <c r="E1516" s="3" t="s">
        <v>30</v>
      </c>
      <c r="F1516" s="7">
        <v>34.159999999999997</v>
      </c>
      <c r="G1516" s="6" t="s">
        <v>474</v>
      </c>
      <c r="H1516" s="21">
        <f t="shared" si="161"/>
        <v>10</v>
      </c>
      <c r="I1516" s="21" t="str">
        <f t="shared" si="167"/>
        <v>outubro</v>
      </c>
      <c r="J1516" s="20">
        <f t="shared" si="162"/>
        <v>10</v>
      </c>
      <c r="K1516" s="20">
        <f t="shared" si="163"/>
        <v>2023</v>
      </c>
      <c r="L1516" s="12">
        <f t="shared" si="164"/>
        <v>0.41605469739174472</v>
      </c>
      <c r="M1516">
        <f>(COUNTIF(mercado_acoes!D:D, "Compra") + COUNTIF(mercado_acoes!D:D, "Venda"))</f>
        <v>2000</v>
      </c>
      <c r="N1516" s="19">
        <f t="shared" si="165"/>
        <v>3415.9999999999995</v>
      </c>
      <c r="O1516" s="19">
        <f t="shared" si="166"/>
        <v>2022.5839453026083</v>
      </c>
    </row>
    <row r="1517" spans="1:15" x14ac:dyDescent="0.2">
      <c r="A1517" s="3">
        <v>77</v>
      </c>
      <c r="B1517" s="3" t="s">
        <v>7</v>
      </c>
      <c r="C1517" s="3" t="s">
        <v>154</v>
      </c>
      <c r="D1517" s="3" t="s">
        <v>9</v>
      </c>
      <c r="E1517" s="3" t="s">
        <v>37</v>
      </c>
      <c r="F1517" s="7">
        <v>47.91</v>
      </c>
      <c r="G1517" s="6" t="s">
        <v>474</v>
      </c>
      <c r="H1517" s="21">
        <f t="shared" si="161"/>
        <v>10</v>
      </c>
      <c r="I1517" s="21" t="str">
        <f t="shared" si="167"/>
        <v>outubro</v>
      </c>
      <c r="J1517" s="20">
        <f t="shared" si="162"/>
        <v>10</v>
      </c>
      <c r="K1517" s="20">
        <f t="shared" si="163"/>
        <v>2023</v>
      </c>
      <c r="L1517" s="12">
        <f t="shared" si="164"/>
        <v>0.59014940491263612</v>
      </c>
      <c r="M1517">
        <f>(COUNTIF(mercado_acoes!D:D, "Compra") + COUNTIF(mercado_acoes!D:D, "Venda"))</f>
        <v>2000</v>
      </c>
      <c r="N1517" s="19">
        <f t="shared" si="165"/>
        <v>4791</v>
      </c>
      <c r="O1517" s="19">
        <f t="shared" si="166"/>
        <v>2022.4098505950874</v>
      </c>
    </row>
    <row r="1518" spans="1:15" x14ac:dyDescent="0.2">
      <c r="A1518" s="3">
        <v>14</v>
      </c>
      <c r="B1518" s="3" t="s">
        <v>156</v>
      </c>
      <c r="C1518" s="3" t="s">
        <v>157</v>
      </c>
      <c r="D1518" s="3" t="s">
        <v>14</v>
      </c>
      <c r="E1518" s="3" t="s">
        <v>79</v>
      </c>
      <c r="F1518" s="7">
        <v>16.37</v>
      </c>
      <c r="G1518" s="6" t="s">
        <v>474</v>
      </c>
      <c r="H1518" s="21">
        <f t="shared" si="161"/>
        <v>10</v>
      </c>
      <c r="I1518" s="21" t="str">
        <f t="shared" si="167"/>
        <v>outubro</v>
      </c>
      <c r="J1518" s="20">
        <f t="shared" si="162"/>
        <v>10</v>
      </c>
      <c r="K1518" s="20">
        <f t="shared" si="163"/>
        <v>2023</v>
      </c>
      <c r="L1518" s="12">
        <f t="shared" si="164"/>
        <v>0.19080779944289694</v>
      </c>
      <c r="M1518">
        <f>(COUNTIF(mercado_acoes!D:D, "Compra") + COUNTIF(mercado_acoes!D:D, "Venda"))</f>
        <v>2000</v>
      </c>
      <c r="N1518" s="19">
        <f t="shared" si="165"/>
        <v>1637</v>
      </c>
      <c r="O1518" s="19">
        <f t="shared" si="166"/>
        <v>2022.8091922005572</v>
      </c>
    </row>
    <row r="1519" spans="1:15" x14ac:dyDescent="0.2">
      <c r="A1519" s="3">
        <v>92</v>
      </c>
      <c r="B1519" s="3" t="s">
        <v>85</v>
      </c>
      <c r="C1519" s="3" t="s">
        <v>188</v>
      </c>
      <c r="D1519" s="3" t="s">
        <v>9</v>
      </c>
      <c r="E1519" s="3" t="s">
        <v>21</v>
      </c>
      <c r="F1519" s="7">
        <v>38.65</v>
      </c>
      <c r="G1519" s="6" t="s">
        <v>474</v>
      </c>
      <c r="H1519" s="21">
        <f t="shared" si="161"/>
        <v>10</v>
      </c>
      <c r="I1519" s="21" t="str">
        <f t="shared" si="167"/>
        <v>outubro</v>
      </c>
      <c r="J1519" s="20">
        <f t="shared" si="162"/>
        <v>10</v>
      </c>
      <c r="K1519" s="20">
        <f t="shared" si="163"/>
        <v>2023</v>
      </c>
      <c r="L1519" s="12">
        <f t="shared" si="164"/>
        <v>0.47290453279311218</v>
      </c>
      <c r="M1519">
        <f>(COUNTIF(mercado_acoes!D:D, "Compra") + COUNTIF(mercado_acoes!D:D, "Venda"))</f>
        <v>2000</v>
      </c>
      <c r="N1519" s="19">
        <f t="shared" si="165"/>
        <v>3865</v>
      </c>
      <c r="O1519" s="19">
        <f t="shared" si="166"/>
        <v>2022.5270954672069</v>
      </c>
    </row>
    <row r="1520" spans="1:15" x14ac:dyDescent="0.2">
      <c r="A1520" s="3">
        <v>26</v>
      </c>
      <c r="B1520" s="3" t="s">
        <v>210</v>
      </c>
      <c r="C1520" s="3" t="s">
        <v>211</v>
      </c>
      <c r="D1520" s="3" t="s">
        <v>14</v>
      </c>
      <c r="E1520" s="3" t="s">
        <v>27</v>
      </c>
      <c r="F1520" s="7">
        <v>14.13</v>
      </c>
      <c r="G1520" s="6" t="s">
        <v>474</v>
      </c>
      <c r="H1520" s="21">
        <f t="shared" si="161"/>
        <v>10</v>
      </c>
      <c r="I1520" s="21" t="str">
        <f t="shared" si="167"/>
        <v>outubro</v>
      </c>
      <c r="J1520" s="20">
        <f t="shared" si="162"/>
        <v>10</v>
      </c>
      <c r="K1520" s="20">
        <f t="shared" si="163"/>
        <v>2023</v>
      </c>
      <c r="L1520" s="12">
        <f t="shared" si="164"/>
        <v>0.16244618890858445</v>
      </c>
      <c r="M1520">
        <f>(COUNTIF(mercado_acoes!D:D, "Compra") + COUNTIF(mercado_acoes!D:D, "Venda"))</f>
        <v>2000</v>
      </c>
      <c r="N1520" s="19">
        <f t="shared" si="165"/>
        <v>1413</v>
      </c>
      <c r="O1520" s="19">
        <f t="shared" si="166"/>
        <v>2022.8375538110913</v>
      </c>
    </row>
    <row r="1521" spans="1:15" x14ac:dyDescent="0.2">
      <c r="A1521" s="3">
        <v>87</v>
      </c>
      <c r="B1521" s="3" t="s">
        <v>267</v>
      </c>
      <c r="C1521" s="3" t="s">
        <v>268</v>
      </c>
      <c r="D1521" s="3" t="s">
        <v>14</v>
      </c>
      <c r="E1521" s="3" t="s">
        <v>21</v>
      </c>
      <c r="F1521" s="7">
        <v>22.02</v>
      </c>
      <c r="G1521" s="6" t="s">
        <v>475</v>
      </c>
      <c r="H1521" s="21">
        <f t="shared" si="161"/>
        <v>11</v>
      </c>
      <c r="I1521" s="21" t="str">
        <f t="shared" si="167"/>
        <v>outubro</v>
      </c>
      <c r="J1521" s="20">
        <f t="shared" si="162"/>
        <v>10</v>
      </c>
      <c r="K1521" s="20">
        <f t="shared" si="163"/>
        <v>2023</v>
      </c>
      <c r="L1521" s="12">
        <f t="shared" si="164"/>
        <v>0.26234489744239042</v>
      </c>
      <c r="M1521">
        <f>(COUNTIF(mercado_acoes!D:D, "Compra") + COUNTIF(mercado_acoes!D:D, "Venda"))</f>
        <v>2000</v>
      </c>
      <c r="N1521" s="19">
        <f t="shared" si="165"/>
        <v>2202</v>
      </c>
      <c r="O1521" s="19">
        <f t="shared" si="166"/>
        <v>2022.7376551025577</v>
      </c>
    </row>
    <row r="1522" spans="1:15" x14ac:dyDescent="0.2">
      <c r="A1522" s="3">
        <v>70</v>
      </c>
      <c r="B1522" s="3" t="s">
        <v>134</v>
      </c>
      <c r="C1522" s="3" t="s">
        <v>135</v>
      </c>
      <c r="D1522" s="3" t="s">
        <v>14</v>
      </c>
      <c r="E1522" s="3" t="s">
        <v>30</v>
      </c>
      <c r="F1522" s="7">
        <v>28.17</v>
      </c>
      <c r="G1522" s="6" t="s">
        <v>475</v>
      </c>
      <c r="H1522" s="21">
        <f t="shared" si="161"/>
        <v>11</v>
      </c>
      <c r="I1522" s="21" t="str">
        <f t="shared" si="167"/>
        <v>outubro</v>
      </c>
      <c r="J1522" s="20">
        <f t="shared" si="162"/>
        <v>10</v>
      </c>
      <c r="K1522" s="20">
        <f t="shared" si="163"/>
        <v>2023</v>
      </c>
      <c r="L1522" s="12">
        <f t="shared" si="164"/>
        <v>0.34021271207900733</v>
      </c>
      <c r="M1522">
        <f>(COUNTIF(mercado_acoes!D:D, "Compra") + COUNTIF(mercado_acoes!D:D, "Venda"))</f>
        <v>2000</v>
      </c>
      <c r="N1522" s="19">
        <f t="shared" si="165"/>
        <v>2817</v>
      </c>
      <c r="O1522" s="19">
        <f t="shared" si="166"/>
        <v>2022.6597872879211</v>
      </c>
    </row>
    <row r="1523" spans="1:15" x14ac:dyDescent="0.2">
      <c r="A1523" s="3">
        <v>11</v>
      </c>
      <c r="B1523" s="3" t="s">
        <v>237</v>
      </c>
      <c r="C1523" s="3" t="s">
        <v>238</v>
      </c>
      <c r="D1523" s="3" t="s">
        <v>9</v>
      </c>
      <c r="E1523" s="3" t="s">
        <v>21</v>
      </c>
      <c r="F1523" s="7">
        <v>18.22</v>
      </c>
      <c r="G1523" s="6" t="s">
        <v>475</v>
      </c>
      <c r="H1523" s="21">
        <f t="shared" si="161"/>
        <v>11</v>
      </c>
      <c r="I1523" s="21" t="str">
        <f t="shared" si="167"/>
        <v>outubro</v>
      </c>
      <c r="J1523" s="20">
        <f t="shared" si="162"/>
        <v>10</v>
      </c>
      <c r="K1523" s="20">
        <f t="shared" si="163"/>
        <v>2023</v>
      </c>
      <c r="L1523" s="12">
        <f t="shared" si="164"/>
        <v>0.2142314510002532</v>
      </c>
      <c r="M1523">
        <f>(COUNTIF(mercado_acoes!D:D, "Compra") + COUNTIF(mercado_acoes!D:D, "Venda"))</f>
        <v>2000</v>
      </c>
      <c r="N1523" s="19">
        <f t="shared" si="165"/>
        <v>1822</v>
      </c>
      <c r="O1523" s="19">
        <f t="shared" si="166"/>
        <v>2022.7857685489998</v>
      </c>
    </row>
    <row r="1524" spans="1:15" x14ac:dyDescent="0.2">
      <c r="A1524" s="3">
        <v>87</v>
      </c>
      <c r="B1524" s="3" t="s">
        <v>267</v>
      </c>
      <c r="C1524" s="3" t="s">
        <v>268</v>
      </c>
      <c r="D1524" s="3" t="s">
        <v>14</v>
      </c>
      <c r="E1524" s="3" t="s">
        <v>15</v>
      </c>
      <c r="F1524" s="7">
        <v>54.78</v>
      </c>
      <c r="G1524" s="6" t="s">
        <v>476</v>
      </c>
      <c r="H1524" s="21">
        <f t="shared" si="161"/>
        <v>12</v>
      </c>
      <c r="I1524" s="21" t="str">
        <f t="shared" si="167"/>
        <v>outubro</v>
      </c>
      <c r="J1524" s="20">
        <f t="shared" si="162"/>
        <v>10</v>
      </c>
      <c r="K1524" s="20">
        <f t="shared" si="163"/>
        <v>2023</v>
      </c>
      <c r="L1524" s="12">
        <f t="shared" si="164"/>
        <v>0.67713345150671056</v>
      </c>
      <c r="M1524">
        <f>(COUNTIF(mercado_acoes!D:D, "Compra") + COUNTIF(mercado_acoes!D:D, "Venda"))</f>
        <v>2000</v>
      </c>
      <c r="N1524" s="19">
        <f t="shared" si="165"/>
        <v>5478</v>
      </c>
      <c r="O1524" s="19">
        <f t="shared" si="166"/>
        <v>2022.3228665484933</v>
      </c>
    </row>
    <row r="1525" spans="1:15" x14ac:dyDescent="0.2">
      <c r="A1525" s="3">
        <v>6</v>
      </c>
      <c r="B1525" s="3" t="s">
        <v>171</v>
      </c>
      <c r="C1525" s="3" t="s">
        <v>172</v>
      </c>
      <c r="D1525" s="3" t="s">
        <v>9</v>
      </c>
      <c r="E1525" s="3" t="s">
        <v>34</v>
      </c>
      <c r="F1525" s="7">
        <v>69.22</v>
      </c>
      <c r="G1525" s="6" t="s">
        <v>476</v>
      </c>
      <c r="H1525" s="21">
        <f t="shared" ref="H1525:H1588" si="168">DAY(G1525)</f>
        <v>12</v>
      </c>
      <c r="I1525" s="21" t="str">
        <f t="shared" si="167"/>
        <v>outubro</v>
      </c>
      <c r="J1525" s="20">
        <f t="shared" si="162"/>
        <v>10</v>
      </c>
      <c r="K1525" s="20">
        <f t="shared" si="163"/>
        <v>2023</v>
      </c>
      <c r="L1525" s="12">
        <f t="shared" si="164"/>
        <v>0.85996454798683208</v>
      </c>
      <c r="M1525">
        <f>(COUNTIF(mercado_acoes!D:D, "Compra") + COUNTIF(mercado_acoes!D:D, "Venda"))</f>
        <v>2000</v>
      </c>
      <c r="N1525" s="19">
        <f t="shared" si="165"/>
        <v>6922</v>
      </c>
      <c r="O1525" s="19">
        <f t="shared" si="166"/>
        <v>2022.1400354520131</v>
      </c>
    </row>
    <row r="1526" spans="1:15" x14ac:dyDescent="0.2">
      <c r="A1526" s="3">
        <v>38</v>
      </c>
      <c r="B1526" s="3" t="s">
        <v>89</v>
      </c>
      <c r="C1526" s="3" t="s">
        <v>90</v>
      </c>
      <c r="D1526" s="3" t="s">
        <v>9</v>
      </c>
      <c r="E1526" s="3" t="s">
        <v>95</v>
      </c>
      <c r="F1526" s="7">
        <v>2.57</v>
      </c>
      <c r="G1526" s="6" t="s">
        <v>476</v>
      </c>
      <c r="H1526" s="21">
        <f t="shared" si="168"/>
        <v>12</v>
      </c>
      <c r="I1526" s="21" t="str">
        <f t="shared" si="167"/>
        <v>outubro</v>
      </c>
      <c r="J1526" s="20">
        <f t="shared" si="162"/>
        <v>10</v>
      </c>
      <c r="K1526" s="20">
        <f t="shared" si="163"/>
        <v>2023</v>
      </c>
      <c r="L1526" s="12">
        <f t="shared" si="164"/>
        <v>1.6080020258293234E-2</v>
      </c>
      <c r="M1526">
        <f>(COUNTIF(mercado_acoes!D:D, "Compra") + COUNTIF(mercado_acoes!D:D, "Venda"))</f>
        <v>2000</v>
      </c>
      <c r="N1526" s="19">
        <f t="shared" si="165"/>
        <v>257</v>
      </c>
      <c r="O1526" s="19">
        <f t="shared" si="166"/>
        <v>2022.9839199797418</v>
      </c>
    </row>
    <row r="1527" spans="1:15" x14ac:dyDescent="0.2">
      <c r="A1527" s="3">
        <v>73</v>
      </c>
      <c r="B1527" s="3" t="s">
        <v>231</v>
      </c>
      <c r="C1527" s="3" t="s">
        <v>232</v>
      </c>
      <c r="D1527" s="3" t="s">
        <v>14</v>
      </c>
      <c r="E1527" s="3" t="s">
        <v>10</v>
      </c>
      <c r="F1527" s="7">
        <v>10.16</v>
      </c>
      <c r="G1527" s="6" t="s">
        <v>476</v>
      </c>
      <c r="H1527" s="21">
        <f t="shared" si="168"/>
        <v>12</v>
      </c>
      <c r="I1527" s="21" t="str">
        <f t="shared" si="167"/>
        <v>outubro</v>
      </c>
      <c r="J1527" s="20">
        <f t="shared" si="162"/>
        <v>10</v>
      </c>
      <c r="K1527" s="20">
        <f t="shared" si="163"/>
        <v>2023</v>
      </c>
      <c r="L1527" s="12">
        <f t="shared" si="164"/>
        <v>0.11218029880982526</v>
      </c>
      <c r="M1527">
        <f>(COUNTIF(mercado_acoes!D:D, "Compra") + COUNTIF(mercado_acoes!D:D, "Venda"))</f>
        <v>2000</v>
      </c>
      <c r="N1527" s="19">
        <f t="shared" si="165"/>
        <v>1016</v>
      </c>
      <c r="O1527" s="19">
        <f t="shared" si="166"/>
        <v>2022.8878197011902</v>
      </c>
    </row>
    <row r="1528" spans="1:15" x14ac:dyDescent="0.2">
      <c r="A1528" s="3">
        <v>11</v>
      </c>
      <c r="B1528" s="3" t="s">
        <v>237</v>
      </c>
      <c r="C1528" s="3" t="s">
        <v>238</v>
      </c>
      <c r="D1528" s="3" t="s">
        <v>14</v>
      </c>
      <c r="E1528" s="3" t="s">
        <v>95</v>
      </c>
      <c r="F1528" s="7">
        <v>1.84</v>
      </c>
      <c r="G1528" s="6" t="s">
        <v>476</v>
      </c>
      <c r="H1528" s="21">
        <f t="shared" si="168"/>
        <v>12</v>
      </c>
      <c r="I1528" s="21" t="str">
        <f t="shared" si="167"/>
        <v>outubro</v>
      </c>
      <c r="J1528" s="20">
        <f t="shared" si="162"/>
        <v>10</v>
      </c>
      <c r="K1528" s="20">
        <f t="shared" si="163"/>
        <v>2023</v>
      </c>
      <c r="L1528" s="12">
        <f t="shared" si="164"/>
        <v>6.8371739680931883E-3</v>
      </c>
      <c r="M1528">
        <f>(COUNTIF(mercado_acoes!D:D, "Compra") + COUNTIF(mercado_acoes!D:D, "Venda"))</f>
        <v>2000</v>
      </c>
      <c r="N1528" s="19">
        <f t="shared" si="165"/>
        <v>184</v>
      </c>
      <c r="O1528" s="19">
        <f t="shared" si="166"/>
        <v>2022.9931628260319</v>
      </c>
    </row>
    <row r="1529" spans="1:15" x14ac:dyDescent="0.2">
      <c r="A1529" s="3">
        <v>47</v>
      </c>
      <c r="B1529" s="3" t="s">
        <v>93</v>
      </c>
      <c r="C1529" s="3" t="s">
        <v>94</v>
      </c>
      <c r="D1529" s="3" t="s">
        <v>9</v>
      </c>
      <c r="E1529" s="3" t="s">
        <v>79</v>
      </c>
      <c r="F1529" s="7">
        <v>15.2</v>
      </c>
      <c r="G1529" s="6" t="s">
        <v>476</v>
      </c>
      <c r="H1529" s="21">
        <f t="shared" si="168"/>
        <v>12</v>
      </c>
      <c r="I1529" s="21" t="str">
        <f t="shared" si="167"/>
        <v>outubro</v>
      </c>
      <c r="J1529" s="20">
        <f t="shared" si="162"/>
        <v>10</v>
      </c>
      <c r="K1529" s="20">
        <f t="shared" si="163"/>
        <v>2023</v>
      </c>
      <c r="L1529" s="12">
        <f t="shared" si="164"/>
        <v>0.17599392251202833</v>
      </c>
      <c r="M1529">
        <f>(COUNTIF(mercado_acoes!D:D, "Compra") + COUNTIF(mercado_acoes!D:D, "Venda"))</f>
        <v>2000</v>
      </c>
      <c r="N1529" s="19">
        <f t="shared" si="165"/>
        <v>1520</v>
      </c>
      <c r="O1529" s="19">
        <f t="shared" si="166"/>
        <v>2022.8240060774879</v>
      </c>
    </row>
    <row r="1530" spans="1:15" x14ac:dyDescent="0.2">
      <c r="A1530" s="3">
        <v>98</v>
      </c>
      <c r="B1530" s="3" t="s">
        <v>142</v>
      </c>
      <c r="C1530" s="3" t="s">
        <v>187</v>
      </c>
      <c r="D1530" s="3" t="s">
        <v>9</v>
      </c>
      <c r="E1530" s="3" t="s">
        <v>25</v>
      </c>
      <c r="F1530" s="7">
        <v>17.91</v>
      </c>
      <c r="G1530" s="6" t="s">
        <v>476</v>
      </c>
      <c r="H1530" s="21">
        <f t="shared" si="168"/>
        <v>12</v>
      </c>
      <c r="I1530" s="21" t="str">
        <f t="shared" si="167"/>
        <v>outubro</v>
      </c>
      <c r="J1530" s="20">
        <f t="shared" si="162"/>
        <v>10</v>
      </c>
      <c r="K1530" s="20">
        <f t="shared" si="163"/>
        <v>2023</v>
      </c>
      <c r="L1530" s="12">
        <f t="shared" si="164"/>
        <v>0.21030640668523676</v>
      </c>
      <c r="M1530">
        <f>(COUNTIF(mercado_acoes!D:D, "Compra") + COUNTIF(mercado_acoes!D:D, "Venda"))</f>
        <v>2000</v>
      </c>
      <c r="N1530" s="19">
        <f t="shared" si="165"/>
        <v>1791</v>
      </c>
      <c r="O1530" s="19">
        <f t="shared" si="166"/>
        <v>2022.7896935933147</v>
      </c>
    </row>
    <row r="1531" spans="1:15" x14ac:dyDescent="0.2">
      <c r="A1531" s="3">
        <v>90</v>
      </c>
      <c r="B1531" s="3" t="s">
        <v>225</v>
      </c>
      <c r="C1531" s="3" t="s">
        <v>226</v>
      </c>
      <c r="D1531" s="3" t="s">
        <v>14</v>
      </c>
      <c r="E1531" s="3" t="s">
        <v>18</v>
      </c>
      <c r="F1531" s="7">
        <v>15.09</v>
      </c>
      <c r="G1531" s="6" t="s">
        <v>476</v>
      </c>
      <c r="H1531" s="21">
        <f t="shared" si="168"/>
        <v>12</v>
      </c>
      <c r="I1531" s="21" t="str">
        <f t="shared" si="167"/>
        <v>outubro</v>
      </c>
      <c r="J1531" s="20">
        <f t="shared" si="162"/>
        <v>10</v>
      </c>
      <c r="K1531" s="20">
        <f t="shared" si="163"/>
        <v>2023</v>
      </c>
      <c r="L1531" s="12">
        <f t="shared" si="164"/>
        <v>0.17460116485186122</v>
      </c>
      <c r="M1531">
        <f>(COUNTIF(mercado_acoes!D:D, "Compra") + COUNTIF(mercado_acoes!D:D, "Venda"))</f>
        <v>2000</v>
      </c>
      <c r="N1531" s="19">
        <f t="shared" si="165"/>
        <v>1509</v>
      </c>
      <c r="O1531" s="19">
        <f t="shared" si="166"/>
        <v>2022.8253988351482</v>
      </c>
    </row>
    <row r="1532" spans="1:15" x14ac:dyDescent="0.2">
      <c r="A1532" s="3">
        <v>52</v>
      </c>
      <c r="B1532" s="3" t="s">
        <v>169</v>
      </c>
      <c r="C1532" s="3" t="s">
        <v>170</v>
      </c>
      <c r="D1532" s="3" t="s">
        <v>9</v>
      </c>
      <c r="E1532" s="3" t="s">
        <v>83</v>
      </c>
      <c r="F1532" s="7">
        <v>41.14</v>
      </c>
      <c r="G1532" s="6" t="s">
        <v>477</v>
      </c>
      <c r="H1532" s="21">
        <f t="shared" si="168"/>
        <v>13</v>
      </c>
      <c r="I1532" s="21" t="str">
        <f t="shared" si="167"/>
        <v>outubro</v>
      </c>
      <c r="J1532" s="20">
        <f t="shared" si="162"/>
        <v>10</v>
      </c>
      <c r="K1532" s="20">
        <f t="shared" si="163"/>
        <v>2023</v>
      </c>
      <c r="L1532" s="12">
        <f t="shared" si="164"/>
        <v>0.50443150164598638</v>
      </c>
      <c r="M1532">
        <f>(COUNTIF(mercado_acoes!D:D, "Compra") + COUNTIF(mercado_acoes!D:D, "Venda"))</f>
        <v>2000</v>
      </c>
      <c r="N1532" s="19">
        <f t="shared" si="165"/>
        <v>4114</v>
      </c>
      <c r="O1532" s="19">
        <f t="shared" si="166"/>
        <v>2022.495568498354</v>
      </c>
    </row>
    <row r="1533" spans="1:15" x14ac:dyDescent="0.2">
      <c r="A1533" s="3">
        <v>18</v>
      </c>
      <c r="B1533" s="3" t="s">
        <v>147</v>
      </c>
      <c r="C1533" s="3" t="s">
        <v>261</v>
      </c>
      <c r="D1533" s="3" t="s">
        <v>14</v>
      </c>
      <c r="E1533" s="3" t="s">
        <v>31</v>
      </c>
      <c r="F1533" s="7">
        <v>66.92</v>
      </c>
      <c r="G1533" s="6" t="s">
        <v>477</v>
      </c>
      <c r="H1533" s="21">
        <f t="shared" si="168"/>
        <v>13</v>
      </c>
      <c r="I1533" s="21" t="str">
        <f t="shared" si="167"/>
        <v>outubro</v>
      </c>
      <c r="J1533" s="20">
        <f t="shared" si="162"/>
        <v>10</v>
      </c>
      <c r="K1533" s="20">
        <f t="shared" si="163"/>
        <v>2023</v>
      </c>
      <c r="L1533" s="12">
        <f t="shared" si="164"/>
        <v>0.83084325145606486</v>
      </c>
      <c r="M1533">
        <f>(COUNTIF(mercado_acoes!D:D, "Compra") + COUNTIF(mercado_acoes!D:D, "Venda"))</f>
        <v>2000</v>
      </c>
      <c r="N1533" s="19">
        <f t="shared" si="165"/>
        <v>6692</v>
      </c>
      <c r="O1533" s="19">
        <f t="shared" si="166"/>
        <v>2022.1691567485439</v>
      </c>
    </row>
    <row r="1534" spans="1:15" x14ac:dyDescent="0.2">
      <c r="A1534" s="3">
        <v>9</v>
      </c>
      <c r="B1534" s="3" t="s">
        <v>205</v>
      </c>
      <c r="C1534" s="3" t="s">
        <v>206</v>
      </c>
      <c r="D1534" s="3" t="s">
        <v>9</v>
      </c>
      <c r="E1534" s="3" t="s">
        <v>125</v>
      </c>
      <c r="F1534" s="7">
        <v>2.52</v>
      </c>
      <c r="G1534" s="6" t="s">
        <v>477</v>
      </c>
      <c r="H1534" s="21">
        <f t="shared" si="168"/>
        <v>13</v>
      </c>
      <c r="I1534" s="21" t="str">
        <f t="shared" si="167"/>
        <v>outubro</v>
      </c>
      <c r="J1534" s="20">
        <f t="shared" si="162"/>
        <v>10</v>
      </c>
      <c r="K1534" s="20">
        <f t="shared" si="163"/>
        <v>2023</v>
      </c>
      <c r="L1534" s="12">
        <f t="shared" si="164"/>
        <v>1.5446948594580906E-2</v>
      </c>
      <c r="M1534">
        <f>(COUNTIF(mercado_acoes!D:D, "Compra") + COUNTIF(mercado_acoes!D:D, "Venda"))</f>
        <v>2000</v>
      </c>
      <c r="N1534" s="19">
        <f t="shared" si="165"/>
        <v>252</v>
      </c>
      <c r="O1534" s="19">
        <f t="shared" si="166"/>
        <v>2022.9845530514053</v>
      </c>
    </row>
    <row r="1535" spans="1:15" x14ac:dyDescent="0.2">
      <c r="A1535" s="3">
        <v>56</v>
      </c>
      <c r="B1535" s="3" t="s">
        <v>104</v>
      </c>
      <c r="C1535" s="3" t="s">
        <v>105</v>
      </c>
      <c r="D1535" s="3" t="s">
        <v>14</v>
      </c>
      <c r="E1535" s="3" t="s">
        <v>79</v>
      </c>
      <c r="F1535" s="7">
        <v>15.74</v>
      </c>
      <c r="G1535" s="6" t="s">
        <v>477</v>
      </c>
      <c r="H1535" s="21">
        <f t="shared" si="168"/>
        <v>13</v>
      </c>
      <c r="I1535" s="21" t="str">
        <f t="shared" si="167"/>
        <v>outubro</v>
      </c>
      <c r="J1535" s="20">
        <f t="shared" si="162"/>
        <v>10</v>
      </c>
      <c r="K1535" s="20">
        <f t="shared" si="163"/>
        <v>2023</v>
      </c>
      <c r="L1535" s="12">
        <f t="shared" si="164"/>
        <v>0.18283109648012152</v>
      </c>
      <c r="M1535">
        <f>(COUNTIF(mercado_acoes!D:D, "Compra") + COUNTIF(mercado_acoes!D:D, "Venda"))</f>
        <v>2000</v>
      </c>
      <c r="N1535" s="19">
        <f t="shared" si="165"/>
        <v>1574</v>
      </c>
      <c r="O1535" s="19">
        <f t="shared" si="166"/>
        <v>2022.8171689035198</v>
      </c>
    </row>
    <row r="1536" spans="1:15" x14ac:dyDescent="0.2">
      <c r="A1536" s="3">
        <v>90</v>
      </c>
      <c r="B1536" s="3" t="s">
        <v>225</v>
      </c>
      <c r="C1536" s="3" t="s">
        <v>226</v>
      </c>
      <c r="D1536" s="3" t="s">
        <v>14</v>
      </c>
      <c r="E1536" s="3" t="s">
        <v>18</v>
      </c>
      <c r="F1536" s="7">
        <v>14.32</v>
      </c>
      <c r="G1536" s="6" t="s">
        <v>477</v>
      </c>
      <c r="H1536" s="21">
        <f t="shared" si="168"/>
        <v>13</v>
      </c>
      <c r="I1536" s="21" t="str">
        <f t="shared" si="167"/>
        <v>outubro</v>
      </c>
      <c r="J1536" s="20">
        <f t="shared" si="162"/>
        <v>10</v>
      </c>
      <c r="K1536" s="20">
        <f t="shared" si="163"/>
        <v>2023</v>
      </c>
      <c r="L1536" s="12">
        <f t="shared" si="164"/>
        <v>0.16485186123069129</v>
      </c>
      <c r="M1536">
        <f>(COUNTIF(mercado_acoes!D:D, "Compra") + COUNTIF(mercado_acoes!D:D, "Venda"))</f>
        <v>2000</v>
      </c>
      <c r="N1536" s="19">
        <f t="shared" si="165"/>
        <v>1432</v>
      </c>
      <c r="O1536" s="19">
        <f t="shared" si="166"/>
        <v>2022.8351481387692</v>
      </c>
    </row>
    <row r="1537" spans="1:15" x14ac:dyDescent="0.2">
      <c r="A1537" s="3">
        <v>10</v>
      </c>
      <c r="B1537" s="3" t="s">
        <v>130</v>
      </c>
      <c r="C1537" s="3" t="s">
        <v>131</v>
      </c>
      <c r="D1537" s="3" t="s">
        <v>9</v>
      </c>
      <c r="E1537" s="3" t="s">
        <v>83</v>
      </c>
      <c r="F1537" s="7">
        <v>34.340000000000003</v>
      </c>
      <c r="G1537" s="6" t="s">
        <v>478</v>
      </c>
      <c r="H1537" s="21">
        <f t="shared" si="168"/>
        <v>14</v>
      </c>
      <c r="I1537" s="21" t="str">
        <f t="shared" si="167"/>
        <v>outubro</v>
      </c>
      <c r="J1537" s="20">
        <f t="shared" si="162"/>
        <v>10</v>
      </c>
      <c r="K1537" s="20">
        <f t="shared" si="163"/>
        <v>2023</v>
      </c>
      <c r="L1537" s="12">
        <f t="shared" si="164"/>
        <v>0.41833375538110917</v>
      </c>
      <c r="M1537">
        <f>(COUNTIF(mercado_acoes!D:D, "Compra") + COUNTIF(mercado_acoes!D:D, "Venda"))</f>
        <v>2000</v>
      </c>
      <c r="N1537" s="19">
        <f t="shared" si="165"/>
        <v>3434.0000000000005</v>
      </c>
      <c r="O1537" s="19">
        <f t="shared" si="166"/>
        <v>2022.5816662446189</v>
      </c>
    </row>
    <row r="1538" spans="1:15" x14ac:dyDescent="0.2">
      <c r="A1538" s="3">
        <v>69</v>
      </c>
      <c r="B1538" s="3" t="s">
        <v>77</v>
      </c>
      <c r="C1538" s="3" t="s">
        <v>126</v>
      </c>
      <c r="D1538" s="3" t="s">
        <v>9</v>
      </c>
      <c r="E1538" s="3" t="s">
        <v>95</v>
      </c>
      <c r="F1538" s="7">
        <v>2.4500000000000002</v>
      </c>
      <c r="G1538" s="6" t="s">
        <v>478</v>
      </c>
      <c r="H1538" s="21">
        <f t="shared" si="168"/>
        <v>14</v>
      </c>
      <c r="I1538" s="21" t="str">
        <f t="shared" si="167"/>
        <v>outubro</v>
      </c>
      <c r="J1538" s="20">
        <f t="shared" si="162"/>
        <v>10</v>
      </c>
      <c r="K1538" s="20">
        <f t="shared" si="163"/>
        <v>2023</v>
      </c>
      <c r="L1538" s="12">
        <f t="shared" si="164"/>
        <v>1.4560648265383643E-2</v>
      </c>
      <c r="M1538">
        <f>(COUNTIF(mercado_acoes!D:D, "Compra") + COUNTIF(mercado_acoes!D:D, "Venda"))</f>
        <v>2000</v>
      </c>
      <c r="N1538" s="19">
        <f t="shared" si="165"/>
        <v>245.00000000000003</v>
      </c>
      <c r="O1538" s="19">
        <f t="shared" si="166"/>
        <v>2022.9854393517346</v>
      </c>
    </row>
    <row r="1539" spans="1:15" x14ac:dyDescent="0.2">
      <c r="A1539" s="3">
        <v>86</v>
      </c>
      <c r="B1539" s="3" t="s">
        <v>39</v>
      </c>
      <c r="C1539" s="3" t="s">
        <v>40</v>
      </c>
      <c r="D1539" s="3" t="s">
        <v>14</v>
      </c>
      <c r="E1539" s="3" t="s">
        <v>31</v>
      </c>
      <c r="F1539" s="7">
        <v>63.88</v>
      </c>
      <c r="G1539" s="6" t="s">
        <v>478</v>
      </c>
      <c r="H1539" s="21">
        <f t="shared" si="168"/>
        <v>14</v>
      </c>
      <c r="I1539" s="21" t="str">
        <f t="shared" si="167"/>
        <v>outubro</v>
      </c>
      <c r="J1539" s="20">
        <f t="shared" ref="J1539:J1602" si="169">MONTH(G1539)</f>
        <v>10</v>
      </c>
      <c r="K1539" s="20">
        <f t="shared" ref="K1539:K1602" si="170">YEAR(G1539)</f>
        <v>2023</v>
      </c>
      <c r="L1539" s="12">
        <f t="shared" ref="L1539:L1602" si="171">(F1539 - MIN(F:F)) / (MAX(F:F) - MIN(F:F))</f>
        <v>0.7923524943023551</v>
      </c>
      <c r="M1539">
        <f>(COUNTIF(mercado_acoes!D:D, "Compra") + COUNTIF(mercado_acoes!D:D, "Venda"))</f>
        <v>2000</v>
      </c>
      <c r="N1539" s="19">
        <f t="shared" ref="N1539:N1602" si="172">F1539*100</f>
        <v>6388</v>
      </c>
      <c r="O1539" s="19">
        <f t="shared" ref="O1539:O1602" si="173">K1539 - L1539</f>
        <v>2022.2076475056977</v>
      </c>
    </row>
    <row r="1540" spans="1:15" x14ac:dyDescent="0.2">
      <c r="A1540" s="3">
        <v>39</v>
      </c>
      <c r="B1540" s="3" t="s">
        <v>58</v>
      </c>
      <c r="C1540" s="3" t="s">
        <v>59</v>
      </c>
      <c r="D1540" s="3" t="s">
        <v>14</v>
      </c>
      <c r="E1540" s="3" t="s">
        <v>125</v>
      </c>
      <c r="F1540" s="7">
        <v>3.03</v>
      </c>
      <c r="G1540" s="6" t="s">
        <v>478</v>
      </c>
      <c r="H1540" s="21">
        <f t="shared" si="168"/>
        <v>14</v>
      </c>
      <c r="I1540" s="21" t="str">
        <f t="shared" si="167"/>
        <v>outubro</v>
      </c>
      <c r="J1540" s="20">
        <f t="shared" si="169"/>
        <v>10</v>
      </c>
      <c r="K1540" s="20">
        <f t="shared" si="170"/>
        <v>2023</v>
      </c>
      <c r="L1540" s="12">
        <f t="shared" si="171"/>
        <v>2.1904279564446689E-2</v>
      </c>
      <c r="M1540">
        <f>(COUNTIF(mercado_acoes!D:D, "Compra") + COUNTIF(mercado_acoes!D:D, "Venda"))</f>
        <v>2000</v>
      </c>
      <c r="N1540" s="19">
        <f t="shared" si="172"/>
        <v>303</v>
      </c>
      <c r="O1540" s="19">
        <f t="shared" si="173"/>
        <v>2022.9780957204355</v>
      </c>
    </row>
    <row r="1541" spans="1:15" x14ac:dyDescent="0.2">
      <c r="A1541" s="3">
        <v>40</v>
      </c>
      <c r="B1541" s="3" t="s">
        <v>97</v>
      </c>
      <c r="C1541" s="3" t="s">
        <v>174</v>
      </c>
      <c r="D1541" s="3" t="s">
        <v>9</v>
      </c>
      <c r="E1541" s="3" t="s">
        <v>30</v>
      </c>
      <c r="F1541" s="7">
        <v>32.549999999999997</v>
      </c>
      <c r="G1541" s="6" t="s">
        <v>478</v>
      </c>
      <c r="H1541" s="21">
        <f t="shared" si="168"/>
        <v>14</v>
      </c>
      <c r="I1541" s="21" t="str">
        <f t="shared" ref="I1541:I1604" si="174">TEXT(G1541,"mmmm")</f>
        <v>outubro</v>
      </c>
      <c r="J1541" s="20">
        <f t="shared" si="169"/>
        <v>10</v>
      </c>
      <c r="K1541" s="20">
        <f t="shared" si="170"/>
        <v>2023</v>
      </c>
      <c r="L1541" s="12">
        <f t="shared" si="171"/>
        <v>0.39566978982020756</v>
      </c>
      <c r="M1541">
        <f>(COUNTIF(mercado_acoes!D:D, "Compra") + COUNTIF(mercado_acoes!D:D, "Venda"))</f>
        <v>2000</v>
      </c>
      <c r="N1541" s="19">
        <f t="shared" si="172"/>
        <v>3254.9999999999995</v>
      </c>
      <c r="O1541" s="19">
        <f t="shared" si="173"/>
        <v>2022.6043302101798</v>
      </c>
    </row>
    <row r="1542" spans="1:15" x14ac:dyDescent="0.2">
      <c r="A1542" s="3">
        <v>64</v>
      </c>
      <c r="B1542" s="3" t="s">
        <v>142</v>
      </c>
      <c r="C1542" s="3" t="s">
        <v>143</v>
      </c>
      <c r="D1542" s="3" t="s">
        <v>9</v>
      </c>
      <c r="E1542" s="3" t="s">
        <v>10</v>
      </c>
      <c r="F1542" s="7">
        <v>10.64</v>
      </c>
      <c r="G1542" s="6" t="s">
        <v>478</v>
      </c>
      <c r="H1542" s="21">
        <f t="shared" si="168"/>
        <v>14</v>
      </c>
      <c r="I1542" s="21" t="str">
        <f t="shared" si="174"/>
        <v>outubro</v>
      </c>
      <c r="J1542" s="20">
        <f t="shared" si="169"/>
        <v>10</v>
      </c>
      <c r="K1542" s="20">
        <f t="shared" si="170"/>
        <v>2023</v>
      </c>
      <c r="L1542" s="12">
        <f t="shared" si="171"/>
        <v>0.11825778678146365</v>
      </c>
      <c r="M1542">
        <f>(COUNTIF(mercado_acoes!D:D, "Compra") + COUNTIF(mercado_acoes!D:D, "Venda"))</f>
        <v>2000</v>
      </c>
      <c r="N1542" s="19">
        <f t="shared" si="172"/>
        <v>1064</v>
      </c>
      <c r="O1542" s="19">
        <f t="shared" si="173"/>
        <v>2022.8817422132186</v>
      </c>
    </row>
    <row r="1543" spans="1:15" x14ac:dyDescent="0.2">
      <c r="A1543" s="3">
        <v>7</v>
      </c>
      <c r="B1543" s="3" t="s">
        <v>87</v>
      </c>
      <c r="C1543" s="3" t="s">
        <v>88</v>
      </c>
      <c r="D1543" s="3" t="s">
        <v>9</v>
      </c>
      <c r="E1543" s="3" t="s">
        <v>115</v>
      </c>
      <c r="F1543" s="7">
        <v>25.59</v>
      </c>
      <c r="G1543" s="6" t="s">
        <v>478</v>
      </c>
      <c r="H1543" s="21">
        <f t="shared" si="168"/>
        <v>14</v>
      </c>
      <c r="I1543" s="21" t="str">
        <f t="shared" si="174"/>
        <v>outubro</v>
      </c>
      <c r="J1543" s="20">
        <f t="shared" si="169"/>
        <v>10</v>
      </c>
      <c r="K1543" s="20">
        <f t="shared" si="170"/>
        <v>2023</v>
      </c>
      <c r="L1543" s="12">
        <f t="shared" si="171"/>
        <v>0.30754621423145095</v>
      </c>
      <c r="M1543">
        <f>(COUNTIF(mercado_acoes!D:D, "Compra") + COUNTIF(mercado_acoes!D:D, "Venda"))</f>
        <v>2000</v>
      </c>
      <c r="N1543" s="19">
        <f t="shared" si="172"/>
        <v>2559</v>
      </c>
      <c r="O1543" s="19">
        <f t="shared" si="173"/>
        <v>2022.6924537857685</v>
      </c>
    </row>
    <row r="1544" spans="1:15" x14ac:dyDescent="0.2">
      <c r="A1544" s="3">
        <v>88</v>
      </c>
      <c r="B1544" s="3" t="s">
        <v>195</v>
      </c>
      <c r="C1544" s="3" t="s">
        <v>202</v>
      </c>
      <c r="D1544" s="3" t="s">
        <v>9</v>
      </c>
      <c r="E1544" s="3" t="s">
        <v>95</v>
      </c>
      <c r="F1544" s="7">
        <v>2.7</v>
      </c>
      <c r="G1544" s="6" t="s">
        <v>479</v>
      </c>
      <c r="H1544" s="21">
        <f t="shared" si="168"/>
        <v>15</v>
      </c>
      <c r="I1544" s="21" t="str">
        <f t="shared" si="174"/>
        <v>outubro</v>
      </c>
      <c r="J1544" s="20">
        <f t="shared" si="169"/>
        <v>10</v>
      </c>
      <c r="K1544" s="20">
        <f t="shared" si="170"/>
        <v>2023</v>
      </c>
      <c r="L1544" s="12">
        <f t="shared" si="171"/>
        <v>1.7726006583945304E-2</v>
      </c>
      <c r="M1544">
        <f>(COUNTIF(mercado_acoes!D:D, "Compra") + COUNTIF(mercado_acoes!D:D, "Venda"))</f>
        <v>2000</v>
      </c>
      <c r="N1544" s="19">
        <f t="shared" si="172"/>
        <v>270</v>
      </c>
      <c r="O1544" s="19">
        <f t="shared" si="173"/>
        <v>2022.9822739934161</v>
      </c>
    </row>
    <row r="1545" spans="1:15" x14ac:dyDescent="0.2">
      <c r="A1545" s="3">
        <v>86</v>
      </c>
      <c r="B1545" s="3" t="s">
        <v>39</v>
      </c>
      <c r="C1545" s="3" t="s">
        <v>40</v>
      </c>
      <c r="D1545" s="3" t="s">
        <v>9</v>
      </c>
      <c r="E1545" s="3" t="s">
        <v>79</v>
      </c>
      <c r="F1545" s="7">
        <v>14.13</v>
      </c>
      <c r="G1545" s="6" t="s">
        <v>479</v>
      </c>
      <c r="H1545" s="21">
        <f t="shared" si="168"/>
        <v>15</v>
      </c>
      <c r="I1545" s="21" t="str">
        <f t="shared" si="174"/>
        <v>outubro</v>
      </c>
      <c r="J1545" s="20">
        <f t="shared" si="169"/>
        <v>10</v>
      </c>
      <c r="K1545" s="20">
        <f t="shared" si="170"/>
        <v>2023</v>
      </c>
      <c r="L1545" s="12">
        <f t="shared" si="171"/>
        <v>0.16244618890858445</v>
      </c>
      <c r="M1545">
        <f>(COUNTIF(mercado_acoes!D:D, "Compra") + COUNTIF(mercado_acoes!D:D, "Venda"))</f>
        <v>2000</v>
      </c>
      <c r="N1545" s="19">
        <f t="shared" si="172"/>
        <v>1413</v>
      </c>
      <c r="O1545" s="19">
        <f t="shared" si="173"/>
        <v>2022.8375538110913</v>
      </c>
    </row>
    <row r="1546" spans="1:15" x14ac:dyDescent="0.2">
      <c r="A1546" s="3">
        <v>60</v>
      </c>
      <c r="B1546" s="3" t="s">
        <v>41</v>
      </c>
      <c r="C1546" s="3" t="s">
        <v>42</v>
      </c>
      <c r="D1546" s="3" t="s">
        <v>14</v>
      </c>
      <c r="E1546" s="3" t="s">
        <v>10</v>
      </c>
      <c r="F1546" s="7">
        <v>10.51</v>
      </c>
      <c r="G1546" s="6" t="s">
        <v>479</v>
      </c>
      <c r="H1546" s="21">
        <f t="shared" si="168"/>
        <v>15</v>
      </c>
      <c r="I1546" s="21" t="str">
        <f t="shared" si="174"/>
        <v>outubro</v>
      </c>
      <c r="J1546" s="20">
        <f t="shared" si="169"/>
        <v>10</v>
      </c>
      <c r="K1546" s="20">
        <f t="shared" si="170"/>
        <v>2023</v>
      </c>
      <c r="L1546" s="12">
        <f t="shared" si="171"/>
        <v>0.11661180045581158</v>
      </c>
      <c r="M1546">
        <f>(COUNTIF(mercado_acoes!D:D, "Compra") + COUNTIF(mercado_acoes!D:D, "Venda"))</f>
        <v>2000</v>
      </c>
      <c r="N1546" s="19">
        <f t="shared" si="172"/>
        <v>1051</v>
      </c>
      <c r="O1546" s="19">
        <f t="shared" si="173"/>
        <v>2022.8833881995442</v>
      </c>
    </row>
    <row r="1547" spans="1:15" x14ac:dyDescent="0.2">
      <c r="A1547" s="3">
        <v>74</v>
      </c>
      <c r="B1547" s="3" t="s">
        <v>7</v>
      </c>
      <c r="C1547" s="3" t="s">
        <v>100</v>
      </c>
      <c r="D1547" s="3" t="s">
        <v>14</v>
      </c>
      <c r="E1547" s="3" t="s">
        <v>115</v>
      </c>
      <c r="F1547" s="7">
        <v>29.44</v>
      </c>
      <c r="G1547" s="6" t="s">
        <v>479</v>
      </c>
      <c r="H1547" s="21">
        <f t="shared" si="168"/>
        <v>15</v>
      </c>
      <c r="I1547" s="21" t="str">
        <f t="shared" si="174"/>
        <v>outubro</v>
      </c>
      <c r="J1547" s="20">
        <f t="shared" si="169"/>
        <v>10</v>
      </c>
      <c r="K1547" s="20">
        <f t="shared" si="170"/>
        <v>2023</v>
      </c>
      <c r="L1547" s="12">
        <f t="shared" si="171"/>
        <v>0.35629273233730058</v>
      </c>
      <c r="M1547">
        <f>(COUNTIF(mercado_acoes!D:D, "Compra") + COUNTIF(mercado_acoes!D:D, "Venda"))</f>
        <v>2000</v>
      </c>
      <c r="N1547" s="19">
        <f t="shared" si="172"/>
        <v>2944</v>
      </c>
      <c r="O1547" s="19">
        <f t="shared" si="173"/>
        <v>2022.6437072676626</v>
      </c>
    </row>
    <row r="1548" spans="1:15" x14ac:dyDescent="0.2">
      <c r="A1548" s="3">
        <v>3</v>
      </c>
      <c r="B1548" s="3" t="s">
        <v>51</v>
      </c>
      <c r="C1548" s="3" t="s">
        <v>52</v>
      </c>
      <c r="D1548" s="3" t="s">
        <v>14</v>
      </c>
      <c r="E1548" s="3" t="s">
        <v>34</v>
      </c>
      <c r="F1548" s="7">
        <v>75.56</v>
      </c>
      <c r="G1548" s="6" t="s">
        <v>479</v>
      </c>
      <c r="H1548" s="21">
        <f t="shared" si="168"/>
        <v>15</v>
      </c>
      <c r="I1548" s="21" t="str">
        <f t="shared" si="174"/>
        <v>outubro</v>
      </c>
      <c r="J1548" s="20">
        <f t="shared" si="169"/>
        <v>10</v>
      </c>
      <c r="K1548" s="20">
        <f t="shared" si="170"/>
        <v>2023</v>
      </c>
      <c r="L1548" s="12">
        <f t="shared" si="171"/>
        <v>0.9402380349455558</v>
      </c>
      <c r="M1548">
        <f>(COUNTIF(mercado_acoes!D:D, "Compra") + COUNTIF(mercado_acoes!D:D, "Venda"))</f>
        <v>2000</v>
      </c>
      <c r="N1548" s="19">
        <f t="shared" si="172"/>
        <v>7556</v>
      </c>
      <c r="O1548" s="19">
        <f t="shared" si="173"/>
        <v>2022.0597619650543</v>
      </c>
    </row>
    <row r="1549" spans="1:15" x14ac:dyDescent="0.2">
      <c r="A1549" s="3">
        <v>78</v>
      </c>
      <c r="B1549" s="3" t="s">
        <v>12</v>
      </c>
      <c r="C1549" s="3" t="s">
        <v>13</v>
      </c>
      <c r="D1549" s="3" t="s">
        <v>9</v>
      </c>
      <c r="E1549" s="3" t="s">
        <v>95</v>
      </c>
      <c r="F1549" s="7">
        <v>2.94</v>
      </c>
      <c r="G1549" s="6" t="s">
        <v>480</v>
      </c>
      <c r="H1549" s="21">
        <f t="shared" si="168"/>
        <v>16</v>
      </c>
      <c r="I1549" s="21" t="str">
        <f t="shared" si="174"/>
        <v>outubro</v>
      </c>
      <c r="J1549" s="20">
        <f t="shared" si="169"/>
        <v>10</v>
      </c>
      <c r="K1549" s="20">
        <f t="shared" si="170"/>
        <v>2023</v>
      </c>
      <c r="L1549" s="12">
        <f t="shared" si="171"/>
        <v>2.0764750569764494E-2</v>
      </c>
      <c r="M1549">
        <f>(COUNTIF(mercado_acoes!D:D, "Compra") + COUNTIF(mercado_acoes!D:D, "Venda"))</f>
        <v>2000</v>
      </c>
      <c r="N1549" s="19">
        <f t="shared" si="172"/>
        <v>294</v>
      </c>
      <c r="O1549" s="19">
        <f t="shared" si="173"/>
        <v>2022.9792352494303</v>
      </c>
    </row>
    <row r="1550" spans="1:15" x14ac:dyDescent="0.2">
      <c r="A1550" s="3">
        <v>75</v>
      </c>
      <c r="B1550" s="3" t="s">
        <v>257</v>
      </c>
      <c r="C1550" s="3" t="s">
        <v>258</v>
      </c>
      <c r="D1550" s="3" t="s">
        <v>9</v>
      </c>
      <c r="E1550" s="3" t="s">
        <v>57</v>
      </c>
      <c r="F1550" s="7">
        <v>16.46</v>
      </c>
      <c r="G1550" s="6" t="s">
        <v>480</v>
      </c>
      <c r="H1550" s="21">
        <f t="shared" si="168"/>
        <v>16</v>
      </c>
      <c r="I1550" s="21" t="str">
        <f t="shared" si="174"/>
        <v>outubro</v>
      </c>
      <c r="J1550" s="20">
        <f t="shared" si="169"/>
        <v>10</v>
      </c>
      <c r="K1550" s="20">
        <f t="shared" si="170"/>
        <v>2023</v>
      </c>
      <c r="L1550" s="12">
        <f t="shared" si="171"/>
        <v>0.19194732843757911</v>
      </c>
      <c r="M1550">
        <f>(COUNTIF(mercado_acoes!D:D, "Compra") + COUNTIF(mercado_acoes!D:D, "Venda"))</f>
        <v>2000</v>
      </c>
      <c r="N1550" s="19">
        <f t="shared" si="172"/>
        <v>1646</v>
      </c>
      <c r="O1550" s="19">
        <f t="shared" si="173"/>
        <v>2022.8080526715623</v>
      </c>
    </row>
    <row r="1551" spans="1:15" x14ac:dyDescent="0.2">
      <c r="A1551" s="3">
        <v>36</v>
      </c>
      <c r="B1551" s="3" t="s">
        <v>61</v>
      </c>
      <c r="C1551" s="3" t="s">
        <v>62</v>
      </c>
      <c r="D1551" s="3" t="s">
        <v>14</v>
      </c>
      <c r="E1551" s="3" t="s">
        <v>57</v>
      </c>
      <c r="F1551" s="7">
        <v>15.51</v>
      </c>
      <c r="G1551" s="6" t="s">
        <v>480</v>
      </c>
      <c r="H1551" s="21">
        <f t="shared" si="168"/>
        <v>16</v>
      </c>
      <c r="I1551" s="21" t="str">
        <f t="shared" si="174"/>
        <v>outubro</v>
      </c>
      <c r="J1551" s="20">
        <f t="shared" si="169"/>
        <v>10</v>
      </c>
      <c r="K1551" s="20">
        <f t="shared" si="170"/>
        <v>2023</v>
      </c>
      <c r="L1551" s="12">
        <f t="shared" si="171"/>
        <v>0.17991896682704481</v>
      </c>
      <c r="M1551">
        <f>(COUNTIF(mercado_acoes!D:D, "Compra") + COUNTIF(mercado_acoes!D:D, "Venda"))</f>
        <v>2000</v>
      </c>
      <c r="N1551" s="19">
        <f t="shared" si="172"/>
        <v>1551</v>
      </c>
      <c r="O1551" s="19">
        <f t="shared" si="173"/>
        <v>2022.820081033173</v>
      </c>
    </row>
    <row r="1552" spans="1:15" x14ac:dyDescent="0.2">
      <c r="A1552" s="3">
        <v>49</v>
      </c>
      <c r="B1552" s="3" t="s">
        <v>166</v>
      </c>
      <c r="C1552" s="3" t="s">
        <v>167</v>
      </c>
      <c r="D1552" s="3" t="s">
        <v>9</v>
      </c>
      <c r="E1552" s="3" t="s">
        <v>70</v>
      </c>
      <c r="F1552" s="7">
        <v>11.75</v>
      </c>
      <c r="G1552" s="6" t="s">
        <v>481</v>
      </c>
      <c r="H1552" s="21">
        <f t="shared" si="168"/>
        <v>17</v>
      </c>
      <c r="I1552" s="21" t="str">
        <f t="shared" si="174"/>
        <v>outubro</v>
      </c>
      <c r="J1552" s="20">
        <f t="shared" si="169"/>
        <v>10</v>
      </c>
      <c r="K1552" s="20">
        <f t="shared" si="170"/>
        <v>2023</v>
      </c>
      <c r="L1552" s="12">
        <f t="shared" si="171"/>
        <v>0.13231197771587741</v>
      </c>
      <c r="M1552">
        <f>(COUNTIF(mercado_acoes!D:D, "Compra") + COUNTIF(mercado_acoes!D:D, "Venda"))</f>
        <v>2000</v>
      </c>
      <c r="N1552" s="19">
        <f t="shared" si="172"/>
        <v>1175</v>
      </c>
      <c r="O1552" s="19">
        <f t="shared" si="173"/>
        <v>2022.867688022284</v>
      </c>
    </row>
    <row r="1553" spans="1:15" x14ac:dyDescent="0.2">
      <c r="A1553" s="3">
        <v>24</v>
      </c>
      <c r="B1553" s="3" t="s">
        <v>118</v>
      </c>
      <c r="C1553" s="3" t="s">
        <v>119</v>
      </c>
      <c r="D1553" s="3" t="s">
        <v>14</v>
      </c>
      <c r="E1553" s="3" t="s">
        <v>66</v>
      </c>
      <c r="F1553" s="7">
        <v>36.270000000000003</v>
      </c>
      <c r="G1553" s="6" t="s">
        <v>481</v>
      </c>
      <c r="H1553" s="21">
        <f t="shared" si="168"/>
        <v>17</v>
      </c>
      <c r="I1553" s="21" t="str">
        <f t="shared" si="174"/>
        <v>outubro</v>
      </c>
      <c r="J1553" s="20">
        <f t="shared" si="169"/>
        <v>10</v>
      </c>
      <c r="K1553" s="20">
        <f t="shared" si="170"/>
        <v>2023</v>
      </c>
      <c r="L1553" s="12">
        <f t="shared" si="171"/>
        <v>0.44277032160040519</v>
      </c>
      <c r="M1553">
        <f>(COUNTIF(mercado_acoes!D:D, "Compra") + COUNTIF(mercado_acoes!D:D, "Venda"))</f>
        <v>2000</v>
      </c>
      <c r="N1553" s="19">
        <f t="shared" si="172"/>
        <v>3627.0000000000005</v>
      </c>
      <c r="O1553" s="19">
        <f t="shared" si="173"/>
        <v>2022.5572296783996</v>
      </c>
    </row>
    <row r="1554" spans="1:15" x14ac:dyDescent="0.2">
      <c r="A1554" s="3">
        <v>22</v>
      </c>
      <c r="B1554" s="3" t="s">
        <v>108</v>
      </c>
      <c r="C1554" s="3" t="s">
        <v>109</v>
      </c>
      <c r="D1554" s="3" t="s">
        <v>9</v>
      </c>
      <c r="E1554" s="3" t="s">
        <v>115</v>
      </c>
      <c r="F1554" s="7">
        <v>31.76</v>
      </c>
      <c r="G1554" s="6" t="s">
        <v>481</v>
      </c>
      <c r="H1554" s="21">
        <f t="shared" si="168"/>
        <v>17</v>
      </c>
      <c r="I1554" s="21" t="str">
        <f t="shared" si="174"/>
        <v>outubro</v>
      </c>
      <c r="J1554" s="20">
        <f t="shared" si="169"/>
        <v>10</v>
      </c>
      <c r="K1554" s="20">
        <f t="shared" si="170"/>
        <v>2023</v>
      </c>
      <c r="L1554" s="12">
        <f t="shared" si="171"/>
        <v>0.3856672575335528</v>
      </c>
      <c r="M1554">
        <f>(COUNTIF(mercado_acoes!D:D, "Compra") + COUNTIF(mercado_acoes!D:D, "Venda"))</f>
        <v>2000</v>
      </c>
      <c r="N1554" s="19">
        <f t="shared" si="172"/>
        <v>3176</v>
      </c>
      <c r="O1554" s="19">
        <f t="shared" si="173"/>
        <v>2022.6143327424666</v>
      </c>
    </row>
    <row r="1555" spans="1:15" x14ac:dyDescent="0.2">
      <c r="A1555" s="3">
        <v>64</v>
      </c>
      <c r="B1555" s="3" t="s">
        <v>142</v>
      </c>
      <c r="C1555" s="3" t="s">
        <v>143</v>
      </c>
      <c r="D1555" s="3" t="s">
        <v>9</v>
      </c>
      <c r="E1555" s="3" t="s">
        <v>125</v>
      </c>
      <c r="F1555" s="7">
        <v>2.68</v>
      </c>
      <c r="G1555" s="6" t="s">
        <v>481</v>
      </c>
      <c r="H1555" s="21">
        <f t="shared" si="168"/>
        <v>17</v>
      </c>
      <c r="I1555" s="21" t="str">
        <f t="shared" si="174"/>
        <v>outubro</v>
      </c>
      <c r="J1555" s="20">
        <f t="shared" si="169"/>
        <v>10</v>
      </c>
      <c r="K1555" s="20">
        <f t="shared" si="170"/>
        <v>2023</v>
      </c>
      <c r="L1555" s="12">
        <f t="shared" si="171"/>
        <v>1.7472777918460369E-2</v>
      </c>
      <c r="M1555">
        <f>(COUNTIF(mercado_acoes!D:D, "Compra") + COUNTIF(mercado_acoes!D:D, "Venda"))</f>
        <v>2000</v>
      </c>
      <c r="N1555" s="19">
        <f t="shared" si="172"/>
        <v>268</v>
      </c>
      <c r="O1555" s="19">
        <f t="shared" si="173"/>
        <v>2022.9825272220814</v>
      </c>
    </row>
    <row r="1556" spans="1:15" x14ac:dyDescent="0.2">
      <c r="A1556" s="3">
        <v>14</v>
      </c>
      <c r="B1556" s="3" t="s">
        <v>156</v>
      </c>
      <c r="C1556" s="3" t="s">
        <v>157</v>
      </c>
      <c r="D1556" s="3" t="s">
        <v>9</v>
      </c>
      <c r="E1556" s="3" t="s">
        <v>31</v>
      </c>
      <c r="F1556" s="7">
        <v>49.68</v>
      </c>
      <c r="G1556" s="6" t="s">
        <v>481</v>
      </c>
      <c r="H1556" s="21">
        <f t="shared" si="168"/>
        <v>17</v>
      </c>
      <c r="I1556" s="21" t="str">
        <f t="shared" si="174"/>
        <v>outubro</v>
      </c>
      <c r="J1556" s="20">
        <f t="shared" si="169"/>
        <v>10</v>
      </c>
      <c r="K1556" s="20">
        <f t="shared" si="170"/>
        <v>2023</v>
      </c>
      <c r="L1556" s="12">
        <f t="shared" si="171"/>
        <v>0.61256014180805263</v>
      </c>
      <c r="M1556">
        <f>(COUNTIF(mercado_acoes!D:D, "Compra") + COUNTIF(mercado_acoes!D:D, "Venda"))</f>
        <v>2000</v>
      </c>
      <c r="N1556" s="19">
        <f t="shared" si="172"/>
        <v>4968</v>
      </c>
      <c r="O1556" s="19">
        <f t="shared" si="173"/>
        <v>2022.387439858192</v>
      </c>
    </row>
    <row r="1557" spans="1:15" x14ac:dyDescent="0.2">
      <c r="A1557" s="3">
        <v>26</v>
      </c>
      <c r="B1557" s="3" t="s">
        <v>210</v>
      </c>
      <c r="C1557" s="3" t="s">
        <v>211</v>
      </c>
      <c r="D1557" s="3" t="s">
        <v>14</v>
      </c>
      <c r="E1557" s="3" t="s">
        <v>57</v>
      </c>
      <c r="F1557" s="7">
        <v>23.9</v>
      </c>
      <c r="G1557" s="6" t="s">
        <v>481</v>
      </c>
      <c r="H1557" s="21">
        <f t="shared" si="168"/>
        <v>17</v>
      </c>
      <c r="I1557" s="21" t="str">
        <f t="shared" si="174"/>
        <v>outubro</v>
      </c>
      <c r="J1557" s="20">
        <f t="shared" si="169"/>
        <v>10</v>
      </c>
      <c r="K1557" s="20">
        <f t="shared" si="170"/>
        <v>2023</v>
      </c>
      <c r="L1557" s="12">
        <f t="shared" si="171"/>
        <v>0.28614839199797415</v>
      </c>
      <c r="M1557">
        <f>(COUNTIF(mercado_acoes!D:D, "Compra") + COUNTIF(mercado_acoes!D:D, "Venda"))</f>
        <v>2000</v>
      </c>
      <c r="N1557" s="19">
        <f t="shared" si="172"/>
        <v>2390</v>
      </c>
      <c r="O1557" s="19">
        <f t="shared" si="173"/>
        <v>2022.713851608002</v>
      </c>
    </row>
    <row r="1558" spans="1:15" x14ac:dyDescent="0.2">
      <c r="A1558" s="3">
        <v>67</v>
      </c>
      <c r="B1558" s="3" t="s">
        <v>199</v>
      </c>
      <c r="C1558" s="3" t="s">
        <v>200</v>
      </c>
      <c r="D1558" s="3" t="s">
        <v>14</v>
      </c>
      <c r="E1558" s="3" t="s">
        <v>18</v>
      </c>
      <c r="F1558" s="7">
        <v>17.37</v>
      </c>
      <c r="G1558" s="6" t="s">
        <v>481</v>
      </c>
      <c r="H1558" s="21">
        <f t="shared" si="168"/>
        <v>17</v>
      </c>
      <c r="I1558" s="21" t="str">
        <f t="shared" si="174"/>
        <v>outubro</v>
      </c>
      <c r="J1558" s="20">
        <f t="shared" si="169"/>
        <v>10</v>
      </c>
      <c r="K1558" s="20">
        <f t="shared" si="170"/>
        <v>2023</v>
      </c>
      <c r="L1558" s="12">
        <f t="shared" si="171"/>
        <v>0.20346923271714357</v>
      </c>
      <c r="M1558">
        <f>(COUNTIF(mercado_acoes!D:D, "Compra") + COUNTIF(mercado_acoes!D:D, "Venda"))</f>
        <v>2000</v>
      </c>
      <c r="N1558" s="19">
        <f t="shared" si="172"/>
        <v>1737</v>
      </c>
      <c r="O1558" s="19">
        <f t="shared" si="173"/>
        <v>2022.7965307672828</v>
      </c>
    </row>
    <row r="1559" spans="1:15" x14ac:dyDescent="0.2">
      <c r="A1559" s="3">
        <v>84</v>
      </c>
      <c r="B1559" s="3" t="s">
        <v>120</v>
      </c>
      <c r="C1559" s="3" t="s">
        <v>121</v>
      </c>
      <c r="D1559" s="3" t="s">
        <v>14</v>
      </c>
      <c r="E1559" s="3" t="s">
        <v>27</v>
      </c>
      <c r="F1559" s="7">
        <v>13.63</v>
      </c>
      <c r="G1559" s="6" t="s">
        <v>481</v>
      </c>
      <c r="H1559" s="21">
        <f t="shared" si="168"/>
        <v>17</v>
      </c>
      <c r="I1559" s="21" t="str">
        <f t="shared" si="174"/>
        <v>outubro</v>
      </c>
      <c r="J1559" s="20">
        <f t="shared" si="169"/>
        <v>10</v>
      </c>
      <c r="K1559" s="20">
        <f t="shared" si="170"/>
        <v>2023</v>
      </c>
      <c r="L1559" s="12">
        <f t="shared" si="171"/>
        <v>0.15611547227146111</v>
      </c>
      <c r="M1559">
        <f>(COUNTIF(mercado_acoes!D:D, "Compra") + COUNTIF(mercado_acoes!D:D, "Venda"))</f>
        <v>2000</v>
      </c>
      <c r="N1559" s="19">
        <f t="shared" si="172"/>
        <v>1363</v>
      </c>
      <c r="O1559" s="19">
        <f t="shared" si="173"/>
        <v>2022.8438845277285</v>
      </c>
    </row>
    <row r="1560" spans="1:15" x14ac:dyDescent="0.2">
      <c r="A1560" s="3">
        <v>13</v>
      </c>
      <c r="B1560" s="3" t="s">
        <v>116</v>
      </c>
      <c r="C1560" s="3" t="s">
        <v>117</v>
      </c>
      <c r="D1560" s="3" t="s">
        <v>9</v>
      </c>
      <c r="E1560" s="3" t="s">
        <v>10</v>
      </c>
      <c r="F1560" s="7">
        <v>10.43</v>
      </c>
      <c r="G1560" s="6" t="s">
        <v>481</v>
      </c>
      <c r="H1560" s="21">
        <f t="shared" si="168"/>
        <v>17</v>
      </c>
      <c r="I1560" s="21" t="str">
        <f t="shared" si="174"/>
        <v>outubro</v>
      </c>
      <c r="J1560" s="20">
        <f t="shared" si="169"/>
        <v>10</v>
      </c>
      <c r="K1560" s="20">
        <f t="shared" si="170"/>
        <v>2023</v>
      </c>
      <c r="L1560" s="12">
        <f t="shared" si="171"/>
        <v>0.11559888579387184</v>
      </c>
      <c r="M1560">
        <f>(COUNTIF(mercado_acoes!D:D, "Compra") + COUNTIF(mercado_acoes!D:D, "Venda"))</f>
        <v>2000</v>
      </c>
      <c r="N1560" s="19">
        <f t="shared" si="172"/>
        <v>1043</v>
      </c>
      <c r="O1560" s="19">
        <f t="shared" si="173"/>
        <v>2022.8844011142062</v>
      </c>
    </row>
    <row r="1561" spans="1:15" x14ac:dyDescent="0.2">
      <c r="A1561" s="3">
        <v>53</v>
      </c>
      <c r="B1561" s="3" t="s">
        <v>263</v>
      </c>
      <c r="C1561" s="3" t="s">
        <v>264</v>
      </c>
      <c r="D1561" s="3" t="s">
        <v>9</v>
      </c>
      <c r="E1561" s="3" t="s">
        <v>57</v>
      </c>
      <c r="F1561" s="7">
        <v>14.36</v>
      </c>
      <c r="G1561" s="6" t="s">
        <v>481</v>
      </c>
      <c r="H1561" s="21">
        <f t="shared" si="168"/>
        <v>17</v>
      </c>
      <c r="I1561" s="21" t="str">
        <f t="shared" si="174"/>
        <v>outubro</v>
      </c>
      <c r="J1561" s="20">
        <f t="shared" si="169"/>
        <v>10</v>
      </c>
      <c r="K1561" s="20">
        <f t="shared" si="170"/>
        <v>2023</v>
      </c>
      <c r="L1561" s="12">
        <f t="shared" si="171"/>
        <v>0.16535831856166117</v>
      </c>
      <c r="M1561">
        <f>(COUNTIF(mercado_acoes!D:D, "Compra") + COUNTIF(mercado_acoes!D:D, "Venda"))</f>
        <v>2000</v>
      </c>
      <c r="N1561" s="19">
        <f t="shared" si="172"/>
        <v>1436</v>
      </c>
      <c r="O1561" s="19">
        <f t="shared" si="173"/>
        <v>2022.8346416814384</v>
      </c>
    </row>
    <row r="1562" spans="1:15" x14ac:dyDescent="0.2">
      <c r="A1562" s="3">
        <v>56</v>
      </c>
      <c r="B1562" s="3" t="s">
        <v>104</v>
      </c>
      <c r="C1562" s="3" t="s">
        <v>105</v>
      </c>
      <c r="D1562" s="3" t="s">
        <v>9</v>
      </c>
      <c r="E1562" s="3" t="s">
        <v>70</v>
      </c>
      <c r="F1562" s="7">
        <v>12.71</v>
      </c>
      <c r="G1562" s="6" t="s">
        <v>482</v>
      </c>
      <c r="H1562" s="21">
        <f t="shared" si="168"/>
        <v>18</v>
      </c>
      <c r="I1562" s="21" t="str">
        <f t="shared" si="174"/>
        <v>outubro</v>
      </c>
      <c r="J1562" s="20">
        <f t="shared" si="169"/>
        <v>10</v>
      </c>
      <c r="K1562" s="20">
        <f t="shared" si="170"/>
        <v>2023</v>
      </c>
      <c r="L1562" s="12">
        <f t="shared" si="171"/>
        <v>0.14446695365915421</v>
      </c>
      <c r="M1562">
        <f>(COUNTIF(mercado_acoes!D:D, "Compra") + COUNTIF(mercado_acoes!D:D, "Venda"))</f>
        <v>2000</v>
      </c>
      <c r="N1562" s="19">
        <f t="shared" si="172"/>
        <v>1271</v>
      </c>
      <c r="O1562" s="19">
        <f t="shared" si="173"/>
        <v>2022.855533046341</v>
      </c>
    </row>
    <row r="1563" spans="1:15" x14ac:dyDescent="0.2">
      <c r="A1563" s="3">
        <v>69</v>
      </c>
      <c r="B1563" s="3" t="s">
        <v>77</v>
      </c>
      <c r="C1563" s="3" t="s">
        <v>126</v>
      </c>
      <c r="D1563" s="3" t="s">
        <v>14</v>
      </c>
      <c r="E1563" s="3" t="s">
        <v>63</v>
      </c>
      <c r="F1563" s="7">
        <v>12.24</v>
      </c>
      <c r="G1563" s="6" t="s">
        <v>482</v>
      </c>
      <c r="H1563" s="21">
        <f t="shared" si="168"/>
        <v>18</v>
      </c>
      <c r="I1563" s="21" t="str">
        <f t="shared" si="174"/>
        <v>outubro</v>
      </c>
      <c r="J1563" s="20">
        <f t="shared" si="169"/>
        <v>10</v>
      </c>
      <c r="K1563" s="20">
        <f t="shared" si="170"/>
        <v>2023</v>
      </c>
      <c r="L1563" s="12">
        <f t="shared" si="171"/>
        <v>0.13851608002025828</v>
      </c>
      <c r="M1563">
        <f>(COUNTIF(mercado_acoes!D:D, "Compra") + COUNTIF(mercado_acoes!D:D, "Venda"))</f>
        <v>2000</v>
      </c>
      <c r="N1563" s="19">
        <f t="shared" si="172"/>
        <v>1224</v>
      </c>
      <c r="O1563" s="19">
        <f t="shared" si="173"/>
        <v>2022.8614839199797</v>
      </c>
    </row>
    <row r="1564" spans="1:15" x14ac:dyDescent="0.2">
      <c r="A1564" s="3">
        <v>87</v>
      </c>
      <c r="B1564" s="3" t="s">
        <v>267</v>
      </c>
      <c r="C1564" s="3" t="s">
        <v>268</v>
      </c>
      <c r="D1564" s="3" t="s">
        <v>14</v>
      </c>
      <c r="E1564" s="3" t="s">
        <v>63</v>
      </c>
      <c r="F1564" s="7">
        <v>12.32</v>
      </c>
      <c r="G1564" s="6" t="s">
        <v>482</v>
      </c>
      <c r="H1564" s="21">
        <f t="shared" si="168"/>
        <v>18</v>
      </c>
      <c r="I1564" s="21" t="str">
        <f t="shared" si="174"/>
        <v>outubro</v>
      </c>
      <c r="J1564" s="20">
        <f t="shared" si="169"/>
        <v>10</v>
      </c>
      <c r="K1564" s="20">
        <f t="shared" si="170"/>
        <v>2023</v>
      </c>
      <c r="L1564" s="12">
        <f t="shared" si="171"/>
        <v>0.13952899468219801</v>
      </c>
      <c r="M1564">
        <f>(COUNTIF(mercado_acoes!D:D, "Compra") + COUNTIF(mercado_acoes!D:D, "Venda"))</f>
        <v>2000</v>
      </c>
      <c r="N1564" s="19">
        <f t="shared" si="172"/>
        <v>1232</v>
      </c>
      <c r="O1564" s="19">
        <f t="shared" si="173"/>
        <v>2022.8604710053178</v>
      </c>
    </row>
    <row r="1565" spans="1:15" x14ac:dyDescent="0.2">
      <c r="A1565" s="3">
        <v>77</v>
      </c>
      <c r="B1565" s="3" t="s">
        <v>7</v>
      </c>
      <c r="C1565" s="3" t="s">
        <v>154</v>
      </c>
      <c r="D1565" s="3" t="s">
        <v>14</v>
      </c>
      <c r="E1565" s="3" t="s">
        <v>95</v>
      </c>
      <c r="F1565" s="7">
        <v>3.05</v>
      </c>
      <c r="G1565" s="6" t="s">
        <v>482</v>
      </c>
      <c r="H1565" s="21">
        <f t="shared" si="168"/>
        <v>18</v>
      </c>
      <c r="I1565" s="21" t="str">
        <f t="shared" si="174"/>
        <v>outubro</v>
      </c>
      <c r="J1565" s="20">
        <f t="shared" si="169"/>
        <v>10</v>
      </c>
      <c r="K1565" s="20">
        <f t="shared" si="170"/>
        <v>2023</v>
      </c>
      <c r="L1565" s="12">
        <f t="shared" si="171"/>
        <v>2.2157508229931625E-2</v>
      </c>
      <c r="M1565">
        <f>(COUNTIF(mercado_acoes!D:D, "Compra") + COUNTIF(mercado_acoes!D:D, "Venda"))</f>
        <v>2000</v>
      </c>
      <c r="N1565" s="19">
        <f t="shared" si="172"/>
        <v>305</v>
      </c>
      <c r="O1565" s="19">
        <f t="shared" si="173"/>
        <v>2022.9778424917702</v>
      </c>
    </row>
    <row r="1566" spans="1:15" x14ac:dyDescent="0.2">
      <c r="A1566" s="3">
        <v>99</v>
      </c>
      <c r="B1566" s="3" t="s">
        <v>45</v>
      </c>
      <c r="C1566" s="3" t="s">
        <v>46</v>
      </c>
      <c r="D1566" s="3" t="s">
        <v>14</v>
      </c>
      <c r="E1566" s="3" t="s">
        <v>37</v>
      </c>
      <c r="F1566" s="7">
        <v>52.46</v>
      </c>
      <c r="G1566" s="6" t="s">
        <v>482</v>
      </c>
      <c r="H1566" s="21">
        <f t="shared" si="168"/>
        <v>18</v>
      </c>
      <c r="I1566" s="21" t="str">
        <f t="shared" si="174"/>
        <v>outubro</v>
      </c>
      <c r="J1566" s="20">
        <f t="shared" si="169"/>
        <v>10</v>
      </c>
      <c r="K1566" s="20">
        <f t="shared" si="170"/>
        <v>2023</v>
      </c>
      <c r="L1566" s="12">
        <f t="shared" si="171"/>
        <v>0.64775892631045839</v>
      </c>
      <c r="M1566">
        <f>(COUNTIF(mercado_acoes!D:D, "Compra") + COUNTIF(mercado_acoes!D:D, "Venda"))</f>
        <v>2000</v>
      </c>
      <c r="N1566" s="19">
        <f t="shared" si="172"/>
        <v>5246</v>
      </c>
      <c r="O1566" s="19">
        <f t="shared" si="173"/>
        <v>2022.3522410736896</v>
      </c>
    </row>
    <row r="1567" spans="1:15" x14ac:dyDescent="0.2">
      <c r="A1567" s="3">
        <v>81</v>
      </c>
      <c r="B1567" s="3" t="s">
        <v>32</v>
      </c>
      <c r="C1567" s="3" t="s">
        <v>33</v>
      </c>
      <c r="D1567" s="3" t="s">
        <v>9</v>
      </c>
      <c r="E1567" s="3" t="s">
        <v>10</v>
      </c>
      <c r="F1567" s="7">
        <v>10.31</v>
      </c>
      <c r="G1567" s="6" t="s">
        <v>482</v>
      </c>
      <c r="H1567" s="21">
        <f t="shared" si="168"/>
        <v>18</v>
      </c>
      <c r="I1567" s="21" t="str">
        <f t="shared" si="174"/>
        <v>outubro</v>
      </c>
      <c r="J1567" s="20">
        <f t="shared" si="169"/>
        <v>10</v>
      </c>
      <c r="K1567" s="20">
        <f t="shared" si="170"/>
        <v>2023</v>
      </c>
      <c r="L1567" s="12">
        <f t="shared" si="171"/>
        <v>0.11407951380096226</v>
      </c>
      <c r="M1567">
        <f>(COUNTIF(mercado_acoes!D:D, "Compra") + COUNTIF(mercado_acoes!D:D, "Venda"))</f>
        <v>2000</v>
      </c>
      <c r="N1567" s="19">
        <f t="shared" si="172"/>
        <v>1031</v>
      </c>
      <c r="O1567" s="19">
        <f t="shared" si="173"/>
        <v>2022.885920486199</v>
      </c>
    </row>
    <row r="1568" spans="1:15" x14ac:dyDescent="0.2">
      <c r="A1568" s="3">
        <v>81</v>
      </c>
      <c r="B1568" s="3" t="s">
        <v>32</v>
      </c>
      <c r="C1568" s="3" t="s">
        <v>33</v>
      </c>
      <c r="D1568" s="3" t="s">
        <v>14</v>
      </c>
      <c r="E1568" s="3" t="s">
        <v>95</v>
      </c>
      <c r="F1568" s="7">
        <v>4.1399999999999997</v>
      </c>
      <c r="G1568" s="6" t="s">
        <v>482</v>
      </c>
      <c r="H1568" s="21">
        <f t="shared" si="168"/>
        <v>18</v>
      </c>
      <c r="I1568" s="21" t="str">
        <f t="shared" si="174"/>
        <v>outubro</v>
      </c>
      <c r="J1568" s="20">
        <f t="shared" si="169"/>
        <v>10</v>
      </c>
      <c r="K1568" s="20">
        <f t="shared" si="170"/>
        <v>2023</v>
      </c>
      <c r="L1568" s="12">
        <f t="shared" si="171"/>
        <v>3.5958470498860466E-2</v>
      </c>
      <c r="M1568">
        <f>(COUNTIF(mercado_acoes!D:D, "Compra") + COUNTIF(mercado_acoes!D:D, "Venda"))</f>
        <v>2000</v>
      </c>
      <c r="N1568" s="19">
        <f t="shared" si="172"/>
        <v>413.99999999999994</v>
      </c>
      <c r="O1568" s="19">
        <f t="shared" si="173"/>
        <v>2022.9640415295012</v>
      </c>
    </row>
    <row r="1569" spans="1:15" x14ac:dyDescent="0.2">
      <c r="A1569" s="3">
        <v>37</v>
      </c>
      <c r="B1569" s="3" t="s">
        <v>282</v>
      </c>
      <c r="C1569" s="3" t="s">
        <v>283</v>
      </c>
      <c r="D1569" s="3" t="s">
        <v>14</v>
      </c>
      <c r="E1569" s="3" t="s">
        <v>125</v>
      </c>
      <c r="F1569" s="7">
        <v>3.73</v>
      </c>
      <c r="G1569" s="6" t="s">
        <v>482</v>
      </c>
      <c r="H1569" s="21">
        <f t="shared" si="168"/>
        <v>18</v>
      </c>
      <c r="I1569" s="21" t="str">
        <f t="shared" si="174"/>
        <v>outubro</v>
      </c>
      <c r="J1569" s="20">
        <f t="shared" si="169"/>
        <v>10</v>
      </c>
      <c r="K1569" s="20">
        <f t="shared" si="170"/>
        <v>2023</v>
      </c>
      <c r="L1569" s="12">
        <f t="shared" si="171"/>
        <v>3.0767282856419342E-2</v>
      </c>
      <c r="M1569">
        <f>(COUNTIF(mercado_acoes!D:D, "Compra") + COUNTIF(mercado_acoes!D:D, "Venda"))</f>
        <v>2000</v>
      </c>
      <c r="N1569" s="19">
        <f t="shared" si="172"/>
        <v>373</v>
      </c>
      <c r="O1569" s="19">
        <f t="shared" si="173"/>
        <v>2022.9692327171435</v>
      </c>
    </row>
    <row r="1570" spans="1:15" x14ac:dyDescent="0.2">
      <c r="A1570" s="3">
        <v>25</v>
      </c>
      <c r="B1570" s="3" t="s">
        <v>136</v>
      </c>
      <c r="C1570" s="3" t="s">
        <v>137</v>
      </c>
      <c r="D1570" s="3" t="s">
        <v>14</v>
      </c>
      <c r="E1570" s="3" t="s">
        <v>31</v>
      </c>
      <c r="F1570" s="7">
        <v>59.43</v>
      </c>
      <c r="G1570" s="6" t="s">
        <v>483</v>
      </c>
      <c r="H1570" s="21">
        <f t="shared" si="168"/>
        <v>19</v>
      </c>
      <c r="I1570" s="21" t="str">
        <f t="shared" si="174"/>
        <v>outubro</v>
      </c>
      <c r="J1570" s="20">
        <f t="shared" si="169"/>
        <v>10</v>
      </c>
      <c r="K1570" s="20">
        <f t="shared" si="170"/>
        <v>2023</v>
      </c>
      <c r="L1570" s="12">
        <f t="shared" si="171"/>
        <v>0.73600911623195742</v>
      </c>
      <c r="M1570">
        <f>(COUNTIF(mercado_acoes!D:D, "Compra") + COUNTIF(mercado_acoes!D:D, "Venda"))</f>
        <v>2000</v>
      </c>
      <c r="N1570" s="19">
        <f t="shared" si="172"/>
        <v>5943</v>
      </c>
      <c r="O1570" s="19">
        <f t="shared" si="173"/>
        <v>2022.263990883768</v>
      </c>
    </row>
    <row r="1571" spans="1:15" x14ac:dyDescent="0.2">
      <c r="A1571" s="3">
        <v>88</v>
      </c>
      <c r="B1571" s="3" t="s">
        <v>195</v>
      </c>
      <c r="C1571" s="3" t="s">
        <v>202</v>
      </c>
      <c r="D1571" s="3" t="s">
        <v>9</v>
      </c>
      <c r="E1571" s="3" t="s">
        <v>30</v>
      </c>
      <c r="F1571" s="7">
        <v>33.85</v>
      </c>
      <c r="G1571" s="6" t="s">
        <v>483</v>
      </c>
      <c r="H1571" s="21">
        <f t="shared" si="168"/>
        <v>19</v>
      </c>
      <c r="I1571" s="21" t="str">
        <f t="shared" si="174"/>
        <v>outubro</v>
      </c>
      <c r="J1571" s="20">
        <f t="shared" si="169"/>
        <v>10</v>
      </c>
      <c r="K1571" s="20">
        <f t="shared" si="170"/>
        <v>2023</v>
      </c>
      <c r="L1571" s="12">
        <f t="shared" si="171"/>
        <v>0.41212965307672833</v>
      </c>
      <c r="M1571">
        <f>(COUNTIF(mercado_acoes!D:D, "Compra") + COUNTIF(mercado_acoes!D:D, "Venda"))</f>
        <v>2000</v>
      </c>
      <c r="N1571" s="19">
        <f t="shared" si="172"/>
        <v>3385</v>
      </c>
      <c r="O1571" s="19">
        <f t="shared" si="173"/>
        <v>2022.5878703469232</v>
      </c>
    </row>
    <row r="1572" spans="1:15" x14ac:dyDescent="0.2">
      <c r="A1572" s="3">
        <v>6</v>
      </c>
      <c r="B1572" s="3" t="s">
        <v>171</v>
      </c>
      <c r="C1572" s="3" t="s">
        <v>172</v>
      </c>
      <c r="D1572" s="3" t="s">
        <v>14</v>
      </c>
      <c r="E1572" s="3" t="s">
        <v>10</v>
      </c>
      <c r="F1572" s="7">
        <v>10.39</v>
      </c>
      <c r="G1572" s="6" t="s">
        <v>483</v>
      </c>
      <c r="H1572" s="21">
        <f t="shared" si="168"/>
        <v>19</v>
      </c>
      <c r="I1572" s="21" t="str">
        <f t="shared" si="174"/>
        <v>outubro</v>
      </c>
      <c r="J1572" s="20">
        <f t="shared" si="169"/>
        <v>10</v>
      </c>
      <c r="K1572" s="20">
        <f t="shared" si="170"/>
        <v>2023</v>
      </c>
      <c r="L1572" s="12">
        <f t="shared" si="171"/>
        <v>0.11509242846290199</v>
      </c>
      <c r="M1572">
        <f>(COUNTIF(mercado_acoes!D:D, "Compra") + COUNTIF(mercado_acoes!D:D, "Venda"))</f>
        <v>2000</v>
      </c>
      <c r="N1572" s="19">
        <f t="shared" si="172"/>
        <v>1039</v>
      </c>
      <c r="O1572" s="19">
        <f t="shared" si="173"/>
        <v>2022.884907571537</v>
      </c>
    </row>
    <row r="1573" spans="1:15" x14ac:dyDescent="0.2">
      <c r="A1573" s="3">
        <v>40</v>
      </c>
      <c r="B1573" s="3" t="s">
        <v>97</v>
      </c>
      <c r="C1573" s="3" t="s">
        <v>174</v>
      </c>
      <c r="D1573" s="3" t="s">
        <v>9</v>
      </c>
      <c r="E1573" s="3" t="s">
        <v>79</v>
      </c>
      <c r="F1573" s="7">
        <v>12.86</v>
      </c>
      <c r="G1573" s="6" t="s">
        <v>483</v>
      </c>
      <c r="H1573" s="21">
        <f t="shared" si="168"/>
        <v>19</v>
      </c>
      <c r="I1573" s="21" t="str">
        <f t="shared" si="174"/>
        <v>outubro</v>
      </c>
      <c r="J1573" s="20">
        <f t="shared" si="169"/>
        <v>10</v>
      </c>
      <c r="K1573" s="20">
        <f t="shared" si="170"/>
        <v>2023</v>
      </c>
      <c r="L1573" s="12">
        <f t="shared" si="171"/>
        <v>0.1463661686502912</v>
      </c>
      <c r="M1573">
        <f>(COUNTIF(mercado_acoes!D:D, "Compra") + COUNTIF(mercado_acoes!D:D, "Venda"))</f>
        <v>2000</v>
      </c>
      <c r="N1573" s="19">
        <f t="shared" si="172"/>
        <v>1286</v>
      </c>
      <c r="O1573" s="19">
        <f t="shared" si="173"/>
        <v>2022.8536338313497</v>
      </c>
    </row>
    <row r="1574" spans="1:15" x14ac:dyDescent="0.2">
      <c r="A1574" s="3">
        <v>23</v>
      </c>
      <c r="B1574" s="3" t="s">
        <v>253</v>
      </c>
      <c r="C1574" s="3" t="s">
        <v>254</v>
      </c>
      <c r="D1574" s="3" t="s">
        <v>14</v>
      </c>
      <c r="E1574" s="3" t="s">
        <v>125</v>
      </c>
      <c r="F1574" s="7">
        <v>4.08</v>
      </c>
      <c r="G1574" s="6" t="s">
        <v>484</v>
      </c>
      <c r="H1574" s="21">
        <f t="shared" si="168"/>
        <v>20</v>
      </c>
      <c r="I1574" s="21" t="str">
        <f t="shared" si="174"/>
        <v>outubro</v>
      </c>
      <c r="J1574" s="20">
        <f t="shared" si="169"/>
        <v>10</v>
      </c>
      <c r="K1574" s="20">
        <f t="shared" si="170"/>
        <v>2023</v>
      </c>
      <c r="L1574" s="12">
        <f t="shared" si="171"/>
        <v>3.5198784502405676E-2</v>
      </c>
      <c r="M1574">
        <f>(COUNTIF(mercado_acoes!D:D, "Compra") + COUNTIF(mercado_acoes!D:D, "Venda"))</f>
        <v>2000</v>
      </c>
      <c r="N1574" s="19">
        <f t="shared" si="172"/>
        <v>408</v>
      </c>
      <c r="O1574" s="19">
        <f t="shared" si="173"/>
        <v>2022.9648012154976</v>
      </c>
    </row>
    <row r="1575" spans="1:15" x14ac:dyDescent="0.2">
      <c r="A1575" s="3">
        <v>22</v>
      </c>
      <c r="B1575" s="3" t="s">
        <v>108</v>
      </c>
      <c r="C1575" s="3" t="s">
        <v>109</v>
      </c>
      <c r="D1575" s="3" t="s">
        <v>9</v>
      </c>
      <c r="E1575" s="3" t="s">
        <v>70</v>
      </c>
      <c r="F1575" s="7">
        <v>13.05</v>
      </c>
      <c r="G1575" s="6" t="s">
        <v>484</v>
      </c>
      <c r="H1575" s="21">
        <f t="shared" si="168"/>
        <v>20</v>
      </c>
      <c r="I1575" s="21" t="str">
        <f t="shared" si="174"/>
        <v>outubro</v>
      </c>
      <c r="J1575" s="20">
        <f t="shared" si="169"/>
        <v>10</v>
      </c>
      <c r="K1575" s="20">
        <f t="shared" si="170"/>
        <v>2023</v>
      </c>
      <c r="L1575" s="12">
        <f t="shared" si="171"/>
        <v>0.14877184097239807</v>
      </c>
      <c r="M1575">
        <f>(COUNTIF(mercado_acoes!D:D, "Compra") + COUNTIF(mercado_acoes!D:D, "Venda"))</f>
        <v>2000</v>
      </c>
      <c r="N1575" s="19">
        <f t="shared" si="172"/>
        <v>1305</v>
      </c>
      <c r="O1575" s="19">
        <f t="shared" si="173"/>
        <v>2022.8512281590276</v>
      </c>
    </row>
    <row r="1576" spans="1:15" x14ac:dyDescent="0.2">
      <c r="A1576" s="3">
        <v>27</v>
      </c>
      <c r="B1576" s="3" t="s">
        <v>158</v>
      </c>
      <c r="C1576" s="3" t="s">
        <v>159</v>
      </c>
      <c r="D1576" s="3" t="s">
        <v>9</v>
      </c>
      <c r="E1576" s="3" t="s">
        <v>66</v>
      </c>
      <c r="F1576" s="7">
        <v>37.75</v>
      </c>
      <c r="G1576" s="6" t="s">
        <v>484</v>
      </c>
      <c r="H1576" s="21">
        <f t="shared" si="168"/>
        <v>20</v>
      </c>
      <c r="I1576" s="21" t="str">
        <f t="shared" si="174"/>
        <v>outubro</v>
      </c>
      <c r="J1576" s="20">
        <f t="shared" si="169"/>
        <v>10</v>
      </c>
      <c r="K1576" s="20">
        <f t="shared" si="170"/>
        <v>2023</v>
      </c>
      <c r="L1576" s="12">
        <f t="shared" si="171"/>
        <v>0.46150924284629019</v>
      </c>
      <c r="M1576">
        <f>(COUNTIF(mercado_acoes!D:D, "Compra") + COUNTIF(mercado_acoes!D:D, "Venda"))</f>
        <v>2000</v>
      </c>
      <c r="N1576" s="19">
        <f t="shared" si="172"/>
        <v>3775</v>
      </c>
      <c r="O1576" s="19">
        <f t="shared" si="173"/>
        <v>2022.5384907571538</v>
      </c>
    </row>
    <row r="1577" spans="1:15" x14ac:dyDescent="0.2">
      <c r="A1577" s="3">
        <v>86</v>
      </c>
      <c r="B1577" s="3" t="s">
        <v>39</v>
      </c>
      <c r="C1577" s="3" t="s">
        <v>40</v>
      </c>
      <c r="D1577" s="3" t="s">
        <v>14</v>
      </c>
      <c r="E1577" s="3" t="s">
        <v>27</v>
      </c>
      <c r="F1577" s="7">
        <v>12.91</v>
      </c>
      <c r="G1577" s="6" t="s">
        <v>484</v>
      </c>
      <c r="H1577" s="21">
        <f t="shared" si="168"/>
        <v>20</v>
      </c>
      <c r="I1577" s="21" t="str">
        <f t="shared" si="174"/>
        <v>outubro</v>
      </c>
      <c r="J1577" s="20">
        <f t="shared" si="169"/>
        <v>10</v>
      </c>
      <c r="K1577" s="20">
        <f t="shared" si="170"/>
        <v>2023</v>
      </c>
      <c r="L1577" s="12">
        <f t="shared" si="171"/>
        <v>0.14699924031400352</v>
      </c>
      <c r="M1577">
        <f>(COUNTIF(mercado_acoes!D:D, "Compra") + COUNTIF(mercado_acoes!D:D, "Venda"))</f>
        <v>2000</v>
      </c>
      <c r="N1577" s="19">
        <f t="shared" si="172"/>
        <v>1291</v>
      </c>
      <c r="O1577" s="19">
        <f t="shared" si="173"/>
        <v>2022.853000759686</v>
      </c>
    </row>
    <row r="1578" spans="1:15" x14ac:dyDescent="0.2">
      <c r="A1578" s="3">
        <v>100</v>
      </c>
      <c r="B1578" s="3" t="s">
        <v>28</v>
      </c>
      <c r="C1578" s="3" t="s">
        <v>29</v>
      </c>
      <c r="D1578" s="3" t="s">
        <v>9</v>
      </c>
      <c r="E1578" s="3" t="s">
        <v>18</v>
      </c>
      <c r="F1578" s="7">
        <v>20.88</v>
      </c>
      <c r="G1578" s="6" t="s">
        <v>484</v>
      </c>
      <c r="H1578" s="21">
        <f t="shared" si="168"/>
        <v>20</v>
      </c>
      <c r="I1578" s="21" t="str">
        <f t="shared" si="174"/>
        <v>outubro</v>
      </c>
      <c r="J1578" s="20">
        <f t="shared" si="169"/>
        <v>10</v>
      </c>
      <c r="K1578" s="20">
        <f t="shared" si="170"/>
        <v>2023</v>
      </c>
      <c r="L1578" s="12">
        <f t="shared" si="171"/>
        <v>0.24791086350974928</v>
      </c>
      <c r="M1578">
        <f>(COUNTIF(mercado_acoes!D:D, "Compra") + COUNTIF(mercado_acoes!D:D, "Venda"))</f>
        <v>2000</v>
      </c>
      <c r="N1578" s="19">
        <f t="shared" si="172"/>
        <v>2088</v>
      </c>
      <c r="O1578" s="19">
        <f t="shared" si="173"/>
        <v>2022.7520891364902</v>
      </c>
    </row>
    <row r="1579" spans="1:15" x14ac:dyDescent="0.2">
      <c r="A1579" s="3">
        <v>56</v>
      </c>
      <c r="B1579" s="3" t="s">
        <v>104</v>
      </c>
      <c r="C1579" s="3" t="s">
        <v>105</v>
      </c>
      <c r="D1579" s="3" t="s">
        <v>9</v>
      </c>
      <c r="E1579" s="3" t="s">
        <v>66</v>
      </c>
      <c r="F1579" s="7">
        <v>36</v>
      </c>
      <c r="G1579" s="6" t="s">
        <v>484</v>
      </c>
      <c r="H1579" s="21">
        <f t="shared" si="168"/>
        <v>20</v>
      </c>
      <c r="I1579" s="21" t="str">
        <f t="shared" si="174"/>
        <v>outubro</v>
      </c>
      <c r="J1579" s="20">
        <f t="shared" si="169"/>
        <v>10</v>
      </c>
      <c r="K1579" s="20">
        <f t="shared" si="170"/>
        <v>2023</v>
      </c>
      <c r="L1579" s="12">
        <f t="shared" si="171"/>
        <v>0.43935173461635857</v>
      </c>
      <c r="M1579">
        <f>(COUNTIF(mercado_acoes!D:D, "Compra") + COUNTIF(mercado_acoes!D:D, "Venda"))</f>
        <v>2000</v>
      </c>
      <c r="N1579" s="19">
        <f t="shared" si="172"/>
        <v>3600</v>
      </c>
      <c r="O1579" s="19">
        <f t="shared" si="173"/>
        <v>2022.5606482653836</v>
      </c>
    </row>
    <row r="1580" spans="1:15" x14ac:dyDescent="0.2">
      <c r="A1580" s="3">
        <v>80</v>
      </c>
      <c r="B1580" s="3" t="s">
        <v>19</v>
      </c>
      <c r="C1580" s="3" t="s">
        <v>20</v>
      </c>
      <c r="D1580" s="3" t="s">
        <v>14</v>
      </c>
      <c r="E1580" s="3" t="s">
        <v>47</v>
      </c>
      <c r="F1580" s="7">
        <v>7.97</v>
      </c>
      <c r="G1580" s="6" t="s">
        <v>484</v>
      </c>
      <c r="H1580" s="21">
        <f t="shared" si="168"/>
        <v>20</v>
      </c>
      <c r="I1580" s="21" t="str">
        <f t="shared" si="174"/>
        <v>outubro</v>
      </c>
      <c r="J1580" s="20">
        <f t="shared" si="169"/>
        <v>10</v>
      </c>
      <c r="K1580" s="20">
        <f t="shared" si="170"/>
        <v>2023</v>
      </c>
      <c r="L1580" s="12">
        <f t="shared" si="171"/>
        <v>8.4451759939225116E-2</v>
      </c>
      <c r="M1580">
        <f>(COUNTIF(mercado_acoes!D:D, "Compra") + COUNTIF(mercado_acoes!D:D, "Venda"))</f>
        <v>2000</v>
      </c>
      <c r="N1580" s="19">
        <f t="shared" si="172"/>
        <v>797</v>
      </c>
      <c r="O1580" s="19">
        <f t="shared" si="173"/>
        <v>2022.9155482400608</v>
      </c>
    </row>
    <row r="1581" spans="1:15" x14ac:dyDescent="0.2">
      <c r="A1581" s="3">
        <v>42</v>
      </c>
      <c r="B1581" s="3" t="s">
        <v>61</v>
      </c>
      <c r="C1581" s="3" t="s">
        <v>155</v>
      </c>
      <c r="D1581" s="3" t="s">
        <v>14</v>
      </c>
      <c r="E1581" s="3" t="s">
        <v>25</v>
      </c>
      <c r="F1581" s="7">
        <v>13.81</v>
      </c>
      <c r="G1581" s="6" t="s">
        <v>484</v>
      </c>
      <c r="H1581" s="21">
        <f t="shared" si="168"/>
        <v>20</v>
      </c>
      <c r="I1581" s="21" t="str">
        <f t="shared" si="174"/>
        <v>outubro</v>
      </c>
      <c r="J1581" s="20">
        <f t="shared" si="169"/>
        <v>10</v>
      </c>
      <c r="K1581" s="20">
        <f t="shared" si="170"/>
        <v>2023</v>
      </c>
      <c r="L1581" s="12">
        <f t="shared" si="171"/>
        <v>0.15839453026082551</v>
      </c>
      <c r="M1581">
        <f>(COUNTIF(mercado_acoes!D:D, "Compra") + COUNTIF(mercado_acoes!D:D, "Venda"))</f>
        <v>2000</v>
      </c>
      <c r="N1581" s="19">
        <f t="shared" si="172"/>
        <v>1381</v>
      </c>
      <c r="O1581" s="19">
        <f t="shared" si="173"/>
        <v>2022.8416054697391</v>
      </c>
    </row>
    <row r="1582" spans="1:15" x14ac:dyDescent="0.2">
      <c r="A1582" s="3">
        <v>56</v>
      </c>
      <c r="B1582" s="3" t="s">
        <v>104</v>
      </c>
      <c r="C1582" s="3" t="s">
        <v>105</v>
      </c>
      <c r="D1582" s="3" t="s">
        <v>14</v>
      </c>
      <c r="E1582" s="3" t="s">
        <v>18</v>
      </c>
      <c r="F1582" s="7">
        <v>16.079999999999998</v>
      </c>
      <c r="G1582" s="6" t="s">
        <v>485</v>
      </c>
      <c r="H1582" s="21">
        <f t="shared" si="168"/>
        <v>21</v>
      </c>
      <c r="I1582" s="21" t="str">
        <f t="shared" si="174"/>
        <v>outubro</v>
      </c>
      <c r="J1582" s="20">
        <f t="shared" si="169"/>
        <v>10</v>
      </c>
      <c r="K1582" s="20">
        <f t="shared" si="170"/>
        <v>2023</v>
      </c>
      <c r="L1582" s="12">
        <f t="shared" si="171"/>
        <v>0.18713598379336538</v>
      </c>
      <c r="M1582">
        <f>(COUNTIF(mercado_acoes!D:D, "Compra") + COUNTIF(mercado_acoes!D:D, "Venda"))</f>
        <v>2000</v>
      </c>
      <c r="N1582" s="19">
        <f t="shared" si="172"/>
        <v>1607.9999999999998</v>
      </c>
      <c r="O1582" s="19">
        <f t="shared" si="173"/>
        <v>2022.8128640162067</v>
      </c>
    </row>
    <row r="1583" spans="1:15" x14ac:dyDescent="0.2">
      <c r="A1583" s="3">
        <v>64</v>
      </c>
      <c r="B1583" s="3" t="s">
        <v>142</v>
      </c>
      <c r="C1583" s="3" t="s">
        <v>143</v>
      </c>
      <c r="D1583" s="3" t="s">
        <v>9</v>
      </c>
      <c r="E1583" s="3" t="s">
        <v>27</v>
      </c>
      <c r="F1583" s="7">
        <v>11.86</v>
      </c>
      <c r="G1583" s="6" t="s">
        <v>485</v>
      </c>
      <c r="H1583" s="21">
        <f t="shared" si="168"/>
        <v>21</v>
      </c>
      <c r="I1583" s="21" t="str">
        <f t="shared" si="174"/>
        <v>outubro</v>
      </c>
      <c r="J1583" s="20">
        <f t="shared" si="169"/>
        <v>10</v>
      </c>
      <c r="K1583" s="20">
        <f t="shared" si="170"/>
        <v>2023</v>
      </c>
      <c r="L1583" s="12">
        <f t="shared" si="171"/>
        <v>0.13370473537604455</v>
      </c>
      <c r="M1583">
        <f>(COUNTIF(mercado_acoes!D:D, "Compra") + COUNTIF(mercado_acoes!D:D, "Venda"))</f>
        <v>2000</v>
      </c>
      <c r="N1583" s="19">
        <f t="shared" si="172"/>
        <v>1186</v>
      </c>
      <c r="O1583" s="19">
        <f t="shared" si="173"/>
        <v>2022.8662952646239</v>
      </c>
    </row>
    <row r="1584" spans="1:15" x14ac:dyDescent="0.2">
      <c r="A1584" s="3">
        <v>65</v>
      </c>
      <c r="B1584" s="3" t="s">
        <v>208</v>
      </c>
      <c r="C1584" s="3" t="s">
        <v>209</v>
      </c>
      <c r="D1584" s="3" t="s">
        <v>9</v>
      </c>
      <c r="E1584" s="3" t="s">
        <v>34</v>
      </c>
      <c r="F1584" s="7">
        <v>61.61</v>
      </c>
      <c r="G1584" s="6" t="s">
        <v>485</v>
      </c>
      <c r="H1584" s="21">
        <f t="shared" si="168"/>
        <v>21</v>
      </c>
      <c r="I1584" s="21" t="str">
        <f t="shared" si="174"/>
        <v>outubro</v>
      </c>
      <c r="J1584" s="20">
        <f t="shared" si="169"/>
        <v>10</v>
      </c>
      <c r="K1584" s="20">
        <f t="shared" si="170"/>
        <v>2023</v>
      </c>
      <c r="L1584" s="12">
        <f t="shared" si="171"/>
        <v>0.76361104076981512</v>
      </c>
      <c r="M1584">
        <f>(COUNTIF(mercado_acoes!D:D, "Compra") + COUNTIF(mercado_acoes!D:D, "Venda"))</f>
        <v>2000</v>
      </c>
      <c r="N1584" s="19">
        <f t="shared" si="172"/>
        <v>6161</v>
      </c>
      <c r="O1584" s="19">
        <f t="shared" si="173"/>
        <v>2022.2363889592302</v>
      </c>
    </row>
    <row r="1585" spans="1:15" x14ac:dyDescent="0.2">
      <c r="A1585" s="3">
        <v>45</v>
      </c>
      <c r="B1585" s="3" t="s">
        <v>227</v>
      </c>
      <c r="C1585" s="3" t="s">
        <v>228</v>
      </c>
      <c r="D1585" s="3" t="s">
        <v>14</v>
      </c>
      <c r="E1585" s="3" t="s">
        <v>115</v>
      </c>
      <c r="F1585" s="7">
        <v>31.66</v>
      </c>
      <c r="G1585" s="6" t="s">
        <v>485</v>
      </c>
      <c r="H1585" s="21">
        <f t="shared" si="168"/>
        <v>21</v>
      </c>
      <c r="I1585" s="21" t="str">
        <f t="shared" si="174"/>
        <v>outubro</v>
      </c>
      <c r="J1585" s="20">
        <f t="shared" si="169"/>
        <v>10</v>
      </c>
      <c r="K1585" s="20">
        <f t="shared" si="170"/>
        <v>2023</v>
      </c>
      <c r="L1585" s="12">
        <f t="shared" si="171"/>
        <v>0.3844011142061281</v>
      </c>
      <c r="M1585">
        <f>(COUNTIF(mercado_acoes!D:D, "Compra") + COUNTIF(mercado_acoes!D:D, "Venda"))</f>
        <v>2000</v>
      </c>
      <c r="N1585" s="19">
        <f t="shared" si="172"/>
        <v>3166</v>
      </c>
      <c r="O1585" s="19">
        <f t="shared" si="173"/>
        <v>2022.6155988857938</v>
      </c>
    </row>
    <row r="1586" spans="1:15" x14ac:dyDescent="0.2">
      <c r="A1586" s="3">
        <v>52</v>
      </c>
      <c r="B1586" s="3" t="s">
        <v>169</v>
      </c>
      <c r="C1586" s="3" t="s">
        <v>170</v>
      </c>
      <c r="D1586" s="3" t="s">
        <v>14</v>
      </c>
      <c r="E1586" s="3" t="s">
        <v>21</v>
      </c>
      <c r="F1586" s="7">
        <v>35.31</v>
      </c>
      <c r="G1586" s="6" t="s">
        <v>485</v>
      </c>
      <c r="H1586" s="21">
        <f t="shared" si="168"/>
        <v>21</v>
      </c>
      <c r="I1586" s="21" t="str">
        <f t="shared" si="174"/>
        <v>outubro</v>
      </c>
      <c r="J1586" s="20">
        <f t="shared" si="169"/>
        <v>10</v>
      </c>
      <c r="K1586" s="20">
        <f t="shared" si="170"/>
        <v>2023</v>
      </c>
      <c r="L1586" s="12">
        <f t="shared" si="171"/>
        <v>0.43061534565712845</v>
      </c>
      <c r="M1586">
        <f>(COUNTIF(mercado_acoes!D:D, "Compra") + COUNTIF(mercado_acoes!D:D, "Venda"))</f>
        <v>2000</v>
      </c>
      <c r="N1586" s="19">
        <f t="shared" si="172"/>
        <v>3531</v>
      </c>
      <c r="O1586" s="19">
        <f t="shared" si="173"/>
        <v>2022.5693846543429</v>
      </c>
    </row>
    <row r="1587" spans="1:15" x14ac:dyDescent="0.2">
      <c r="A1587" s="3">
        <v>25</v>
      </c>
      <c r="B1587" s="3" t="s">
        <v>136</v>
      </c>
      <c r="C1587" s="3" t="s">
        <v>137</v>
      </c>
      <c r="D1587" s="3" t="s">
        <v>9</v>
      </c>
      <c r="E1587" s="3" t="s">
        <v>63</v>
      </c>
      <c r="F1587" s="7">
        <v>11.7</v>
      </c>
      <c r="G1587" s="6" t="s">
        <v>485</v>
      </c>
      <c r="H1587" s="21">
        <f t="shared" si="168"/>
        <v>21</v>
      </c>
      <c r="I1587" s="21" t="str">
        <f t="shared" si="174"/>
        <v>outubro</v>
      </c>
      <c r="J1587" s="20">
        <f t="shared" si="169"/>
        <v>10</v>
      </c>
      <c r="K1587" s="20">
        <f t="shared" si="170"/>
        <v>2023</v>
      </c>
      <c r="L1587" s="12">
        <f t="shared" si="171"/>
        <v>0.13167890605216509</v>
      </c>
      <c r="M1587">
        <f>(COUNTIF(mercado_acoes!D:D, "Compra") + COUNTIF(mercado_acoes!D:D, "Venda"))</f>
        <v>2000</v>
      </c>
      <c r="N1587" s="19">
        <f t="shared" si="172"/>
        <v>1170</v>
      </c>
      <c r="O1587" s="19">
        <f t="shared" si="173"/>
        <v>2022.8683210939478</v>
      </c>
    </row>
    <row r="1588" spans="1:15" x14ac:dyDescent="0.2">
      <c r="A1588" s="3">
        <v>89</v>
      </c>
      <c r="B1588" s="3" t="s">
        <v>113</v>
      </c>
      <c r="C1588" s="3" t="s">
        <v>114</v>
      </c>
      <c r="D1588" s="3" t="s">
        <v>9</v>
      </c>
      <c r="E1588" s="3" t="s">
        <v>31</v>
      </c>
      <c r="F1588" s="7">
        <v>68.13</v>
      </c>
      <c r="G1588" s="6" t="s">
        <v>486</v>
      </c>
      <c r="H1588" s="21">
        <f t="shared" si="168"/>
        <v>22</v>
      </c>
      <c r="I1588" s="21" t="str">
        <f t="shared" si="174"/>
        <v>outubro</v>
      </c>
      <c r="J1588" s="20">
        <f t="shared" si="169"/>
        <v>10</v>
      </c>
      <c r="K1588" s="20">
        <f t="shared" si="170"/>
        <v>2023</v>
      </c>
      <c r="L1588" s="12">
        <f t="shared" si="171"/>
        <v>0.84616358571790318</v>
      </c>
      <c r="M1588">
        <f>(COUNTIF(mercado_acoes!D:D, "Compra") + COUNTIF(mercado_acoes!D:D, "Venda"))</f>
        <v>2000</v>
      </c>
      <c r="N1588" s="19">
        <f t="shared" si="172"/>
        <v>6813</v>
      </c>
      <c r="O1588" s="19">
        <f t="shared" si="173"/>
        <v>2022.1538364142821</v>
      </c>
    </row>
    <row r="1589" spans="1:15" x14ac:dyDescent="0.2">
      <c r="A1589" s="3">
        <v>1</v>
      </c>
      <c r="B1589" s="3" t="s">
        <v>185</v>
      </c>
      <c r="C1589" s="3" t="s">
        <v>186</v>
      </c>
      <c r="D1589" s="3" t="s">
        <v>9</v>
      </c>
      <c r="E1589" s="3" t="s">
        <v>47</v>
      </c>
      <c r="F1589" s="7">
        <v>8.8699999999999992</v>
      </c>
      <c r="G1589" s="6" t="s">
        <v>486</v>
      </c>
      <c r="H1589" s="21">
        <f t="shared" ref="H1589:H1652" si="175">DAY(G1589)</f>
        <v>22</v>
      </c>
      <c r="I1589" s="21" t="str">
        <f t="shared" si="174"/>
        <v>outubro</v>
      </c>
      <c r="J1589" s="20">
        <f t="shared" si="169"/>
        <v>10</v>
      </c>
      <c r="K1589" s="20">
        <f t="shared" si="170"/>
        <v>2023</v>
      </c>
      <c r="L1589" s="12">
        <f t="shared" si="171"/>
        <v>9.5847049886047087E-2</v>
      </c>
      <c r="M1589">
        <f>(COUNTIF(mercado_acoes!D:D, "Compra") + COUNTIF(mercado_acoes!D:D, "Venda"))</f>
        <v>2000</v>
      </c>
      <c r="N1589" s="19">
        <f t="shared" si="172"/>
        <v>886.99999999999989</v>
      </c>
      <c r="O1589" s="19">
        <f t="shared" si="173"/>
        <v>2022.9041529501139</v>
      </c>
    </row>
    <row r="1590" spans="1:15" x14ac:dyDescent="0.2">
      <c r="A1590" s="3">
        <v>19</v>
      </c>
      <c r="B1590" s="3" t="s">
        <v>23</v>
      </c>
      <c r="C1590" s="3" t="s">
        <v>184</v>
      </c>
      <c r="D1590" s="3" t="s">
        <v>9</v>
      </c>
      <c r="E1590" s="3" t="s">
        <v>79</v>
      </c>
      <c r="F1590" s="7">
        <v>11.86</v>
      </c>
      <c r="G1590" s="6" t="s">
        <v>486</v>
      </c>
      <c r="H1590" s="21">
        <f t="shared" si="175"/>
        <v>22</v>
      </c>
      <c r="I1590" s="21" t="str">
        <f t="shared" si="174"/>
        <v>outubro</v>
      </c>
      <c r="J1590" s="20">
        <f t="shared" si="169"/>
        <v>10</v>
      </c>
      <c r="K1590" s="20">
        <f t="shared" si="170"/>
        <v>2023</v>
      </c>
      <c r="L1590" s="12">
        <f t="shared" si="171"/>
        <v>0.13370473537604455</v>
      </c>
      <c r="M1590">
        <f>(COUNTIF(mercado_acoes!D:D, "Compra") + COUNTIF(mercado_acoes!D:D, "Venda"))</f>
        <v>2000</v>
      </c>
      <c r="N1590" s="19">
        <f t="shared" si="172"/>
        <v>1186</v>
      </c>
      <c r="O1590" s="19">
        <f t="shared" si="173"/>
        <v>2022.8662952646239</v>
      </c>
    </row>
    <row r="1591" spans="1:15" x14ac:dyDescent="0.2">
      <c r="A1591" s="3">
        <v>57</v>
      </c>
      <c r="B1591" s="3" t="s">
        <v>61</v>
      </c>
      <c r="C1591" s="3" t="s">
        <v>180</v>
      </c>
      <c r="D1591" s="3" t="s">
        <v>14</v>
      </c>
      <c r="E1591" s="3" t="s">
        <v>79</v>
      </c>
      <c r="F1591" s="7">
        <v>14.77</v>
      </c>
      <c r="G1591" s="6" t="s">
        <v>486</v>
      </c>
      <c r="H1591" s="21">
        <f t="shared" si="175"/>
        <v>22</v>
      </c>
      <c r="I1591" s="21" t="str">
        <f t="shared" si="174"/>
        <v>outubro</v>
      </c>
      <c r="J1591" s="20">
        <f t="shared" si="169"/>
        <v>10</v>
      </c>
      <c r="K1591" s="20">
        <f t="shared" si="170"/>
        <v>2023</v>
      </c>
      <c r="L1591" s="12">
        <f t="shared" si="171"/>
        <v>0.17054950620410228</v>
      </c>
      <c r="M1591">
        <f>(COUNTIF(mercado_acoes!D:D, "Compra") + COUNTIF(mercado_acoes!D:D, "Venda"))</f>
        <v>2000</v>
      </c>
      <c r="N1591" s="19">
        <f t="shared" si="172"/>
        <v>1477</v>
      </c>
      <c r="O1591" s="19">
        <f t="shared" si="173"/>
        <v>2022.829450493796</v>
      </c>
    </row>
    <row r="1592" spans="1:15" x14ac:dyDescent="0.2">
      <c r="A1592" s="3">
        <v>78</v>
      </c>
      <c r="B1592" s="3" t="s">
        <v>12</v>
      </c>
      <c r="C1592" s="3" t="s">
        <v>13</v>
      </c>
      <c r="D1592" s="3" t="s">
        <v>9</v>
      </c>
      <c r="E1592" s="3" t="s">
        <v>10</v>
      </c>
      <c r="F1592" s="7">
        <v>10.88</v>
      </c>
      <c r="G1592" s="6" t="s">
        <v>487</v>
      </c>
      <c r="H1592" s="21">
        <f t="shared" si="175"/>
        <v>23</v>
      </c>
      <c r="I1592" s="21" t="str">
        <f t="shared" si="174"/>
        <v>outubro</v>
      </c>
      <c r="J1592" s="20">
        <f t="shared" si="169"/>
        <v>10</v>
      </c>
      <c r="K1592" s="20">
        <f t="shared" si="170"/>
        <v>2023</v>
      </c>
      <c r="L1592" s="12">
        <f t="shared" si="171"/>
        <v>0.12129653076728285</v>
      </c>
      <c r="M1592">
        <f>(COUNTIF(mercado_acoes!D:D, "Compra") + COUNTIF(mercado_acoes!D:D, "Venda"))</f>
        <v>2000</v>
      </c>
      <c r="N1592" s="19">
        <f t="shared" si="172"/>
        <v>1088</v>
      </c>
      <c r="O1592" s="19">
        <f t="shared" si="173"/>
        <v>2022.8787034692327</v>
      </c>
    </row>
    <row r="1593" spans="1:15" x14ac:dyDescent="0.2">
      <c r="A1593" s="3">
        <v>41</v>
      </c>
      <c r="B1593" s="3" t="s">
        <v>222</v>
      </c>
      <c r="C1593" s="3" t="s">
        <v>223</v>
      </c>
      <c r="D1593" s="3" t="s">
        <v>9</v>
      </c>
      <c r="E1593" s="3" t="s">
        <v>83</v>
      </c>
      <c r="F1593" s="7">
        <v>37.78</v>
      </c>
      <c r="G1593" s="6" t="s">
        <v>487</v>
      </c>
      <c r="H1593" s="21">
        <f t="shared" si="175"/>
        <v>23</v>
      </c>
      <c r="I1593" s="21" t="str">
        <f t="shared" si="174"/>
        <v>outubro</v>
      </c>
      <c r="J1593" s="20">
        <f t="shared" si="169"/>
        <v>10</v>
      </c>
      <c r="K1593" s="20">
        <f t="shared" si="170"/>
        <v>2023</v>
      </c>
      <c r="L1593" s="12">
        <f t="shared" si="171"/>
        <v>0.4618890858445176</v>
      </c>
      <c r="M1593">
        <f>(COUNTIF(mercado_acoes!D:D, "Compra") + COUNTIF(mercado_acoes!D:D, "Venda"))</f>
        <v>2000</v>
      </c>
      <c r="N1593" s="19">
        <f t="shared" si="172"/>
        <v>3778</v>
      </c>
      <c r="O1593" s="19">
        <f t="shared" si="173"/>
        <v>2022.5381109141556</v>
      </c>
    </row>
    <row r="1594" spans="1:15" x14ac:dyDescent="0.2">
      <c r="A1594" s="3">
        <v>87</v>
      </c>
      <c r="B1594" s="3" t="s">
        <v>267</v>
      </c>
      <c r="C1594" s="3" t="s">
        <v>268</v>
      </c>
      <c r="D1594" s="3" t="s">
        <v>14</v>
      </c>
      <c r="E1594" s="3" t="s">
        <v>79</v>
      </c>
      <c r="F1594" s="7">
        <v>13.91</v>
      </c>
      <c r="G1594" s="6" t="s">
        <v>487</v>
      </c>
      <c r="H1594" s="21">
        <f t="shared" si="175"/>
        <v>23</v>
      </c>
      <c r="I1594" s="21" t="str">
        <f t="shared" si="174"/>
        <v>outubro</v>
      </c>
      <c r="J1594" s="20">
        <f t="shared" si="169"/>
        <v>10</v>
      </c>
      <c r="K1594" s="20">
        <f t="shared" si="170"/>
        <v>2023</v>
      </c>
      <c r="L1594" s="12">
        <f t="shared" si="171"/>
        <v>0.15966067358825017</v>
      </c>
      <c r="M1594">
        <f>(COUNTIF(mercado_acoes!D:D, "Compra") + COUNTIF(mercado_acoes!D:D, "Venda"))</f>
        <v>2000</v>
      </c>
      <c r="N1594" s="19">
        <f t="shared" si="172"/>
        <v>1391</v>
      </c>
      <c r="O1594" s="19">
        <f t="shared" si="173"/>
        <v>2022.8403393264118</v>
      </c>
    </row>
    <row r="1595" spans="1:15" x14ac:dyDescent="0.2">
      <c r="A1595" s="3">
        <v>16</v>
      </c>
      <c r="B1595" s="3" t="s">
        <v>161</v>
      </c>
      <c r="C1595" s="3" t="s">
        <v>162</v>
      </c>
      <c r="D1595" s="3" t="s">
        <v>14</v>
      </c>
      <c r="E1595" s="3" t="s">
        <v>57</v>
      </c>
      <c r="F1595" s="7">
        <v>17.66</v>
      </c>
      <c r="G1595" s="6" t="s">
        <v>487</v>
      </c>
      <c r="H1595" s="21">
        <f t="shared" si="175"/>
        <v>23</v>
      </c>
      <c r="I1595" s="21" t="str">
        <f t="shared" si="174"/>
        <v>outubro</v>
      </c>
      <c r="J1595" s="20">
        <f t="shared" si="169"/>
        <v>10</v>
      </c>
      <c r="K1595" s="20">
        <f t="shared" si="170"/>
        <v>2023</v>
      </c>
      <c r="L1595" s="12">
        <f t="shared" si="171"/>
        <v>0.2071410483666751</v>
      </c>
      <c r="M1595">
        <f>(COUNTIF(mercado_acoes!D:D, "Compra") + COUNTIF(mercado_acoes!D:D, "Venda"))</f>
        <v>2000</v>
      </c>
      <c r="N1595" s="19">
        <f t="shared" si="172"/>
        <v>1766</v>
      </c>
      <c r="O1595" s="19">
        <f t="shared" si="173"/>
        <v>2022.7928589516334</v>
      </c>
    </row>
    <row r="1596" spans="1:15" x14ac:dyDescent="0.2">
      <c r="A1596" s="3">
        <v>75</v>
      </c>
      <c r="B1596" s="3" t="s">
        <v>257</v>
      </c>
      <c r="C1596" s="3" t="s">
        <v>258</v>
      </c>
      <c r="D1596" s="3" t="s">
        <v>9</v>
      </c>
      <c r="E1596" s="3" t="s">
        <v>83</v>
      </c>
      <c r="F1596" s="7">
        <v>33.32</v>
      </c>
      <c r="G1596" s="6" t="s">
        <v>487</v>
      </c>
      <c r="H1596" s="21">
        <f t="shared" si="175"/>
        <v>23</v>
      </c>
      <c r="I1596" s="21" t="str">
        <f t="shared" si="174"/>
        <v>outubro</v>
      </c>
      <c r="J1596" s="20">
        <f t="shared" si="169"/>
        <v>10</v>
      </c>
      <c r="K1596" s="20">
        <f t="shared" si="170"/>
        <v>2023</v>
      </c>
      <c r="L1596" s="12">
        <f t="shared" si="171"/>
        <v>0.40541909344137761</v>
      </c>
      <c r="M1596">
        <f>(COUNTIF(mercado_acoes!D:D, "Compra") + COUNTIF(mercado_acoes!D:D, "Venda"))</f>
        <v>2000</v>
      </c>
      <c r="N1596" s="19">
        <f t="shared" si="172"/>
        <v>3332</v>
      </c>
      <c r="O1596" s="19">
        <f t="shared" si="173"/>
        <v>2022.5945809065586</v>
      </c>
    </row>
    <row r="1597" spans="1:15" x14ac:dyDescent="0.2">
      <c r="A1597" s="3">
        <v>35</v>
      </c>
      <c r="B1597" s="3" t="s">
        <v>101</v>
      </c>
      <c r="C1597" s="3" t="s">
        <v>102</v>
      </c>
      <c r="D1597" s="3" t="s">
        <v>14</v>
      </c>
      <c r="E1597" s="3" t="s">
        <v>70</v>
      </c>
      <c r="F1597" s="7">
        <v>11.02</v>
      </c>
      <c r="G1597" s="6" t="s">
        <v>487</v>
      </c>
      <c r="H1597" s="21">
        <f t="shared" si="175"/>
        <v>23</v>
      </c>
      <c r="I1597" s="21" t="str">
        <f t="shared" si="174"/>
        <v>outubro</v>
      </c>
      <c r="J1597" s="20">
        <f t="shared" si="169"/>
        <v>10</v>
      </c>
      <c r="K1597" s="20">
        <f t="shared" si="170"/>
        <v>2023</v>
      </c>
      <c r="L1597" s="12">
        <f t="shared" si="171"/>
        <v>0.12306913142567737</v>
      </c>
      <c r="M1597">
        <f>(COUNTIF(mercado_acoes!D:D, "Compra") + COUNTIF(mercado_acoes!D:D, "Venda"))</f>
        <v>2000</v>
      </c>
      <c r="N1597" s="19">
        <f t="shared" si="172"/>
        <v>1102</v>
      </c>
      <c r="O1597" s="19">
        <f t="shared" si="173"/>
        <v>2022.8769308685744</v>
      </c>
    </row>
    <row r="1598" spans="1:15" x14ac:dyDescent="0.2">
      <c r="A1598" s="3">
        <v>84</v>
      </c>
      <c r="B1598" s="3" t="s">
        <v>120</v>
      </c>
      <c r="C1598" s="3" t="s">
        <v>121</v>
      </c>
      <c r="D1598" s="3" t="s">
        <v>9</v>
      </c>
      <c r="E1598" s="3" t="s">
        <v>34</v>
      </c>
      <c r="F1598" s="7">
        <v>76.78</v>
      </c>
      <c r="G1598" s="6" t="s">
        <v>487</v>
      </c>
      <c r="H1598" s="21">
        <f t="shared" si="175"/>
        <v>23</v>
      </c>
      <c r="I1598" s="21" t="str">
        <f t="shared" si="174"/>
        <v>outubro</v>
      </c>
      <c r="J1598" s="20">
        <f t="shared" si="169"/>
        <v>10</v>
      </c>
      <c r="K1598" s="20">
        <f t="shared" si="170"/>
        <v>2023</v>
      </c>
      <c r="L1598" s="12">
        <f t="shared" si="171"/>
        <v>0.95568498354013676</v>
      </c>
      <c r="M1598">
        <f>(COUNTIF(mercado_acoes!D:D, "Compra") + COUNTIF(mercado_acoes!D:D, "Venda"))</f>
        <v>2000</v>
      </c>
      <c r="N1598" s="19">
        <f t="shared" si="172"/>
        <v>7678</v>
      </c>
      <c r="O1598" s="19">
        <f t="shared" si="173"/>
        <v>2022.0443150164599</v>
      </c>
    </row>
    <row r="1599" spans="1:15" x14ac:dyDescent="0.2">
      <c r="A1599" s="3">
        <v>74</v>
      </c>
      <c r="B1599" s="3" t="s">
        <v>7</v>
      </c>
      <c r="C1599" s="3" t="s">
        <v>100</v>
      </c>
      <c r="D1599" s="3" t="s">
        <v>9</v>
      </c>
      <c r="E1599" s="3" t="s">
        <v>31</v>
      </c>
      <c r="F1599" s="7">
        <v>46.23</v>
      </c>
      <c r="G1599" s="6" t="s">
        <v>487</v>
      </c>
      <c r="H1599" s="21">
        <f t="shared" si="175"/>
        <v>23</v>
      </c>
      <c r="I1599" s="21" t="str">
        <f t="shared" si="174"/>
        <v>outubro</v>
      </c>
      <c r="J1599" s="20">
        <f t="shared" si="169"/>
        <v>10</v>
      </c>
      <c r="K1599" s="20">
        <f t="shared" si="170"/>
        <v>2023</v>
      </c>
      <c r="L1599" s="12">
        <f t="shared" si="171"/>
        <v>0.56887819701190168</v>
      </c>
      <c r="M1599">
        <f>(COUNTIF(mercado_acoes!D:D, "Compra") + COUNTIF(mercado_acoes!D:D, "Venda"))</f>
        <v>2000</v>
      </c>
      <c r="N1599" s="19">
        <f t="shared" si="172"/>
        <v>4623</v>
      </c>
      <c r="O1599" s="19">
        <f t="shared" si="173"/>
        <v>2022.4311218029882</v>
      </c>
    </row>
    <row r="1600" spans="1:15" x14ac:dyDescent="0.2">
      <c r="A1600" s="3">
        <v>84</v>
      </c>
      <c r="B1600" s="3" t="s">
        <v>120</v>
      </c>
      <c r="C1600" s="3" t="s">
        <v>121</v>
      </c>
      <c r="D1600" s="3" t="s">
        <v>9</v>
      </c>
      <c r="E1600" s="3" t="s">
        <v>10</v>
      </c>
      <c r="F1600" s="7">
        <v>10.46</v>
      </c>
      <c r="G1600" s="6" t="s">
        <v>487</v>
      </c>
      <c r="H1600" s="21">
        <f t="shared" si="175"/>
        <v>23</v>
      </c>
      <c r="I1600" s="21" t="str">
        <f t="shared" si="174"/>
        <v>outubro</v>
      </c>
      <c r="J1600" s="20">
        <f t="shared" si="169"/>
        <v>10</v>
      </c>
      <c r="K1600" s="20">
        <f t="shared" si="170"/>
        <v>2023</v>
      </c>
      <c r="L1600" s="12">
        <f t="shared" si="171"/>
        <v>0.11597872879209926</v>
      </c>
      <c r="M1600">
        <f>(COUNTIF(mercado_acoes!D:D, "Compra") + COUNTIF(mercado_acoes!D:D, "Venda"))</f>
        <v>2000</v>
      </c>
      <c r="N1600" s="19">
        <f t="shared" si="172"/>
        <v>1046</v>
      </c>
      <c r="O1600" s="19">
        <f t="shared" si="173"/>
        <v>2022.884021271208</v>
      </c>
    </row>
    <row r="1601" spans="1:15" x14ac:dyDescent="0.2">
      <c r="A1601" s="3">
        <v>57</v>
      </c>
      <c r="B1601" s="3" t="s">
        <v>61</v>
      </c>
      <c r="C1601" s="3" t="s">
        <v>180</v>
      </c>
      <c r="D1601" s="3" t="s">
        <v>9</v>
      </c>
      <c r="E1601" s="3" t="s">
        <v>57</v>
      </c>
      <c r="F1601" s="7">
        <v>16.07</v>
      </c>
      <c r="G1601" s="6" t="s">
        <v>487</v>
      </c>
      <c r="H1601" s="21">
        <f t="shared" si="175"/>
        <v>23</v>
      </c>
      <c r="I1601" s="21" t="str">
        <f t="shared" si="174"/>
        <v>outubro</v>
      </c>
      <c r="J1601" s="20">
        <f t="shared" si="169"/>
        <v>10</v>
      </c>
      <c r="K1601" s="20">
        <f t="shared" si="170"/>
        <v>2023</v>
      </c>
      <c r="L1601" s="12">
        <f t="shared" si="171"/>
        <v>0.18700936946062294</v>
      </c>
      <c r="M1601">
        <f>(COUNTIF(mercado_acoes!D:D, "Compra") + COUNTIF(mercado_acoes!D:D, "Venda"))</f>
        <v>2000</v>
      </c>
      <c r="N1601" s="19">
        <f t="shared" si="172"/>
        <v>1607</v>
      </c>
      <c r="O1601" s="19">
        <f t="shared" si="173"/>
        <v>2022.8129906305394</v>
      </c>
    </row>
    <row r="1602" spans="1:15" x14ac:dyDescent="0.2">
      <c r="A1602" s="3">
        <v>8</v>
      </c>
      <c r="B1602" s="3" t="s">
        <v>77</v>
      </c>
      <c r="C1602" s="3" t="s">
        <v>78</v>
      </c>
      <c r="D1602" s="3" t="s">
        <v>14</v>
      </c>
      <c r="E1602" s="3" t="s">
        <v>21</v>
      </c>
      <c r="F1602" s="7">
        <v>22.67</v>
      </c>
      <c r="G1602" s="6" t="s">
        <v>488</v>
      </c>
      <c r="H1602" s="21">
        <f t="shared" si="175"/>
        <v>24</v>
      </c>
      <c r="I1602" s="21" t="str">
        <f t="shared" si="174"/>
        <v>outubro</v>
      </c>
      <c r="J1602" s="20">
        <f t="shared" si="169"/>
        <v>10</v>
      </c>
      <c r="K1602" s="20">
        <f t="shared" si="170"/>
        <v>2023</v>
      </c>
      <c r="L1602" s="12">
        <f t="shared" si="171"/>
        <v>0.27057482907065078</v>
      </c>
      <c r="M1602">
        <f>(COUNTIF(mercado_acoes!D:D, "Compra") + COUNTIF(mercado_acoes!D:D, "Venda"))</f>
        <v>2000</v>
      </c>
      <c r="N1602" s="19">
        <f t="shared" si="172"/>
        <v>2267</v>
      </c>
      <c r="O1602" s="19">
        <f t="shared" si="173"/>
        <v>2022.7294251709293</v>
      </c>
    </row>
    <row r="1603" spans="1:15" x14ac:dyDescent="0.2">
      <c r="A1603" s="3">
        <v>65</v>
      </c>
      <c r="B1603" s="3" t="s">
        <v>208</v>
      </c>
      <c r="C1603" s="3" t="s">
        <v>209</v>
      </c>
      <c r="D1603" s="3" t="s">
        <v>9</v>
      </c>
      <c r="E1603" s="3" t="s">
        <v>18</v>
      </c>
      <c r="F1603" s="7">
        <v>15.62</v>
      </c>
      <c r="G1603" s="6" t="s">
        <v>488</v>
      </c>
      <c r="H1603" s="21">
        <f t="shared" si="175"/>
        <v>24</v>
      </c>
      <c r="I1603" s="21" t="str">
        <f t="shared" si="174"/>
        <v>outubro</v>
      </c>
      <c r="J1603" s="20">
        <f t="shared" ref="J1603:J1666" si="176">MONTH(G1603)</f>
        <v>10</v>
      </c>
      <c r="K1603" s="20">
        <f t="shared" ref="K1603:K1666" si="177">YEAR(G1603)</f>
        <v>2023</v>
      </c>
      <c r="L1603" s="12">
        <f t="shared" ref="L1603:L1666" si="178">(F1603 - MIN(F:F)) / (MAX(F:F) - MIN(F:F))</f>
        <v>0.18131172448721192</v>
      </c>
      <c r="M1603">
        <f>(COUNTIF(mercado_acoes!D:D, "Compra") + COUNTIF(mercado_acoes!D:D, "Venda"))</f>
        <v>2000</v>
      </c>
      <c r="N1603" s="19">
        <f t="shared" ref="N1603:N1666" si="179">F1603*100</f>
        <v>1562</v>
      </c>
      <c r="O1603" s="19">
        <f t="shared" ref="O1603:O1666" si="180">K1603 - L1603</f>
        <v>2022.8186882755128</v>
      </c>
    </row>
    <row r="1604" spans="1:15" x14ac:dyDescent="0.2">
      <c r="A1604" s="3">
        <v>69</v>
      </c>
      <c r="B1604" s="3" t="s">
        <v>77</v>
      </c>
      <c r="C1604" s="3" t="s">
        <v>126</v>
      </c>
      <c r="D1604" s="3" t="s">
        <v>14</v>
      </c>
      <c r="E1604" s="3" t="s">
        <v>115</v>
      </c>
      <c r="F1604" s="7">
        <v>29.28</v>
      </c>
      <c r="G1604" s="6" t="s">
        <v>488</v>
      </c>
      <c r="H1604" s="21">
        <f t="shared" si="175"/>
        <v>24</v>
      </c>
      <c r="I1604" s="21" t="str">
        <f t="shared" si="174"/>
        <v>outubro</v>
      </c>
      <c r="J1604" s="20">
        <f t="shared" si="176"/>
        <v>10</v>
      </c>
      <c r="K1604" s="20">
        <f t="shared" si="177"/>
        <v>2023</v>
      </c>
      <c r="L1604" s="12">
        <f t="shared" si="178"/>
        <v>0.35426690301342112</v>
      </c>
      <c r="M1604">
        <f>(COUNTIF(mercado_acoes!D:D, "Compra") + COUNTIF(mercado_acoes!D:D, "Venda"))</f>
        <v>2000</v>
      </c>
      <c r="N1604" s="19">
        <f t="shared" si="179"/>
        <v>2928</v>
      </c>
      <c r="O1604" s="19">
        <f t="shared" si="180"/>
        <v>2022.6457330969865</v>
      </c>
    </row>
    <row r="1605" spans="1:15" x14ac:dyDescent="0.2">
      <c r="A1605" s="3">
        <v>77</v>
      </c>
      <c r="B1605" s="3" t="s">
        <v>7</v>
      </c>
      <c r="C1605" s="3" t="s">
        <v>154</v>
      </c>
      <c r="D1605" s="3" t="s">
        <v>9</v>
      </c>
      <c r="E1605" s="3" t="s">
        <v>27</v>
      </c>
      <c r="F1605" s="7">
        <v>14.81</v>
      </c>
      <c r="G1605" s="6" t="s">
        <v>488</v>
      </c>
      <c r="H1605" s="21">
        <f t="shared" si="175"/>
        <v>24</v>
      </c>
      <c r="I1605" s="21" t="str">
        <f t="shared" ref="I1605:I1668" si="181">TEXT(G1605,"mmmm")</f>
        <v>outubro</v>
      </c>
      <c r="J1605" s="20">
        <f t="shared" si="176"/>
        <v>10</v>
      </c>
      <c r="K1605" s="20">
        <f t="shared" si="177"/>
        <v>2023</v>
      </c>
      <c r="L1605" s="12">
        <f t="shared" si="178"/>
        <v>0.17105596353507216</v>
      </c>
      <c r="M1605">
        <f>(COUNTIF(mercado_acoes!D:D, "Compra") + COUNTIF(mercado_acoes!D:D, "Venda"))</f>
        <v>2000</v>
      </c>
      <c r="N1605" s="19">
        <f t="shared" si="179"/>
        <v>1481</v>
      </c>
      <c r="O1605" s="19">
        <f t="shared" si="180"/>
        <v>2022.8289440364649</v>
      </c>
    </row>
    <row r="1606" spans="1:15" x14ac:dyDescent="0.2">
      <c r="A1606" s="3">
        <v>35</v>
      </c>
      <c r="B1606" s="3" t="s">
        <v>101</v>
      </c>
      <c r="C1606" s="3" t="s">
        <v>102</v>
      </c>
      <c r="D1606" s="3" t="s">
        <v>14</v>
      </c>
      <c r="E1606" s="3" t="s">
        <v>27</v>
      </c>
      <c r="F1606" s="7">
        <v>13.9</v>
      </c>
      <c r="G1606" s="6" t="s">
        <v>488</v>
      </c>
      <c r="H1606" s="21">
        <f t="shared" si="175"/>
        <v>24</v>
      </c>
      <c r="I1606" s="21" t="str">
        <f t="shared" si="181"/>
        <v>outubro</v>
      </c>
      <c r="J1606" s="20">
        <f t="shared" si="176"/>
        <v>10</v>
      </c>
      <c r="K1606" s="20">
        <f t="shared" si="177"/>
        <v>2023</v>
      </c>
      <c r="L1606" s="12">
        <f t="shared" si="178"/>
        <v>0.1595340592555077</v>
      </c>
      <c r="M1606">
        <f>(COUNTIF(mercado_acoes!D:D, "Compra") + COUNTIF(mercado_acoes!D:D, "Venda"))</f>
        <v>2000</v>
      </c>
      <c r="N1606" s="19">
        <f t="shared" si="179"/>
        <v>1390</v>
      </c>
      <c r="O1606" s="19">
        <f t="shared" si="180"/>
        <v>2022.8404659407445</v>
      </c>
    </row>
    <row r="1607" spans="1:15" x14ac:dyDescent="0.2">
      <c r="A1607" s="3">
        <v>19</v>
      </c>
      <c r="B1607" s="3" t="s">
        <v>23</v>
      </c>
      <c r="C1607" s="3" t="s">
        <v>184</v>
      </c>
      <c r="D1607" s="3" t="s">
        <v>9</v>
      </c>
      <c r="E1607" s="3" t="s">
        <v>18</v>
      </c>
      <c r="F1607" s="7">
        <v>15.77</v>
      </c>
      <c r="G1607" s="6" t="s">
        <v>488</v>
      </c>
      <c r="H1607" s="21">
        <f t="shared" si="175"/>
        <v>24</v>
      </c>
      <c r="I1607" s="21" t="str">
        <f t="shared" si="181"/>
        <v>outubro</v>
      </c>
      <c r="J1607" s="20">
        <f t="shared" si="176"/>
        <v>10</v>
      </c>
      <c r="K1607" s="20">
        <f t="shared" si="177"/>
        <v>2023</v>
      </c>
      <c r="L1607" s="12">
        <f t="shared" si="178"/>
        <v>0.18321093947834893</v>
      </c>
      <c r="M1607">
        <f>(COUNTIF(mercado_acoes!D:D, "Compra") + COUNTIF(mercado_acoes!D:D, "Venda"))</f>
        <v>2000</v>
      </c>
      <c r="N1607" s="19">
        <f t="shared" si="179"/>
        <v>1577</v>
      </c>
      <c r="O1607" s="19">
        <f t="shared" si="180"/>
        <v>2022.8167890605216</v>
      </c>
    </row>
    <row r="1608" spans="1:15" x14ac:dyDescent="0.2">
      <c r="A1608" s="3">
        <v>12</v>
      </c>
      <c r="B1608" s="3" t="s">
        <v>178</v>
      </c>
      <c r="C1608" s="3" t="s">
        <v>179</v>
      </c>
      <c r="D1608" s="3" t="s">
        <v>9</v>
      </c>
      <c r="E1608" s="3" t="s">
        <v>37</v>
      </c>
      <c r="F1608" s="7">
        <v>48.63</v>
      </c>
      <c r="G1608" s="6" t="s">
        <v>488</v>
      </c>
      <c r="H1608" s="21">
        <f t="shared" si="175"/>
        <v>24</v>
      </c>
      <c r="I1608" s="21" t="str">
        <f t="shared" si="181"/>
        <v>outubro</v>
      </c>
      <c r="J1608" s="20">
        <f t="shared" si="176"/>
        <v>10</v>
      </c>
      <c r="K1608" s="20">
        <f t="shared" si="177"/>
        <v>2023</v>
      </c>
      <c r="L1608" s="12">
        <f t="shared" si="178"/>
        <v>0.59926563687009371</v>
      </c>
      <c r="M1608">
        <f>(COUNTIF(mercado_acoes!D:D, "Compra") + COUNTIF(mercado_acoes!D:D, "Venda"))</f>
        <v>2000</v>
      </c>
      <c r="N1608" s="19">
        <f t="shared" si="179"/>
        <v>4863</v>
      </c>
      <c r="O1608" s="19">
        <f t="shared" si="180"/>
        <v>2022.4007343631299</v>
      </c>
    </row>
    <row r="1609" spans="1:15" x14ac:dyDescent="0.2">
      <c r="A1609" s="3">
        <v>15</v>
      </c>
      <c r="B1609" s="3" t="s">
        <v>35</v>
      </c>
      <c r="C1609" s="3" t="s">
        <v>36</v>
      </c>
      <c r="D1609" s="3" t="s">
        <v>14</v>
      </c>
      <c r="E1609" s="3" t="s">
        <v>31</v>
      </c>
      <c r="F1609" s="7">
        <v>65.88</v>
      </c>
      <c r="G1609" s="6" t="s">
        <v>489</v>
      </c>
      <c r="H1609" s="21">
        <f t="shared" si="175"/>
        <v>25</v>
      </c>
      <c r="I1609" s="21" t="str">
        <f t="shared" si="181"/>
        <v>outubro</v>
      </c>
      <c r="J1609" s="20">
        <f t="shared" si="176"/>
        <v>10</v>
      </c>
      <c r="K1609" s="20">
        <f t="shared" si="177"/>
        <v>2023</v>
      </c>
      <c r="L1609" s="12">
        <f t="shared" si="178"/>
        <v>0.81767536085084824</v>
      </c>
      <c r="M1609">
        <f>(COUNTIF(mercado_acoes!D:D, "Compra") + COUNTIF(mercado_acoes!D:D, "Venda"))</f>
        <v>2000</v>
      </c>
      <c r="N1609" s="19">
        <f t="shared" si="179"/>
        <v>6588</v>
      </c>
      <c r="O1609" s="19">
        <f t="shared" si="180"/>
        <v>2022.1823246391491</v>
      </c>
    </row>
    <row r="1610" spans="1:15" x14ac:dyDescent="0.2">
      <c r="A1610" s="3">
        <v>68</v>
      </c>
      <c r="B1610" s="3" t="s">
        <v>23</v>
      </c>
      <c r="C1610" s="3" t="s">
        <v>24</v>
      </c>
      <c r="D1610" s="3" t="s">
        <v>14</v>
      </c>
      <c r="E1610" s="3" t="s">
        <v>18</v>
      </c>
      <c r="F1610" s="7">
        <v>14.53</v>
      </c>
      <c r="G1610" s="6" t="s">
        <v>489</v>
      </c>
      <c r="H1610" s="21">
        <f t="shared" si="175"/>
        <v>25</v>
      </c>
      <c r="I1610" s="21" t="str">
        <f t="shared" si="181"/>
        <v>outubro</v>
      </c>
      <c r="J1610" s="20">
        <f t="shared" si="176"/>
        <v>10</v>
      </c>
      <c r="K1610" s="20">
        <f t="shared" si="177"/>
        <v>2023</v>
      </c>
      <c r="L1610" s="12">
        <f t="shared" si="178"/>
        <v>0.16751076221828309</v>
      </c>
      <c r="M1610">
        <f>(COUNTIF(mercado_acoes!D:D, "Compra") + COUNTIF(mercado_acoes!D:D, "Venda"))</f>
        <v>2000</v>
      </c>
      <c r="N1610" s="19">
        <f t="shared" si="179"/>
        <v>1453</v>
      </c>
      <c r="O1610" s="19">
        <f t="shared" si="180"/>
        <v>2022.8324892377818</v>
      </c>
    </row>
    <row r="1611" spans="1:15" x14ac:dyDescent="0.2">
      <c r="A1611" s="3">
        <v>30</v>
      </c>
      <c r="B1611" s="3" t="s">
        <v>7</v>
      </c>
      <c r="C1611" s="3" t="s">
        <v>8</v>
      </c>
      <c r="D1611" s="3" t="s">
        <v>14</v>
      </c>
      <c r="E1611" s="3" t="s">
        <v>10</v>
      </c>
      <c r="F1611" s="7">
        <v>10.18</v>
      </c>
      <c r="G1611" s="6" t="s">
        <v>489</v>
      </c>
      <c r="H1611" s="21">
        <f t="shared" si="175"/>
        <v>25</v>
      </c>
      <c r="I1611" s="21" t="str">
        <f t="shared" si="181"/>
        <v>outubro</v>
      </c>
      <c r="J1611" s="20">
        <f t="shared" si="176"/>
        <v>10</v>
      </c>
      <c r="K1611" s="20">
        <f t="shared" si="177"/>
        <v>2023</v>
      </c>
      <c r="L1611" s="12">
        <f t="shared" si="178"/>
        <v>0.11243352747531019</v>
      </c>
      <c r="M1611">
        <f>(COUNTIF(mercado_acoes!D:D, "Compra") + COUNTIF(mercado_acoes!D:D, "Venda"))</f>
        <v>2000</v>
      </c>
      <c r="N1611" s="19">
        <f t="shared" si="179"/>
        <v>1018</v>
      </c>
      <c r="O1611" s="19">
        <f t="shared" si="180"/>
        <v>2022.8875664725247</v>
      </c>
    </row>
    <row r="1612" spans="1:15" x14ac:dyDescent="0.2">
      <c r="A1612" s="3">
        <v>94</v>
      </c>
      <c r="B1612" s="3" t="s">
        <v>205</v>
      </c>
      <c r="C1612" s="3" t="s">
        <v>256</v>
      </c>
      <c r="D1612" s="3" t="s">
        <v>14</v>
      </c>
      <c r="E1612" s="3" t="s">
        <v>66</v>
      </c>
      <c r="F1612" s="7">
        <v>36.229999999999997</v>
      </c>
      <c r="G1612" s="6" t="s">
        <v>489</v>
      </c>
      <c r="H1612" s="21">
        <f t="shared" si="175"/>
        <v>25</v>
      </c>
      <c r="I1612" s="21" t="str">
        <f t="shared" si="181"/>
        <v>outubro</v>
      </c>
      <c r="J1612" s="20">
        <f t="shared" si="176"/>
        <v>10</v>
      </c>
      <c r="K1612" s="20">
        <f t="shared" si="177"/>
        <v>2023</v>
      </c>
      <c r="L1612" s="12">
        <f t="shared" si="178"/>
        <v>0.44226386426943526</v>
      </c>
      <c r="M1612">
        <f>(COUNTIF(mercado_acoes!D:D, "Compra") + COUNTIF(mercado_acoes!D:D, "Venda"))</f>
        <v>2000</v>
      </c>
      <c r="N1612" s="19">
        <f t="shared" si="179"/>
        <v>3622.9999999999995</v>
      </c>
      <c r="O1612" s="19">
        <f t="shared" si="180"/>
        <v>2022.5577361357305</v>
      </c>
    </row>
    <row r="1613" spans="1:15" x14ac:dyDescent="0.2">
      <c r="A1613" s="3">
        <v>43</v>
      </c>
      <c r="B1613" s="3" t="s">
        <v>64</v>
      </c>
      <c r="C1613" s="3" t="s">
        <v>65</v>
      </c>
      <c r="D1613" s="3" t="s">
        <v>14</v>
      </c>
      <c r="E1613" s="3" t="s">
        <v>21</v>
      </c>
      <c r="F1613" s="7">
        <v>35.76</v>
      </c>
      <c r="G1613" s="6" t="s">
        <v>489</v>
      </c>
      <c r="H1613" s="21">
        <f t="shared" si="175"/>
        <v>25</v>
      </c>
      <c r="I1613" s="21" t="str">
        <f t="shared" si="181"/>
        <v>outubro</v>
      </c>
      <c r="J1613" s="20">
        <f t="shared" si="176"/>
        <v>10</v>
      </c>
      <c r="K1613" s="20">
        <f t="shared" si="177"/>
        <v>2023</v>
      </c>
      <c r="L1613" s="12">
        <f t="shared" si="178"/>
        <v>0.43631299063053935</v>
      </c>
      <c r="M1613">
        <f>(COUNTIF(mercado_acoes!D:D, "Compra") + COUNTIF(mercado_acoes!D:D, "Venda"))</f>
        <v>2000</v>
      </c>
      <c r="N1613" s="19">
        <f t="shared" si="179"/>
        <v>3576</v>
      </c>
      <c r="O1613" s="19">
        <f t="shared" si="180"/>
        <v>2022.5636870093695</v>
      </c>
    </row>
    <row r="1614" spans="1:15" x14ac:dyDescent="0.2">
      <c r="A1614" s="3">
        <v>81</v>
      </c>
      <c r="B1614" s="3" t="s">
        <v>32</v>
      </c>
      <c r="C1614" s="3" t="s">
        <v>33</v>
      </c>
      <c r="D1614" s="3" t="s">
        <v>14</v>
      </c>
      <c r="E1614" s="3" t="s">
        <v>10</v>
      </c>
      <c r="F1614" s="7">
        <v>10.18</v>
      </c>
      <c r="G1614" s="6" t="s">
        <v>489</v>
      </c>
      <c r="H1614" s="21">
        <f t="shared" si="175"/>
        <v>25</v>
      </c>
      <c r="I1614" s="21" t="str">
        <f t="shared" si="181"/>
        <v>outubro</v>
      </c>
      <c r="J1614" s="20">
        <f t="shared" si="176"/>
        <v>10</v>
      </c>
      <c r="K1614" s="20">
        <f t="shared" si="177"/>
        <v>2023</v>
      </c>
      <c r="L1614" s="12">
        <f t="shared" si="178"/>
        <v>0.11243352747531019</v>
      </c>
      <c r="M1614">
        <f>(COUNTIF(mercado_acoes!D:D, "Compra") + COUNTIF(mercado_acoes!D:D, "Venda"))</f>
        <v>2000</v>
      </c>
      <c r="N1614" s="19">
        <f t="shared" si="179"/>
        <v>1018</v>
      </c>
      <c r="O1614" s="19">
        <f t="shared" si="180"/>
        <v>2022.8875664725247</v>
      </c>
    </row>
    <row r="1615" spans="1:15" x14ac:dyDescent="0.2">
      <c r="A1615" s="3">
        <v>36</v>
      </c>
      <c r="B1615" s="3" t="s">
        <v>61</v>
      </c>
      <c r="C1615" s="3" t="s">
        <v>62</v>
      </c>
      <c r="D1615" s="3" t="s">
        <v>9</v>
      </c>
      <c r="E1615" s="3" t="s">
        <v>34</v>
      </c>
      <c r="F1615" s="7">
        <v>69.53</v>
      </c>
      <c r="G1615" s="6" t="s">
        <v>490</v>
      </c>
      <c r="H1615" s="21">
        <f t="shared" si="175"/>
        <v>26</v>
      </c>
      <c r="I1615" s="21" t="str">
        <f t="shared" si="181"/>
        <v>outubro</v>
      </c>
      <c r="J1615" s="20">
        <f t="shared" si="176"/>
        <v>10</v>
      </c>
      <c r="K1615" s="20">
        <f t="shared" si="177"/>
        <v>2023</v>
      </c>
      <c r="L1615" s="12">
        <f t="shared" si="178"/>
        <v>0.86388959230184859</v>
      </c>
      <c r="M1615">
        <f>(COUNTIF(mercado_acoes!D:D, "Compra") + COUNTIF(mercado_acoes!D:D, "Venda"))</f>
        <v>2000</v>
      </c>
      <c r="N1615" s="19">
        <f t="shared" si="179"/>
        <v>6953</v>
      </c>
      <c r="O1615" s="19">
        <f t="shared" si="180"/>
        <v>2022.1361104076982</v>
      </c>
    </row>
    <row r="1616" spans="1:15" x14ac:dyDescent="0.2">
      <c r="A1616" s="3">
        <v>52</v>
      </c>
      <c r="B1616" s="3" t="s">
        <v>169</v>
      </c>
      <c r="C1616" s="3" t="s">
        <v>170</v>
      </c>
      <c r="D1616" s="3" t="s">
        <v>9</v>
      </c>
      <c r="E1616" s="3" t="s">
        <v>18</v>
      </c>
      <c r="F1616" s="7">
        <v>14.77</v>
      </c>
      <c r="G1616" s="6" t="s">
        <v>490</v>
      </c>
      <c r="H1616" s="21">
        <f t="shared" si="175"/>
        <v>26</v>
      </c>
      <c r="I1616" s="21" t="str">
        <f t="shared" si="181"/>
        <v>outubro</v>
      </c>
      <c r="J1616" s="20">
        <f t="shared" si="176"/>
        <v>10</v>
      </c>
      <c r="K1616" s="20">
        <f t="shared" si="177"/>
        <v>2023</v>
      </c>
      <c r="L1616" s="12">
        <f t="shared" si="178"/>
        <v>0.17054950620410228</v>
      </c>
      <c r="M1616">
        <f>(COUNTIF(mercado_acoes!D:D, "Compra") + COUNTIF(mercado_acoes!D:D, "Venda"))</f>
        <v>2000</v>
      </c>
      <c r="N1616" s="19">
        <f t="shared" si="179"/>
        <v>1477</v>
      </c>
      <c r="O1616" s="19">
        <f t="shared" si="180"/>
        <v>2022.829450493796</v>
      </c>
    </row>
    <row r="1617" spans="1:15" x14ac:dyDescent="0.2">
      <c r="A1617" s="3">
        <v>61</v>
      </c>
      <c r="B1617" s="3" t="s">
        <v>75</v>
      </c>
      <c r="C1617" s="3" t="s">
        <v>76</v>
      </c>
      <c r="D1617" s="3" t="s">
        <v>9</v>
      </c>
      <c r="E1617" s="3" t="s">
        <v>18</v>
      </c>
      <c r="F1617" s="7">
        <v>18.690000000000001</v>
      </c>
      <c r="G1617" s="6" t="s">
        <v>490</v>
      </c>
      <c r="H1617" s="21">
        <f t="shared" si="175"/>
        <v>26</v>
      </c>
      <c r="I1617" s="21" t="str">
        <f t="shared" si="181"/>
        <v>outubro</v>
      </c>
      <c r="J1617" s="20">
        <f t="shared" si="176"/>
        <v>10</v>
      </c>
      <c r="K1617" s="20">
        <f t="shared" si="177"/>
        <v>2023</v>
      </c>
      <c r="L1617" s="12">
        <f t="shared" si="178"/>
        <v>0.22018232463914914</v>
      </c>
      <c r="M1617">
        <f>(COUNTIF(mercado_acoes!D:D, "Compra") + COUNTIF(mercado_acoes!D:D, "Venda"))</f>
        <v>2000</v>
      </c>
      <c r="N1617" s="19">
        <f t="shared" si="179"/>
        <v>1869.0000000000002</v>
      </c>
      <c r="O1617" s="19">
        <f t="shared" si="180"/>
        <v>2022.7798176753608</v>
      </c>
    </row>
    <row r="1618" spans="1:15" x14ac:dyDescent="0.2">
      <c r="A1618" s="3">
        <v>26</v>
      </c>
      <c r="B1618" s="3" t="s">
        <v>210</v>
      </c>
      <c r="C1618" s="3" t="s">
        <v>211</v>
      </c>
      <c r="D1618" s="3" t="s">
        <v>14</v>
      </c>
      <c r="E1618" s="3" t="s">
        <v>15</v>
      </c>
      <c r="F1618" s="7">
        <v>52.9</v>
      </c>
      <c r="G1618" s="6" t="s">
        <v>490</v>
      </c>
      <c r="H1618" s="21">
        <f t="shared" si="175"/>
        <v>26</v>
      </c>
      <c r="I1618" s="21" t="str">
        <f t="shared" si="181"/>
        <v>outubro</v>
      </c>
      <c r="J1618" s="20">
        <f t="shared" si="176"/>
        <v>10</v>
      </c>
      <c r="K1618" s="20">
        <f t="shared" si="177"/>
        <v>2023</v>
      </c>
      <c r="L1618" s="12">
        <f t="shared" si="178"/>
        <v>0.65332995695112683</v>
      </c>
      <c r="M1618">
        <f>(COUNTIF(mercado_acoes!D:D, "Compra") + COUNTIF(mercado_acoes!D:D, "Venda"))</f>
        <v>2000</v>
      </c>
      <c r="N1618" s="19">
        <f t="shared" si="179"/>
        <v>5290</v>
      </c>
      <c r="O1618" s="19">
        <f t="shared" si="180"/>
        <v>2022.3466700430488</v>
      </c>
    </row>
    <row r="1619" spans="1:15" x14ac:dyDescent="0.2">
      <c r="A1619" s="3">
        <v>65</v>
      </c>
      <c r="B1619" s="3" t="s">
        <v>208</v>
      </c>
      <c r="C1619" s="3" t="s">
        <v>209</v>
      </c>
      <c r="D1619" s="3" t="s">
        <v>14</v>
      </c>
      <c r="E1619" s="3" t="s">
        <v>63</v>
      </c>
      <c r="F1619" s="7">
        <v>10.62</v>
      </c>
      <c r="G1619" s="6" t="s">
        <v>490</v>
      </c>
      <c r="H1619" s="21">
        <f t="shared" si="175"/>
        <v>26</v>
      </c>
      <c r="I1619" s="21" t="str">
        <f t="shared" si="181"/>
        <v>outubro</v>
      </c>
      <c r="J1619" s="20">
        <f t="shared" si="176"/>
        <v>10</v>
      </c>
      <c r="K1619" s="20">
        <f t="shared" si="177"/>
        <v>2023</v>
      </c>
      <c r="L1619" s="12">
        <f t="shared" si="178"/>
        <v>0.11800455811597871</v>
      </c>
      <c r="M1619">
        <f>(COUNTIF(mercado_acoes!D:D, "Compra") + COUNTIF(mercado_acoes!D:D, "Venda"))</f>
        <v>2000</v>
      </c>
      <c r="N1619" s="19">
        <f t="shared" si="179"/>
        <v>1062</v>
      </c>
      <c r="O1619" s="19">
        <f t="shared" si="180"/>
        <v>2022.8819954418841</v>
      </c>
    </row>
    <row r="1620" spans="1:15" x14ac:dyDescent="0.2">
      <c r="A1620" s="3">
        <v>20</v>
      </c>
      <c r="B1620" s="3" t="s">
        <v>145</v>
      </c>
      <c r="C1620" s="3" t="s">
        <v>146</v>
      </c>
      <c r="D1620" s="3" t="s">
        <v>14</v>
      </c>
      <c r="E1620" s="3" t="s">
        <v>57</v>
      </c>
      <c r="F1620" s="7">
        <v>23.67</v>
      </c>
      <c r="G1620" s="6" t="s">
        <v>490</v>
      </c>
      <c r="H1620" s="21">
        <f t="shared" si="175"/>
        <v>26</v>
      </c>
      <c r="I1620" s="21" t="str">
        <f t="shared" si="181"/>
        <v>outubro</v>
      </c>
      <c r="J1620" s="20">
        <f t="shared" si="176"/>
        <v>10</v>
      </c>
      <c r="K1620" s="20">
        <f t="shared" si="177"/>
        <v>2023</v>
      </c>
      <c r="L1620" s="12">
        <f t="shared" si="178"/>
        <v>0.28323626234489746</v>
      </c>
      <c r="M1620">
        <f>(COUNTIF(mercado_acoes!D:D, "Compra") + COUNTIF(mercado_acoes!D:D, "Venda"))</f>
        <v>2000</v>
      </c>
      <c r="N1620" s="19">
        <f t="shared" si="179"/>
        <v>2367</v>
      </c>
      <c r="O1620" s="19">
        <f t="shared" si="180"/>
        <v>2022.7167637376551</v>
      </c>
    </row>
    <row r="1621" spans="1:15" x14ac:dyDescent="0.2">
      <c r="A1621" s="3">
        <v>11</v>
      </c>
      <c r="B1621" s="3" t="s">
        <v>237</v>
      </c>
      <c r="C1621" s="3" t="s">
        <v>238</v>
      </c>
      <c r="D1621" s="3" t="s">
        <v>9</v>
      </c>
      <c r="E1621" s="3" t="s">
        <v>95</v>
      </c>
      <c r="F1621" s="7">
        <v>2.93</v>
      </c>
      <c r="G1621" s="6" t="s">
        <v>491</v>
      </c>
      <c r="H1621" s="21">
        <f t="shared" si="175"/>
        <v>27</v>
      </c>
      <c r="I1621" s="21" t="str">
        <f t="shared" si="181"/>
        <v>outubro</v>
      </c>
      <c r="J1621" s="20">
        <f t="shared" si="176"/>
        <v>10</v>
      </c>
      <c r="K1621" s="20">
        <f t="shared" si="177"/>
        <v>2023</v>
      </c>
      <c r="L1621" s="12">
        <f t="shared" si="178"/>
        <v>2.0638136237022032E-2</v>
      </c>
      <c r="M1621">
        <f>(COUNTIF(mercado_acoes!D:D, "Compra") + COUNTIF(mercado_acoes!D:D, "Venda"))</f>
        <v>2000</v>
      </c>
      <c r="N1621" s="19">
        <f t="shared" si="179"/>
        <v>293</v>
      </c>
      <c r="O1621" s="19">
        <f t="shared" si="180"/>
        <v>2022.979361863763</v>
      </c>
    </row>
    <row r="1622" spans="1:15" x14ac:dyDescent="0.2">
      <c r="A1622" s="3">
        <v>34</v>
      </c>
      <c r="B1622" s="3" t="s">
        <v>164</v>
      </c>
      <c r="C1622" s="3" t="s">
        <v>165</v>
      </c>
      <c r="D1622" s="3" t="s">
        <v>9</v>
      </c>
      <c r="E1622" s="3" t="s">
        <v>34</v>
      </c>
      <c r="F1622" s="7">
        <v>72.92</v>
      </c>
      <c r="G1622" s="6" t="s">
        <v>491</v>
      </c>
      <c r="H1622" s="21">
        <f t="shared" si="175"/>
        <v>27</v>
      </c>
      <c r="I1622" s="21" t="str">
        <f t="shared" si="181"/>
        <v>outubro</v>
      </c>
      <c r="J1622" s="20">
        <f t="shared" si="176"/>
        <v>10</v>
      </c>
      <c r="K1622" s="20">
        <f t="shared" si="177"/>
        <v>2023</v>
      </c>
      <c r="L1622" s="12">
        <f t="shared" si="178"/>
        <v>0.90681185110154472</v>
      </c>
      <c r="M1622">
        <f>(COUNTIF(mercado_acoes!D:D, "Compra") + COUNTIF(mercado_acoes!D:D, "Venda"))</f>
        <v>2000</v>
      </c>
      <c r="N1622" s="19">
        <f t="shared" si="179"/>
        <v>7292</v>
      </c>
      <c r="O1622" s="19">
        <f t="shared" si="180"/>
        <v>2022.0931881488984</v>
      </c>
    </row>
    <row r="1623" spans="1:15" x14ac:dyDescent="0.2">
      <c r="A1623" s="3">
        <v>27</v>
      </c>
      <c r="B1623" s="3" t="s">
        <v>158</v>
      </c>
      <c r="C1623" s="3" t="s">
        <v>159</v>
      </c>
      <c r="D1623" s="3" t="s">
        <v>14</v>
      </c>
      <c r="E1623" s="3" t="s">
        <v>57</v>
      </c>
      <c r="F1623" s="7">
        <v>18.28</v>
      </c>
      <c r="G1623" s="6" t="s">
        <v>491</v>
      </c>
      <c r="H1623" s="21">
        <f t="shared" si="175"/>
        <v>27</v>
      </c>
      <c r="I1623" s="21" t="str">
        <f t="shared" si="181"/>
        <v>outubro</v>
      </c>
      <c r="J1623" s="20">
        <f t="shared" si="176"/>
        <v>10</v>
      </c>
      <c r="K1623" s="20">
        <f t="shared" si="177"/>
        <v>2023</v>
      </c>
      <c r="L1623" s="12">
        <f t="shared" si="178"/>
        <v>0.21499113699670802</v>
      </c>
      <c r="M1623">
        <f>(COUNTIF(mercado_acoes!D:D, "Compra") + COUNTIF(mercado_acoes!D:D, "Venda"))</f>
        <v>2000</v>
      </c>
      <c r="N1623" s="19">
        <f t="shared" si="179"/>
        <v>1828</v>
      </c>
      <c r="O1623" s="19">
        <f t="shared" si="180"/>
        <v>2022.7850088630032</v>
      </c>
    </row>
    <row r="1624" spans="1:15" x14ac:dyDescent="0.2">
      <c r="A1624" s="3">
        <v>47</v>
      </c>
      <c r="B1624" s="3" t="s">
        <v>93</v>
      </c>
      <c r="C1624" s="3" t="s">
        <v>94</v>
      </c>
      <c r="D1624" s="3" t="s">
        <v>14</v>
      </c>
      <c r="E1624" s="3" t="s">
        <v>70</v>
      </c>
      <c r="F1624" s="7">
        <v>10.89</v>
      </c>
      <c r="G1624" s="6" t="s">
        <v>491</v>
      </c>
      <c r="H1624" s="21">
        <f t="shared" si="175"/>
        <v>27</v>
      </c>
      <c r="I1624" s="21" t="str">
        <f t="shared" si="181"/>
        <v>outubro</v>
      </c>
      <c r="J1624" s="20">
        <f t="shared" si="176"/>
        <v>10</v>
      </c>
      <c r="K1624" s="20">
        <f t="shared" si="177"/>
        <v>2023</v>
      </c>
      <c r="L1624" s="12">
        <f t="shared" si="178"/>
        <v>0.12142314510002532</v>
      </c>
      <c r="M1624">
        <f>(COUNTIF(mercado_acoes!D:D, "Compra") + COUNTIF(mercado_acoes!D:D, "Venda"))</f>
        <v>2000</v>
      </c>
      <c r="N1624" s="19">
        <f t="shared" si="179"/>
        <v>1089</v>
      </c>
      <c r="O1624" s="19">
        <f t="shared" si="180"/>
        <v>2022.8785768549001</v>
      </c>
    </row>
    <row r="1625" spans="1:15" x14ac:dyDescent="0.2">
      <c r="A1625" s="3">
        <v>24</v>
      </c>
      <c r="B1625" s="3" t="s">
        <v>118</v>
      </c>
      <c r="C1625" s="3" t="s">
        <v>119</v>
      </c>
      <c r="D1625" s="3" t="s">
        <v>9</v>
      </c>
      <c r="E1625" s="3" t="s">
        <v>66</v>
      </c>
      <c r="F1625" s="7">
        <v>31.01</v>
      </c>
      <c r="G1625" s="6" t="s">
        <v>491</v>
      </c>
      <c r="H1625" s="21">
        <f t="shared" si="175"/>
        <v>27</v>
      </c>
      <c r="I1625" s="21" t="str">
        <f t="shared" si="181"/>
        <v>outubro</v>
      </c>
      <c r="J1625" s="20">
        <f t="shared" si="176"/>
        <v>10</v>
      </c>
      <c r="K1625" s="20">
        <f t="shared" si="177"/>
        <v>2023</v>
      </c>
      <c r="L1625" s="12">
        <f t="shared" si="178"/>
        <v>0.3761711825778678</v>
      </c>
      <c r="M1625">
        <f>(COUNTIF(mercado_acoes!D:D, "Compra") + COUNTIF(mercado_acoes!D:D, "Venda"))</f>
        <v>2000</v>
      </c>
      <c r="N1625" s="19">
        <f t="shared" si="179"/>
        <v>3101</v>
      </c>
      <c r="O1625" s="19">
        <f t="shared" si="180"/>
        <v>2022.6238288174222</v>
      </c>
    </row>
    <row r="1626" spans="1:15" x14ac:dyDescent="0.2">
      <c r="A1626" s="3">
        <v>49</v>
      </c>
      <c r="B1626" s="3" t="s">
        <v>166</v>
      </c>
      <c r="C1626" s="3" t="s">
        <v>167</v>
      </c>
      <c r="D1626" s="3" t="s">
        <v>14</v>
      </c>
      <c r="E1626" s="3" t="s">
        <v>15</v>
      </c>
      <c r="F1626" s="7">
        <v>49.78</v>
      </c>
      <c r="G1626" s="6" t="s">
        <v>492</v>
      </c>
      <c r="H1626" s="21">
        <f t="shared" si="175"/>
        <v>28</v>
      </c>
      <c r="I1626" s="21" t="str">
        <f t="shared" si="181"/>
        <v>outubro</v>
      </c>
      <c r="J1626" s="20">
        <f t="shared" si="176"/>
        <v>10</v>
      </c>
      <c r="K1626" s="20">
        <f t="shared" si="177"/>
        <v>2023</v>
      </c>
      <c r="L1626" s="12">
        <f t="shared" si="178"/>
        <v>0.61382628513547732</v>
      </c>
      <c r="M1626">
        <f>(COUNTIF(mercado_acoes!D:D, "Compra") + COUNTIF(mercado_acoes!D:D, "Venda"))</f>
        <v>2000</v>
      </c>
      <c r="N1626" s="19">
        <f t="shared" si="179"/>
        <v>4978</v>
      </c>
      <c r="O1626" s="19">
        <f t="shared" si="180"/>
        <v>2022.3861737148645</v>
      </c>
    </row>
    <row r="1627" spans="1:15" x14ac:dyDescent="0.2">
      <c r="A1627" s="3">
        <v>29</v>
      </c>
      <c r="B1627" s="3" t="s">
        <v>97</v>
      </c>
      <c r="C1627" s="3" t="s">
        <v>98</v>
      </c>
      <c r="D1627" s="3" t="s">
        <v>9</v>
      </c>
      <c r="E1627" s="3" t="s">
        <v>27</v>
      </c>
      <c r="F1627" s="7">
        <v>13.53</v>
      </c>
      <c r="G1627" s="6" t="s">
        <v>492</v>
      </c>
      <c r="H1627" s="21">
        <f t="shared" si="175"/>
        <v>28</v>
      </c>
      <c r="I1627" s="21" t="str">
        <f t="shared" si="181"/>
        <v>outubro</v>
      </c>
      <c r="J1627" s="20">
        <f t="shared" si="176"/>
        <v>10</v>
      </c>
      <c r="K1627" s="20">
        <f t="shared" si="177"/>
        <v>2023</v>
      </c>
      <c r="L1627" s="12">
        <f t="shared" si="178"/>
        <v>0.15484932894403644</v>
      </c>
      <c r="M1627">
        <f>(COUNTIF(mercado_acoes!D:D, "Compra") + COUNTIF(mercado_acoes!D:D, "Venda"))</f>
        <v>2000</v>
      </c>
      <c r="N1627" s="19">
        <f t="shared" si="179"/>
        <v>1353</v>
      </c>
      <c r="O1627" s="19">
        <f t="shared" si="180"/>
        <v>2022.845150671056</v>
      </c>
    </row>
    <row r="1628" spans="1:15" x14ac:dyDescent="0.2">
      <c r="A1628" s="3">
        <v>16</v>
      </c>
      <c r="B1628" s="3" t="s">
        <v>161</v>
      </c>
      <c r="C1628" s="3" t="s">
        <v>162</v>
      </c>
      <c r="D1628" s="3" t="s">
        <v>14</v>
      </c>
      <c r="E1628" s="3" t="s">
        <v>18</v>
      </c>
      <c r="F1628" s="7">
        <v>15.42</v>
      </c>
      <c r="G1628" s="6" t="s">
        <v>492</v>
      </c>
      <c r="H1628" s="21">
        <f t="shared" si="175"/>
        <v>28</v>
      </c>
      <c r="I1628" s="21" t="str">
        <f t="shared" si="181"/>
        <v>outubro</v>
      </c>
      <c r="J1628" s="20">
        <f t="shared" si="176"/>
        <v>10</v>
      </c>
      <c r="K1628" s="20">
        <f t="shared" si="177"/>
        <v>2023</v>
      </c>
      <c r="L1628" s="12">
        <f t="shared" si="178"/>
        <v>0.17877943783236261</v>
      </c>
      <c r="M1628">
        <f>(COUNTIF(mercado_acoes!D:D, "Compra") + COUNTIF(mercado_acoes!D:D, "Venda"))</f>
        <v>2000</v>
      </c>
      <c r="N1628" s="19">
        <f t="shared" si="179"/>
        <v>1542</v>
      </c>
      <c r="O1628" s="19">
        <f t="shared" si="180"/>
        <v>2022.8212205621676</v>
      </c>
    </row>
    <row r="1629" spans="1:15" x14ac:dyDescent="0.2">
      <c r="A1629" s="3">
        <v>69</v>
      </c>
      <c r="B1629" s="3" t="s">
        <v>77</v>
      </c>
      <c r="C1629" s="3" t="s">
        <v>126</v>
      </c>
      <c r="D1629" s="3" t="s">
        <v>9</v>
      </c>
      <c r="E1629" s="3" t="s">
        <v>15</v>
      </c>
      <c r="F1629" s="7">
        <v>54.34</v>
      </c>
      <c r="G1629" s="6" t="s">
        <v>492</v>
      </c>
      <c r="H1629" s="21">
        <f t="shared" si="175"/>
        <v>28</v>
      </c>
      <c r="I1629" s="21" t="str">
        <f t="shared" si="181"/>
        <v>outubro</v>
      </c>
      <c r="J1629" s="20">
        <f t="shared" si="176"/>
        <v>10</v>
      </c>
      <c r="K1629" s="20">
        <f t="shared" si="177"/>
        <v>2023</v>
      </c>
      <c r="L1629" s="12">
        <f t="shared" si="178"/>
        <v>0.67156242086604212</v>
      </c>
      <c r="M1629">
        <f>(COUNTIF(mercado_acoes!D:D, "Compra") + COUNTIF(mercado_acoes!D:D, "Venda"))</f>
        <v>2000</v>
      </c>
      <c r="N1629" s="19">
        <f t="shared" si="179"/>
        <v>5434</v>
      </c>
      <c r="O1629" s="19">
        <f t="shared" si="180"/>
        <v>2022.3284375791341</v>
      </c>
    </row>
    <row r="1630" spans="1:15" x14ac:dyDescent="0.2">
      <c r="A1630" s="3">
        <v>13</v>
      </c>
      <c r="B1630" s="3" t="s">
        <v>116</v>
      </c>
      <c r="C1630" s="3" t="s">
        <v>117</v>
      </c>
      <c r="D1630" s="3" t="s">
        <v>14</v>
      </c>
      <c r="E1630" s="3" t="s">
        <v>30</v>
      </c>
      <c r="F1630" s="7">
        <v>29.36</v>
      </c>
      <c r="G1630" s="6" t="s">
        <v>493</v>
      </c>
      <c r="H1630" s="21">
        <f t="shared" si="175"/>
        <v>1</v>
      </c>
      <c r="I1630" s="21" t="str">
        <f t="shared" si="181"/>
        <v>novembro</v>
      </c>
      <c r="J1630" s="20">
        <f t="shared" si="176"/>
        <v>11</v>
      </c>
      <c r="K1630" s="20">
        <f t="shared" si="177"/>
        <v>2023</v>
      </c>
      <c r="L1630" s="12">
        <f t="shared" si="178"/>
        <v>0.35527981767536082</v>
      </c>
      <c r="M1630">
        <f>(COUNTIF(mercado_acoes!D:D, "Compra") + COUNTIF(mercado_acoes!D:D, "Venda"))</f>
        <v>2000</v>
      </c>
      <c r="N1630" s="19">
        <f t="shared" si="179"/>
        <v>2936</v>
      </c>
      <c r="O1630" s="19">
        <f t="shared" si="180"/>
        <v>2022.6447201823246</v>
      </c>
    </row>
    <row r="1631" spans="1:15" x14ac:dyDescent="0.2">
      <c r="A1631" s="3">
        <v>62</v>
      </c>
      <c r="B1631" s="3" t="s">
        <v>139</v>
      </c>
      <c r="C1631" s="3" t="s">
        <v>140</v>
      </c>
      <c r="D1631" s="3" t="s">
        <v>14</v>
      </c>
      <c r="E1631" s="3" t="s">
        <v>70</v>
      </c>
      <c r="F1631" s="7">
        <v>12.04</v>
      </c>
      <c r="G1631" s="6" t="s">
        <v>493</v>
      </c>
      <c r="H1631" s="21">
        <f t="shared" si="175"/>
        <v>1</v>
      </c>
      <c r="I1631" s="21" t="str">
        <f t="shared" si="181"/>
        <v>novembro</v>
      </c>
      <c r="J1631" s="20">
        <f t="shared" si="176"/>
        <v>11</v>
      </c>
      <c r="K1631" s="20">
        <f t="shared" si="177"/>
        <v>2023</v>
      </c>
      <c r="L1631" s="12">
        <f t="shared" si="178"/>
        <v>0.13598379336540894</v>
      </c>
      <c r="M1631">
        <f>(COUNTIF(mercado_acoes!D:D, "Compra") + COUNTIF(mercado_acoes!D:D, "Venda"))</f>
        <v>2000</v>
      </c>
      <c r="N1631" s="19">
        <f t="shared" si="179"/>
        <v>1204</v>
      </c>
      <c r="O1631" s="19">
        <f t="shared" si="180"/>
        <v>2022.8640162066347</v>
      </c>
    </row>
    <row r="1632" spans="1:15" x14ac:dyDescent="0.2">
      <c r="A1632" s="3">
        <v>92</v>
      </c>
      <c r="B1632" s="3" t="s">
        <v>85</v>
      </c>
      <c r="C1632" s="3" t="s">
        <v>188</v>
      </c>
      <c r="D1632" s="3" t="s">
        <v>14</v>
      </c>
      <c r="E1632" s="3" t="s">
        <v>21</v>
      </c>
      <c r="F1632" s="7">
        <v>39.64</v>
      </c>
      <c r="G1632" s="6" t="s">
        <v>493</v>
      </c>
      <c r="H1632" s="21">
        <f t="shared" si="175"/>
        <v>1</v>
      </c>
      <c r="I1632" s="21" t="str">
        <f t="shared" si="181"/>
        <v>novembro</v>
      </c>
      <c r="J1632" s="20">
        <f t="shared" si="176"/>
        <v>11</v>
      </c>
      <c r="K1632" s="20">
        <f t="shared" si="177"/>
        <v>2023</v>
      </c>
      <c r="L1632" s="12">
        <f t="shared" si="178"/>
        <v>0.48543935173461639</v>
      </c>
      <c r="M1632">
        <f>(COUNTIF(mercado_acoes!D:D, "Compra") + COUNTIF(mercado_acoes!D:D, "Venda"))</f>
        <v>2000</v>
      </c>
      <c r="N1632" s="19">
        <f t="shared" si="179"/>
        <v>3964</v>
      </c>
      <c r="O1632" s="19">
        <f t="shared" si="180"/>
        <v>2022.5145606482654</v>
      </c>
    </row>
    <row r="1633" spans="1:15" x14ac:dyDescent="0.2">
      <c r="A1633" s="3">
        <v>79</v>
      </c>
      <c r="B1633" s="3" t="s">
        <v>71</v>
      </c>
      <c r="C1633" s="3" t="s">
        <v>72</v>
      </c>
      <c r="D1633" s="3" t="s">
        <v>9</v>
      </c>
      <c r="E1633" s="3" t="s">
        <v>15</v>
      </c>
      <c r="F1633" s="7">
        <v>52.77</v>
      </c>
      <c r="G1633" s="6" t="s">
        <v>493</v>
      </c>
      <c r="H1633" s="21">
        <f t="shared" si="175"/>
        <v>1</v>
      </c>
      <c r="I1633" s="21" t="str">
        <f t="shared" si="181"/>
        <v>novembro</v>
      </c>
      <c r="J1633" s="20">
        <f t="shared" si="176"/>
        <v>11</v>
      </c>
      <c r="K1633" s="20">
        <f t="shared" si="177"/>
        <v>2023</v>
      </c>
      <c r="L1633" s="12">
        <f t="shared" si="178"/>
        <v>0.6516839706254749</v>
      </c>
      <c r="M1633">
        <f>(COUNTIF(mercado_acoes!D:D, "Compra") + COUNTIF(mercado_acoes!D:D, "Venda"))</f>
        <v>2000</v>
      </c>
      <c r="N1633" s="19">
        <f t="shared" si="179"/>
        <v>5277</v>
      </c>
      <c r="O1633" s="19">
        <f t="shared" si="180"/>
        <v>2022.3483160293745</v>
      </c>
    </row>
    <row r="1634" spans="1:15" x14ac:dyDescent="0.2">
      <c r="A1634" s="3">
        <v>40</v>
      </c>
      <c r="B1634" s="3" t="s">
        <v>97</v>
      </c>
      <c r="C1634" s="3" t="s">
        <v>174</v>
      </c>
      <c r="D1634" s="3" t="s">
        <v>9</v>
      </c>
      <c r="E1634" s="3" t="s">
        <v>95</v>
      </c>
      <c r="F1634" s="7">
        <v>2.2799999999999998</v>
      </c>
      <c r="G1634" s="6" t="s">
        <v>493</v>
      </c>
      <c r="H1634" s="21">
        <f t="shared" si="175"/>
        <v>1</v>
      </c>
      <c r="I1634" s="21" t="str">
        <f t="shared" si="181"/>
        <v>novembro</v>
      </c>
      <c r="J1634" s="20">
        <f t="shared" si="176"/>
        <v>11</v>
      </c>
      <c r="K1634" s="20">
        <f t="shared" si="177"/>
        <v>2023</v>
      </c>
      <c r="L1634" s="12">
        <f t="shared" si="178"/>
        <v>1.2408204608761709E-2</v>
      </c>
      <c r="M1634">
        <f>(COUNTIF(mercado_acoes!D:D, "Compra") + COUNTIF(mercado_acoes!D:D, "Venda"))</f>
        <v>2000</v>
      </c>
      <c r="N1634" s="19">
        <f t="shared" si="179"/>
        <v>227.99999999999997</v>
      </c>
      <c r="O1634" s="19">
        <f t="shared" si="180"/>
        <v>2022.9875917953912</v>
      </c>
    </row>
    <row r="1635" spans="1:15" x14ac:dyDescent="0.2">
      <c r="A1635" s="3">
        <v>71</v>
      </c>
      <c r="B1635" s="3" t="s">
        <v>132</v>
      </c>
      <c r="C1635" s="3" t="s">
        <v>133</v>
      </c>
      <c r="D1635" s="3" t="s">
        <v>14</v>
      </c>
      <c r="E1635" s="3" t="s">
        <v>31</v>
      </c>
      <c r="F1635" s="7">
        <v>57.49</v>
      </c>
      <c r="G1635" s="6" t="s">
        <v>493</v>
      </c>
      <c r="H1635" s="21">
        <f t="shared" si="175"/>
        <v>1</v>
      </c>
      <c r="I1635" s="21" t="str">
        <f t="shared" si="181"/>
        <v>novembro</v>
      </c>
      <c r="J1635" s="20">
        <f t="shared" si="176"/>
        <v>11</v>
      </c>
      <c r="K1635" s="20">
        <f t="shared" si="177"/>
        <v>2023</v>
      </c>
      <c r="L1635" s="12">
        <f t="shared" si="178"/>
        <v>0.71144593567991898</v>
      </c>
      <c r="M1635">
        <f>(COUNTIF(mercado_acoes!D:D, "Compra") + COUNTIF(mercado_acoes!D:D, "Venda"))</f>
        <v>2000</v>
      </c>
      <c r="N1635" s="19">
        <f t="shared" si="179"/>
        <v>5749</v>
      </c>
      <c r="O1635" s="19">
        <f t="shared" si="180"/>
        <v>2022.2885540643201</v>
      </c>
    </row>
    <row r="1636" spans="1:15" x14ac:dyDescent="0.2">
      <c r="A1636" s="3">
        <v>14</v>
      </c>
      <c r="B1636" s="3" t="s">
        <v>156</v>
      </c>
      <c r="C1636" s="3" t="s">
        <v>157</v>
      </c>
      <c r="D1636" s="3" t="s">
        <v>9</v>
      </c>
      <c r="E1636" s="3" t="s">
        <v>31</v>
      </c>
      <c r="F1636" s="7">
        <v>57.79</v>
      </c>
      <c r="G1636" s="6" t="s">
        <v>493</v>
      </c>
      <c r="H1636" s="21">
        <f t="shared" si="175"/>
        <v>1</v>
      </c>
      <c r="I1636" s="21" t="str">
        <f t="shared" si="181"/>
        <v>novembro</v>
      </c>
      <c r="J1636" s="20">
        <f t="shared" si="176"/>
        <v>11</v>
      </c>
      <c r="K1636" s="20">
        <f t="shared" si="177"/>
        <v>2023</v>
      </c>
      <c r="L1636" s="12">
        <f t="shared" si="178"/>
        <v>0.71524436566219296</v>
      </c>
      <c r="M1636">
        <f>(COUNTIF(mercado_acoes!D:D, "Compra") + COUNTIF(mercado_acoes!D:D, "Venda"))</f>
        <v>2000</v>
      </c>
      <c r="N1636" s="19">
        <f t="shared" si="179"/>
        <v>5779</v>
      </c>
      <c r="O1636" s="19">
        <f t="shared" si="180"/>
        <v>2022.2847556343379</v>
      </c>
    </row>
    <row r="1637" spans="1:15" x14ac:dyDescent="0.2">
      <c r="A1637" s="3">
        <v>22</v>
      </c>
      <c r="B1637" s="3" t="s">
        <v>108</v>
      </c>
      <c r="C1637" s="3" t="s">
        <v>109</v>
      </c>
      <c r="D1637" s="3" t="s">
        <v>9</v>
      </c>
      <c r="E1637" s="3" t="s">
        <v>18</v>
      </c>
      <c r="F1637" s="7">
        <v>21.24</v>
      </c>
      <c r="G1637" s="6" t="s">
        <v>493</v>
      </c>
      <c r="H1637" s="21">
        <f t="shared" si="175"/>
        <v>1</v>
      </c>
      <c r="I1637" s="21" t="str">
        <f t="shared" si="181"/>
        <v>novembro</v>
      </c>
      <c r="J1637" s="20">
        <f t="shared" si="176"/>
        <v>11</v>
      </c>
      <c r="K1637" s="20">
        <f t="shared" si="177"/>
        <v>2023</v>
      </c>
      <c r="L1637" s="12">
        <f t="shared" si="178"/>
        <v>0.25246897948847807</v>
      </c>
      <c r="M1637">
        <f>(COUNTIF(mercado_acoes!D:D, "Compra") + COUNTIF(mercado_acoes!D:D, "Venda"))</f>
        <v>2000</v>
      </c>
      <c r="N1637" s="19">
        <f t="shared" si="179"/>
        <v>2124</v>
      </c>
      <c r="O1637" s="19">
        <f t="shared" si="180"/>
        <v>2022.7475310205116</v>
      </c>
    </row>
    <row r="1638" spans="1:15" x14ac:dyDescent="0.2">
      <c r="A1638" s="3">
        <v>68</v>
      </c>
      <c r="B1638" s="3" t="s">
        <v>23</v>
      </c>
      <c r="C1638" s="3" t="s">
        <v>24</v>
      </c>
      <c r="D1638" s="3" t="s">
        <v>14</v>
      </c>
      <c r="E1638" s="3" t="s">
        <v>66</v>
      </c>
      <c r="F1638" s="7">
        <v>37.5</v>
      </c>
      <c r="G1638" s="6" t="s">
        <v>493</v>
      </c>
      <c r="H1638" s="21">
        <f t="shared" si="175"/>
        <v>1</v>
      </c>
      <c r="I1638" s="21" t="str">
        <f t="shared" si="181"/>
        <v>novembro</v>
      </c>
      <c r="J1638" s="20">
        <f t="shared" si="176"/>
        <v>11</v>
      </c>
      <c r="K1638" s="20">
        <f t="shared" si="177"/>
        <v>2023</v>
      </c>
      <c r="L1638" s="12">
        <f t="shared" si="178"/>
        <v>0.45834388452772856</v>
      </c>
      <c r="M1638">
        <f>(COUNTIF(mercado_acoes!D:D, "Compra") + COUNTIF(mercado_acoes!D:D, "Venda"))</f>
        <v>2000</v>
      </c>
      <c r="N1638" s="19">
        <f t="shared" si="179"/>
        <v>3750</v>
      </c>
      <c r="O1638" s="19">
        <f t="shared" si="180"/>
        <v>2022.5416561154723</v>
      </c>
    </row>
    <row r="1639" spans="1:15" x14ac:dyDescent="0.2">
      <c r="A1639" s="3">
        <v>63</v>
      </c>
      <c r="B1639" s="3" t="s">
        <v>234</v>
      </c>
      <c r="C1639" s="3" t="s">
        <v>235</v>
      </c>
      <c r="D1639" s="3" t="s">
        <v>9</v>
      </c>
      <c r="E1639" s="3" t="s">
        <v>83</v>
      </c>
      <c r="F1639" s="7">
        <v>36.42</v>
      </c>
      <c r="G1639" s="6" t="s">
        <v>494</v>
      </c>
      <c r="H1639" s="21">
        <f t="shared" si="175"/>
        <v>2</v>
      </c>
      <c r="I1639" s="21" t="str">
        <f t="shared" si="181"/>
        <v>novembro</v>
      </c>
      <c r="J1639" s="20">
        <f t="shared" si="176"/>
        <v>11</v>
      </c>
      <c r="K1639" s="20">
        <f t="shared" si="177"/>
        <v>2023</v>
      </c>
      <c r="L1639" s="12">
        <f t="shared" si="178"/>
        <v>0.44466953659154218</v>
      </c>
      <c r="M1639">
        <f>(COUNTIF(mercado_acoes!D:D, "Compra") + COUNTIF(mercado_acoes!D:D, "Venda"))</f>
        <v>2000</v>
      </c>
      <c r="N1639" s="19">
        <f t="shared" si="179"/>
        <v>3642</v>
      </c>
      <c r="O1639" s="19">
        <f t="shared" si="180"/>
        <v>2022.5553304634084</v>
      </c>
    </row>
    <row r="1640" spans="1:15" x14ac:dyDescent="0.2">
      <c r="A1640" s="3">
        <v>59</v>
      </c>
      <c r="B1640" s="3" t="s">
        <v>73</v>
      </c>
      <c r="C1640" s="3" t="s">
        <v>74</v>
      </c>
      <c r="D1640" s="3" t="s">
        <v>9</v>
      </c>
      <c r="E1640" s="3" t="s">
        <v>125</v>
      </c>
      <c r="F1640" s="7">
        <v>1.97</v>
      </c>
      <c r="G1640" s="6" t="s">
        <v>494</v>
      </c>
      <c r="H1640" s="21">
        <f t="shared" si="175"/>
        <v>2</v>
      </c>
      <c r="I1640" s="21" t="str">
        <f t="shared" si="181"/>
        <v>novembro</v>
      </c>
      <c r="J1640" s="20">
        <f t="shared" si="176"/>
        <v>11</v>
      </c>
      <c r="K1640" s="20">
        <f t="shared" si="177"/>
        <v>2023</v>
      </c>
      <c r="L1640" s="12">
        <f t="shared" si="178"/>
        <v>8.4831602937452504E-3</v>
      </c>
      <c r="M1640">
        <f>(COUNTIF(mercado_acoes!D:D, "Compra") + COUNTIF(mercado_acoes!D:D, "Venda"))</f>
        <v>2000</v>
      </c>
      <c r="N1640" s="19">
        <f t="shared" si="179"/>
        <v>197</v>
      </c>
      <c r="O1640" s="19">
        <f t="shared" si="180"/>
        <v>2022.9915168397063</v>
      </c>
    </row>
    <row r="1641" spans="1:15" x14ac:dyDescent="0.2">
      <c r="A1641" s="3">
        <v>52</v>
      </c>
      <c r="B1641" s="3" t="s">
        <v>169</v>
      </c>
      <c r="C1641" s="3" t="s">
        <v>170</v>
      </c>
      <c r="D1641" s="3" t="s">
        <v>14</v>
      </c>
      <c r="E1641" s="3" t="s">
        <v>63</v>
      </c>
      <c r="F1641" s="7">
        <v>10.88</v>
      </c>
      <c r="G1641" s="6" t="s">
        <v>494</v>
      </c>
      <c r="H1641" s="21">
        <f t="shared" si="175"/>
        <v>2</v>
      </c>
      <c r="I1641" s="21" t="str">
        <f t="shared" si="181"/>
        <v>novembro</v>
      </c>
      <c r="J1641" s="20">
        <f t="shared" si="176"/>
        <v>11</v>
      </c>
      <c r="K1641" s="20">
        <f t="shared" si="177"/>
        <v>2023</v>
      </c>
      <c r="L1641" s="12">
        <f t="shared" si="178"/>
        <v>0.12129653076728285</v>
      </c>
      <c r="M1641">
        <f>(COUNTIF(mercado_acoes!D:D, "Compra") + COUNTIF(mercado_acoes!D:D, "Venda"))</f>
        <v>2000</v>
      </c>
      <c r="N1641" s="19">
        <f t="shared" si="179"/>
        <v>1088</v>
      </c>
      <c r="O1641" s="19">
        <f t="shared" si="180"/>
        <v>2022.8787034692327</v>
      </c>
    </row>
    <row r="1642" spans="1:15" x14ac:dyDescent="0.2">
      <c r="A1642" s="3">
        <v>44</v>
      </c>
      <c r="B1642" s="3" t="s">
        <v>217</v>
      </c>
      <c r="C1642" s="3" t="s">
        <v>218</v>
      </c>
      <c r="D1642" s="3" t="s">
        <v>14</v>
      </c>
      <c r="E1642" s="3" t="s">
        <v>125</v>
      </c>
      <c r="F1642" s="7">
        <v>2.5</v>
      </c>
      <c r="G1642" s="6" t="s">
        <v>494</v>
      </c>
      <c r="H1642" s="21">
        <f t="shared" si="175"/>
        <v>2</v>
      </c>
      <c r="I1642" s="21" t="str">
        <f t="shared" si="181"/>
        <v>novembro</v>
      </c>
      <c r="J1642" s="20">
        <f t="shared" si="176"/>
        <v>11</v>
      </c>
      <c r="K1642" s="20">
        <f t="shared" si="177"/>
        <v>2023</v>
      </c>
      <c r="L1642" s="12">
        <f t="shared" si="178"/>
        <v>1.5193719929095972E-2</v>
      </c>
      <c r="M1642">
        <f>(COUNTIF(mercado_acoes!D:D, "Compra") + COUNTIF(mercado_acoes!D:D, "Venda"))</f>
        <v>2000</v>
      </c>
      <c r="N1642" s="19">
        <f t="shared" si="179"/>
        <v>250</v>
      </c>
      <c r="O1642" s="19">
        <f t="shared" si="180"/>
        <v>2022.9848062800709</v>
      </c>
    </row>
    <row r="1643" spans="1:15" x14ac:dyDescent="0.2">
      <c r="A1643" s="3">
        <v>60</v>
      </c>
      <c r="B1643" s="3" t="s">
        <v>41</v>
      </c>
      <c r="C1643" s="3" t="s">
        <v>42</v>
      </c>
      <c r="D1643" s="3" t="s">
        <v>9</v>
      </c>
      <c r="E1643" s="3" t="s">
        <v>15</v>
      </c>
      <c r="F1643" s="7">
        <v>38.19</v>
      </c>
      <c r="G1643" s="6" t="s">
        <v>494</v>
      </c>
      <c r="H1643" s="21">
        <f t="shared" si="175"/>
        <v>2</v>
      </c>
      <c r="I1643" s="21" t="str">
        <f t="shared" si="181"/>
        <v>novembro</v>
      </c>
      <c r="J1643" s="20">
        <f t="shared" si="176"/>
        <v>11</v>
      </c>
      <c r="K1643" s="20">
        <f t="shared" si="177"/>
        <v>2023</v>
      </c>
      <c r="L1643" s="12">
        <f t="shared" si="178"/>
        <v>0.46708027348695869</v>
      </c>
      <c r="M1643">
        <f>(COUNTIF(mercado_acoes!D:D, "Compra") + COUNTIF(mercado_acoes!D:D, "Venda"))</f>
        <v>2000</v>
      </c>
      <c r="N1643" s="19">
        <f t="shared" si="179"/>
        <v>3819</v>
      </c>
      <c r="O1643" s="19">
        <f t="shared" si="180"/>
        <v>2022.532919726513</v>
      </c>
    </row>
    <row r="1644" spans="1:15" x14ac:dyDescent="0.2">
      <c r="A1644" s="3">
        <v>52</v>
      </c>
      <c r="B1644" s="3" t="s">
        <v>169</v>
      </c>
      <c r="C1644" s="3" t="s">
        <v>170</v>
      </c>
      <c r="D1644" s="3" t="s">
        <v>14</v>
      </c>
      <c r="E1644" s="3" t="s">
        <v>34</v>
      </c>
      <c r="F1644" s="7">
        <v>74.260000000000005</v>
      </c>
      <c r="G1644" s="6" t="s">
        <v>494</v>
      </c>
      <c r="H1644" s="21">
        <f t="shared" si="175"/>
        <v>2</v>
      </c>
      <c r="I1644" s="21" t="str">
        <f t="shared" si="181"/>
        <v>novembro</v>
      </c>
      <c r="J1644" s="20">
        <f t="shared" si="176"/>
        <v>11</v>
      </c>
      <c r="K1644" s="20">
        <f t="shared" si="177"/>
        <v>2023</v>
      </c>
      <c r="L1644" s="12">
        <f t="shared" si="178"/>
        <v>0.9237781716890352</v>
      </c>
      <c r="M1644">
        <f>(COUNTIF(mercado_acoes!D:D, "Compra") + COUNTIF(mercado_acoes!D:D, "Venda"))</f>
        <v>2000</v>
      </c>
      <c r="N1644" s="19">
        <f t="shared" si="179"/>
        <v>7426.0000000000009</v>
      </c>
      <c r="O1644" s="19">
        <f t="shared" si="180"/>
        <v>2022.076221828311</v>
      </c>
    </row>
    <row r="1645" spans="1:15" x14ac:dyDescent="0.2">
      <c r="A1645" s="3">
        <v>11</v>
      </c>
      <c r="B1645" s="3" t="s">
        <v>237</v>
      </c>
      <c r="C1645" s="3" t="s">
        <v>238</v>
      </c>
      <c r="D1645" s="3" t="s">
        <v>14</v>
      </c>
      <c r="E1645" s="3" t="s">
        <v>18</v>
      </c>
      <c r="F1645" s="7">
        <v>20.53</v>
      </c>
      <c r="G1645" s="6" t="s">
        <v>495</v>
      </c>
      <c r="H1645" s="21">
        <f t="shared" si="175"/>
        <v>3</v>
      </c>
      <c r="I1645" s="21" t="str">
        <f t="shared" si="181"/>
        <v>novembro</v>
      </c>
      <c r="J1645" s="20">
        <f t="shared" si="176"/>
        <v>11</v>
      </c>
      <c r="K1645" s="20">
        <f t="shared" si="177"/>
        <v>2023</v>
      </c>
      <c r="L1645" s="12">
        <f t="shared" si="178"/>
        <v>0.24347936186376298</v>
      </c>
      <c r="M1645">
        <f>(COUNTIF(mercado_acoes!D:D, "Compra") + COUNTIF(mercado_acoes!D:D, "Venda"))</f>
        <v>2000</v>
      </c>
      <c r="N1645" s="19">
        <f t="shared" si="179"/>
        <v>2053</v>
      </c>
      <c r="O1645" s="19">
        <f t="shared" si="180"/>
        <v>2022.7565206381362</v>
      </c>
    </row>
    <row r="1646" spans="1:15" x14ac:dyDescent="0.2">
      <c r="A1646" s="3">
        <v>18</v>
      </c>
      <c r="B1646" s="3" t="s">
        <v>147</v>
      </c>
      <c r="C1646" s="3" t="s">
        <v>261</v>
      </c>
      <c r="D1646" s="3" t="s">
        <v>14</v>
      </c>
      <c r="E1646" s="3" t="s">
        <v>66</v>
      </c>
      <c r="F1646" s="7">
        <v>34.32</v>
      </c>
      <c r="G1646" s="6" t="s">
        <v>495</v>
      </c>
      <c r="H1646" s="21">
        <f t="shared" si="175"/>
        <v>3</v>
      </c>
      <c r="I1646" s="21" t="str">
        <f t="shared" si="181"/>
        <v>novembro</v>
      </c>
      <c r="J1646" s="20">
        <f t="shared" si="176"/>
        <v>11</v>
      </c>
      <c r="K1646" s="20">
        <f t="shared" si="177"/>
        <v>2023</v>
      </c>
      <c r="L1646" s="12">
        <f t="shared" si="178"/>
        <v>0.41808052671562423</v>
      </c>
      <c r="M1646">
        <f>(COUNTIF(mercado_acoes!D:D, "Compra") + COUNTIF(mercado_acoes!D:D, "Venda"))</f>
        <v>2000</v>
      </c>
      <c r="N1646" s="19">
        <f t="shared" si="179"/>
        <v>3432</v>
      </c>
      <c r="O1646" s="19">
        <f t="shared" si="180"/>
        <v>2022.5819194732844</v>
      </c>
    </row>
    <row r="1647" spans="1:15" x14ac:dyDescent="0.2">
      <c r="A1647" s="3">
        <v>90</v>
      </c>
      <c r="B1647" s="3" t="s">
        <v>225</v>
      </c>
      <c r="C1647" s="3" t="s">
        <v>226</v>
      </c>
      <c r="D1647" s="3" t="s">
        <v>9</v>
      </c>
      <c r="E1647" s="3" t="s">
        <v>83</v>
      </c>
      <c r="F1647" s="7">
        <v>39.01</v>
      </c>
      <c r="G1647" s="6" t="s">
        <v>495</v>
      </c>
      <c r="H1647" s="21">
        <f t="shared" si="175"/>
        <v>3</v>
      </c>
      <c r="I1647" s="21" t="str">
        <f t="shared" si="181"/>
        <v>novembro</v>
      </c>
      <c r="J1647" s="20">
        <f t="shared" si="176"/>
        <v>11</v>
      </c>
      <c r="K1647" s="20">
        <f t="shared" si="177"/>
        <v>2023</v>
      </c>
      <c r="L1647" s="12">
        <f t="shared" si="178"/>
        <v>0.47746264877184097</v>
      </c>
      <c r="M1647">
        <f>(COUNTIF(mercado_acoes!D:D, "Compra") + COUNTIF(mercado_acoes!D:D, "Venda"))</f>
        <v>2000</v>
      </c>
      <c r="N1647" s="19">
        <f t="shared" si="179"/>
        <v>3901</v>
      </c>
      <c r="O1647" s="19">
        <f t="shared" si="180"/>
        <v>2022.5225373512283</v>
      </c>
    </row>
    <row r="1648" spans="1:15" x14ac:dyDescent="0.2">
      <c r="A1648" s="3">
        <v>48</v>
      </c>
      <c r="B1648" s="3" t="s">
        <v>23</v>
      </c>
      <c r="C1648" s="3" t="s">
        <v>26</v>
      </c>
      <c r="D1648" s="3" t="s">
        <v>14</v>
      </c>
      <c r="E1648" s="3" t="s">
        <v>66</v>
      </c>
      <c r="F1648" s="7">
        <v>28.47</v>
      </c>
      <c r="G1648" s="6" t="s">
        <v>495</v>
      </c>
      <c r="H1648" s="21">
        <f t="shared" si="175"/>
        <v>3</v>
      </c>
      <c r="I1648" s="21" t="str">
        <f t="shared" si="181"/>
        <v>novembro</v>
      </c>
      <c r="J1648" s="20">
        <f t="shared" si="176"/>
        <v>11</v>
      </c>
      <c r="K1648" s="20">
        <f t="shared" si="177"/>
        <v>2023</v>
      </c>
      <c r="L1648" s="12">
        <f t="shared" si="178"/>
        <v>0.34401114206128131</v>
      </c>
      <c r="M1648">
        <f>(COUNTIF(mercado_acoes!D:D, "Compra") + COUNTIF(mercado_acoes!D:D, "Venda"))</f>
        <v>2000</v>
      </c>
      <c r="N1648" s="19">
        <f t="shared" si="179"/>
        <v>2847</v>
      </c>
      <c r="O1648" s="19">
        <f t="shared" si="180"/>
        <v>2022.6559888579386</v>
      </c>
    </row>
    <row r="1649" spans="1:15" x14ac:dyDescent="0.2">
      <c r="A1649" s="3">
        <v>15</v>
      </c>
      <c r="B1649" s="3" t="s">
        <v>35</v>
      </c>
      <c r="C1649" s="3" t="s">
        <v>36</v>
      </c>
      <c r="D1649" s="3" t="s">
        <v>14</v>
      </c>
      <c r="E1649" s="3" t="s">
        <v>27</v>
      </c>
      <c r="F1649" s="7">
        <v>12.41</v>
      </c>
      <c r="G1649" s="6" t="s">
        <v>495</v>
      </c>
      <c r="H1649" s="21">
        <f t="shared" si="175"/>
        <v>3</v>
      </c>
      <c r="I1649" s="21" t="str">
        <f t="shared" si="181"/>
        <v>novembro</v>
      </c>
      <c r="J1649" s="20">
        <f t="shared" si="176"/>
        <v>11</v>
      </c>
      <c r="K1649" s="20">
        <f t="shared" si="177"/>
        <v>2023</v>
      </c>
      <c r="L1649" s="12">
        <f t="shared" si="178"/>
        <v>0.14066852367688021</v>
      </c>
      <c r="M1649">
        <f>(COUNTIF(mercado_acoes!D:D, "Compra") + COUNTIF(mercado_acoes!D:D, "Venda"))</f>
        <v>2000</v>
      </c>
      <c r="N1649" s="19">
        <f t="shared" si="179"/>
        <v>1241</v>
      </c>
      <c r="O1649" s="19">
        <f t="shared" si="180"/>
        <v>2022.8593314763232</v>
      </c>
    </row>
    <row r="1650" spans="1:15" x14ac:dyDescent="0.2">
      <c r="A1650" s="3">
        <v>5</v>
      </c>
      <c r="B1650" s="3" t="s">
        <v>151</v>
      </c>
      <c r="C1650" s="3" t="s">
        <v>152</v>
      </c>
      <c r="D1650" s="3" t="s">
        <v>9</v>
      </c>
      <c r="E1650" s="3" t="s">
        <v>21</v>
      </c>
      <c r="F1650" s="7">
        <v>33.5</v>
      </c>
      <c r="G1650" s="6" t="s">
        <v>495</v>
      </c>
      <c r="H1650" s="21">
        <f t="shared" si="175"/>
        <v>3</v>
      </c>
      <c r="I1650" s="21" t="str">
        <f t="shared" si="181"/>
        <v>novembro</v>
      </c>
      <c r="J1650" s="20">
        <f t="shared" si="176"/>
        <v>11</v>
      </c>
      <c r="K1650" s="20">
        <f t="shared" si="177"/>
        <v>2023</v>
      </c>
      <c r="L1650" s="12">
        <f t="shared" si="178"/>
        <v>0.40769815143074195</v>
      </c>
      <c r="M1650">
        <f>(COUNTIF(mercado_acoes!D:D, "Compra") + COUNTIF(mercado_acoes!D:D, "Venda"))</f>
        <v>2000</v>
      </c>
      <c r="N1650" s="19">
        <f t="shared" si="179"/>
        <v>3350</v>
      </c>
      <c r="O1650" s="19">
        <f t="shared" si="180"/>
        <v>2022.5923018485692</v>
      </c>
    </row>
    <row r="1651" spans="1:15" x14ac:dyDescent="0.2">
      <c r="A1651" s="3">
        <v>86</v>
      </c>
      <c r="B1651" s="3" t="s">
        <v>39</v>
      </c>
      <c r="C1651" s="3" t="s">
        <v>40</v>
      </c>
      <c r="D1651" s="3" t="s">
        <v>14</v>
      </c>
      <c r="E1651" s="3" t="s">
        <v>37</v>
      </c>
      <c r="F1651" s="7">
        <v>52.31</v>
      </c>
      <c r="G1651" s="6" t="s">
        <v>496</v>
      </c>
      <c r="H1651" s="21">
        <f t="shared" si="175"/>
        <v>4</v>
      </c>
      <c r="I1651" s="21" t="str">
        <f t="shared" si="181"/>
        <v>novembro</v>
      </c>
      <c r="J1651" s="20">
        <f t="shared" si="176"/>
        <v>11</v>
      </c>
      <c r="K1651" s="20">
        <f t="shared" si="177"/>
        <v>2023</v>
      </c>
      <c r="L1651" s="12">
        <f t="shared" si="178"/>
        <v>0.64585971131932141</v>
      </c>
      <c r="M1651">
        <f>(COUNTIF(mercado_acoes!D:D, "Compra") + COUNTIF(mercado_acoes!D:D, "Venda"))</f>
        <v>2000</v>
      </c>
      <c r="N1651" s="19">
        <f t="shared" si="179"/>
        <v>5231</v>
      </c>
      <c r="O1651" s="19">
        <f t="shared" si="180"/>
        <v>2022.3541402886806</v>
      </c>
    </row>
    <row r="1652" spans="1:15" x14ac:dyDescent="0.2">
      <c r="A1652" s="3">
        <v>55</v>
      </c>
      <c r="B1652" s="3" t="s">
        <v>197</v>
      </c>
      <c r="C1652" s="3" t="s">
        <v>198</v>
      </c>
      <c r="D1652" s="3" t="s">
        <v>9</v>
      </c>
      <c r="E1652" s="3" t="s">
        <v>30</v>
      </c>
      <c r="F1652" s="7">
        <v>29.29</v>
      </c>
      <c r="G1652" s="6" t="s">
        <v>496</v>
      </c>
      <c r="H1652" s="21">
        <f t="shared" si="175"/>
        <v>4</v>
      </c>
      <c r="I1652" s="21" t="str">
        <f t="shared" si="181"/>
        <v>novembro</v>
      </c>
      <c r="J1652" s="20">
        <f t="shared" si="176"/>
        <v>11</v>
      </c>
      <c r="K1652" s="20">
        <f t="shared" si="177"/>
        <v>2023</v>
      </c>
      <c r="L1652" s="12">
        <f t="shared" si="178"/>
        <v>0.35439351734616353</v>
      </c>
      <c r="M1652">
        <f>(COUNTIF(mercado_acoes!D:D, "Compra") + COUNTIF(mercado_acoes!D:D, "Venda"))</f>
        <v>2000</v>
      </c>
      <c r="N1652" s="19">
        <f t="shared" si="179"/>
        <v>2929</v>
      </c>
      <c r="O1652" s="19">
        <f t="shared" si="180"/>
        <v>2022.6456064826539</v>
      </c>
    </row>
    <row r="1653" spans="1:15" x14ac:dyDescent="0.2">
      <c r="A1653" s="3">
        <v>49</v>
      </c>
      <c r="B1653" s="3" t="s">
        <v>166</v>
      </c>
      <c r="C1653" s="3" t="s">
        <v>167</v>
      </c>
      <c r="D1653" s="3" t="s">
        <v>9</v>
      </c>
      <c r="E1653" s="3" t="s">
        <v>66</v>
      </c>
      <c r="F1653" s="7">
        <v>34.56</v>
      </c>
      <c r="G1653" s="6" t="s">
        <v>496</v>
      </c>
      <c r="H1653" s="21">
        <f t="shared" ref="H1653:H1716" si="182">DAY(G1653)</f>
        <v>4</v>
      </c>
      <c r="I1653" s="21" t="str">
        <f t="shared" si="181"/>
        <v>novembro</v>
      </c>
      <c r="J1653" s="20">
        <f t="shared" si="176"/>
        <v>11</v>
      </c>
      <c r="K1653" s="20">
        <f t="shared" si="177"/>
        <v>2023</v>
      </c>
      <c r="L1653" s="12">
        <f t="shared" si="178"/>
        <v>0.42111927070144345</v>
      </c>
      <c r="M1653">
        <f>(COUNTIF(mercado_acoes!D:D, "Compra") + COUNTIF(mercado_acoes!D:D, "Venda"))</f>
        <v>2000</v>
      </c>
      <c r="N1653" s="19">
        <f t="shared" si="179"/>
        <v>3456</v>
      </c>
      <c r="O1653" s="19">
        <f t="shared" si="180"/>
        <v>2022.5788807292986</v>
      </c>
    </row>
    <row r="1654" spans="1:15" x14ac:dyDescent="0.2">
      <c r="A1654" s="3">
        <v>74</v>
      </c>
      <c r="B1654" s="3" t="s">
        <v>7</v>
      </c>
      <c r="C1654" s="3" t="s">
        <v>100</v>
      </c>
      <c r="D1654" s="3" t="s">
        <v>14</v>
      </c>
      <c r="E1654" s="3" t="s">
        <v>15</v>
      </c>
      <c r="F1654" s="7">
        <v>36.81</v>
      </c>
      <c r="G1654" s="6" t="s">
        <v>496</v>
      </c>
      <c r="H1654" s="21">
        <f t="shared" si="182"/>
        <v>4</v>
      </c>
      <c r="I1654" s="21" t="str">
        <f t="shared" si="181"/>
        <v>novembro</v>
      </c>
      <c r="J1654" s="20">
        <f t="shared" si="176"/>
        <v>11</v>
      </c>
      <c r="K1654" s="20">
        <f t="shared" si="177"/>
        <v>2023</v>
      </c>
      <c r="L1654" s="12">
        <f t="shared" si="178"/>
        <v>0.44960749556849838</v>
      </c>
      <c r="M1654">
        <f>(COUNTIF(mercado_acoes!D:D, "Compra") + COUNTIF(mercado_acoes!D:D, "Venda"))</f>
        <v>2000</v>
      </c>
      <c r="N1654" s="19">
        <f t="shared" si="179"/>
        <v>3681</v>
      </c>
      <c r="O1654" s="19">
        <f t="shared" si="180"/>
        <v>2022.5503925044316</v>
      </c>
    </row>
    <row r="1655" spans="1:15" x14ac:dyDescent="0.2">
      <c r="A1655" s="3">
        <v>8</v>
      </c>
      <c r="B1655" s="3" t="s">
        <v>77</v>
      </c>
      <c r="C1655" s="3" t="s">
        <v>78</v>
      </c>
      <c r="D1655" s="3" t="s">
        <v>9</v>
      </c>
      <c r="E1655" s="3" t="s">
        <v>31</v>
      </c>
      <c r="F1655" s="7">
        <v>65.44</v>
      </c>
      <c r="G1655" s="6" t="s">
        <v>496</v>
      </c>
      <c r="H1655" s="21">
        <f t="shared" si="182"/>
        <v>4</v>
      </c>
      <c r="I1655" s="21" t="str">
        <f t="shared" si="181"/>
        <v>novembro</v>
      </c>
      <c r="J1655" s="20">
        <f t="shared" si="176"/>
        <v>11</v>
      </c>
      <c r="K1655" s="20">
        <f t="shared" si="177"/>
        <v>2023</v>
      </c>
      <c r="L1655" s="12">
        <f t="shared" si="178"/>
        <v>0.8121043302101798</v>
      </c>
      <c r="M1655">
        <f>(COUNTIF(mercado_acoes!D:D, "Compra") + COUNTIF(mercado_acoes!D:D, "Venda"))</f>
        <v>2000</v>
      </c>
      <c r="N1655" s="19">
        <f t="shared" si="179"/>
        <v>6544</v>
      </c>
      <c r="O1655" s="19">
        <f t="shared" si="180"/>
        <v>2022.1878956697899</v>
      </c>
    </row>
    <row r="1656" spans="1:15" x14ac:dyDescent="0.2">
      <c r="A1656" s="3">
        <v>72</v>
      </c>
      <c r="B1656" s="3" t="s">
        <v>110</v>
      </c>
      <c r="C1656" s="3" t="s">
        <v>111</v>
      </c>
      <c r="D1656" s="3" t="s">
        <v>14</v>
      </c>
      <c r="E1656" s="3" t="s">
        <v>47</v>
      </c>
      <c r="F1656" s="7">
        <v>14.88</v>
      </c>
      <c r="G1656" s="6" t="s">
        <v>496</v>
      </c>
      <c r="H1656" s="21">
        <f t="shared" si="182"/>
        <v>4</v>
      </c>
      <c r="I1656" s="21" t="str">
        <f t="shared" si="181"/>
        <v>novembro</v>
      </c>
      <c r="J1656" s="20">
        <f t="shared" si="176"/>
        <v>11</v>
      </c>
      <c r="K1656" s="20">
        <f t="shared" si="177"/>
        <v>2023</v>
      </c>
      <c r="L1656" s="12">
        <f t="shared" si="178"/>
        <v>0.17194226386426942</v>
      </c>
      <c r="M1656">
        <f>(COUNTIF(mercado_acoes!D:D, "Compra") + COUNTIF(mercado_acoes!D:D, "Venda"))</f>
        <v>2000</v>
      </c>
      <c r="N1656" s="19">
        <f t="shared" si="179"/>
        <v>1488</v>
      </c>
      <c r="O1656" s="19">
        <f t="shared" si="180"/>
        <v>2022.8280577361356</v>
      </c>
    </row>
    <row r="1657" spans="1:15" x14ac:dyDescent="0.2">
      <c r="A1657" s="3">
        <v>21</v>
      </c>
      <c r="B1657" s="3" t="s">
        <v>176</v>
      </c>
      <c r="C1657" s="3" t="s">
        <v>177</v>
      </c>
      <c r="D1657" s="3" t="s">
        <v>9</v>
      </c>
      <c r="E1657" s="3" t="s">
        <v>83</v>
      </c>
      <c r="F1657" s="7">
        <v>38.619999999999997</v>
      </c>
      <c r="G1657" s="6" t="s">
        <v>497</v>
      </c>
      <c r="H1657" s="21">
        <f t="shared" si="182"/>
        <v>5</v>
      </c>
      <c r="I1657" s="21" t="str">
        <f t="shared" si="181"/>
        <v>novembro</v>
      </c>
      <c r="J1657" s="20">
        <f t="shared" si="176"/>
        <v>11</v>
      </c>
      <c r="K1657" s="20">
        <f t="shared" si="177"/>
        <v>2023</v>
      </c>
      <c r="L1657" s="12">
        <f t="shared" si="178"/>
        <v>0.47252468979488477</v>
      </c>
      <c r="M1657">
        <f>(COUNTIF(mercado_acoes!D:D, "Compra") + COUNTIF(mercado_acoes!D:D, "Venda"))</f>
        <v>2000</v>
      </c>
      <c r="N1657" s="19">
        <f t="shared" si="179"/>
        <v>3861.9999999999995</v>
      </c>
      <c r="O1657" s="19">
        <f t="shared" si="180"/>
        <v>2022.5274753102051</v>
      </c>
    </row>
    <row r="1658" spans="1:15" x14ac:dyDescent="0.2">
      <c r="A1658" s="3">
        <v>55</v>
      </c>
      <c r="B1658" s="3" t="s">
        <v>197</v>
      </c>
      <c r="C1658" s="3" t="s">
        <v>198</v>
      </c>
      <c r="D1658" s="3" t="s">
        <v>9</v>
      </c>
      <c r="E1658" s="3" t="s">
        <v>83</v>
      </c>
      <c r="F1658" s="7">
        <v>33.880000000000003</v>
      </c>
      <c r="G1658" s="6" t="s">
        <v>497</v>
      </c>
      <c r="H1658" s="21">
        <f t="shared" si="182"/>
        <v>5</v>
      </c>
      <c r="I1658" s="21" t="str">
        <f t="shared" si="181"/>
        <v>novembro</v>
      </c>
      <c r="J1658" s="20">
        <f t="shared" si="176"/>
        <v>11</v>
      </c>
      <c r="K1658" s="20">
        <f t="shared" si="177"/>
        <v>2023</v>
      </c>
      <c r="L1658" s="12">
        <f t="shared" si="178"/>
        <v>0.41250949607495574</v>
      </c>
      <c r="M1658">
        <f>(COUNTIF(mercado_acoes!D:D, "Compra") + COUNTIF(mercado_acoes!D:D, "Venda"))</f>
        <v>2000</v>
      </c>
      <c r="N1658" s="19">
        <f t="shared" si="179"/>
        <v>3388.0000000000005</v>
      </c>
      <c r="O1658" s="19">
        <f t="shared" si="180"/>
        <v>2022.587490503925</v>
      </c>
    </row>
    <row r="1659" spans="1:15" x14ac:dyDescent="0.2">
      <c r="A1659" s="3">
        <v>3</v>
      </c>
      <c r="B1659" s="3" t="s">
        <v>51</v>
      </c>
      <c r="C1659" s="3" t="s">
        <v>52</v>
      </c>
      <c r="D1659" s="3" t="s">
        <v>14</v>
      </c>
      <c r="E1659" s="3" t="s">
        <v>115</v>
      </c>
      <c r="F1659" s="7">
        <v>27.96</v>
      </c>
      <c r="G1659" s="6" t="s">
        <v>497</v>
      </c>
      <c r="H1659" s="21">
        <f t="shared" si="182"/>
        <v>5</v>
      </c>
      <c r="I1659" s="21" t="str">
        <f t="shared" si="181"/>
        <v>novembro</v>
      </c>
      <c r="J1659" s="20">
        <f t="shared" si="176"/>
        <v>11</v>
      </c>
      <c r="K1659" s="20">
        <f t="shared" si="177"/>
        <v>2023</v>
      </c>
      <c r="L1659" s="12">
        <f t="shared" si="178"/>
        <v>0.33755381109141552</v>
      </c>
      <c r="M1659">
        <f>(COUNTIF(mercado_acoes!D:D, "Compra") + COUNTIF(mercado_acoes!D:D, "Venda"))</f>
        <v>2000</v>
      </c>
      <c r="N1659" s="19">
        <f t="shared" si="179"/>
        <v>2796</v>
      </c>
      <c r="O1659" s="19">
        <f t="shared" si="180"/>
        <v>2022.6624461889087</v>
      </c>
    </row>
    <row r="1660" spans="1:15" x14ac:dyDescent="0.2">
      <c r="A1660" s="3">
        <v>23</v>
      </c>
      <c r="B1660" s="3" t="s">
        <v>253</v>
      </c>
      <c r="C1660" s="3" t="s">
        <v>254</v>
      </c>
      <c r="D1660" s="3" t="s">
        <v>9</v>
      </c>
      <c r="E1660" s="3" t="s">
        <v>70</v>
      </c>
      <c r="F1660" s="7">
        <v>11.67</v>
      </c>
      <c r="G1660" s="6" t="s">
        <v>497</v>
      </c>
      <c r="H1660" s="21">
        <f t="shared" si="182"/>
        <v>5</v>
      </c>
      <c r="I1660" s="21" t="str">
        <f t="shared" si="181"/>
        <v>novembro</v>
      </c>
      <c r="J1660" s="20">
        <f t="shared" si="176"/>
        <v>11</v>
      </c>
      <c r="K1660" s="20">
        <f t="shared" si="177"/>
        <v>2023</v>
      </c>
      <c r="L1660" s="12">
        <f t="shared" si="178"/>
        <v>0.13129906305393768</v>
      </c>
      <c r="M1660">
        <f>(COUNTIF(mercado_acoes!D:D, "Compra") + COUNTIF(mercado_acoes!D:D, "Venda"))</f>
        <v>2000</v>
      </c>
      <c r="N1660" s="19">
        <f t="shared" si="179"/>
        <v>1167</v>
      </c>
      <c r="O1660" s="19">
        <f t="shared" si="180"/>
        <v>2022.868700936946</v>
      </c>
    </row>
    <row r="1661" spans="1:15" x14ac:dyDescent="0.2">
      <c r="A1661" s="3">
        <v>64</v>
      </c>
      <c r="B1661" s="3" t="s">
        <v>142</v>
      </c>
      <c r="C1661" s="3" t="s">
        <v>143</v>
      </c>
      <c r="D1661" s="3" t="s">
        <v>14</v>
      </c>
      <c r="E1661" s="3" t="s">
        <v>79</v>
      </c>
      <c r="F1661" s="7">
        <v>15.98</v>
      </c>
      <c r="G1661" s="6" t="s">
        <v>497</v>
      </c>
      <c r="H1661" s="21">
        <f t="shared" si="182"/>
        <v>5</v>
      </c>
      <c r="I1661" s="21" t="str">
        <f t="shared" si="181"/>
        <v>novembro</v>
      </c>
      <c r="J1661" s="20">
        <f t="shared" si="176"/>
        <v>11</v>
      </c>
      <c r="K1661" s="20">
        <f t="shared" si="177"/>
        <v>2023</v>
      </c>
      <c r="L1661" s="12">
        <f t="shared" si="178"/>
        <v>0.18586984046594074</v>
      </c>
      <c r="M1661">
        <f>(COUNTIF(mercado_acoes!D:D, "Compra") + COUNTIF(mercado_acoes!D:D, "Venda"))</f>
        <v>2000</v>
      </c>
      <c r="N1661" s="19">
        <f t="shared" si="179"/>
        <v>1598</v>
      </c>
      <c r="O1661" s="19">
        <f t="shared" si="180"/>
        <v>2022.814130159534</v>
      </c>
    </row>
    <row r="1662" spans="1:15" x14ac:dyDescent="0.2">
      <c r="A1662" s="3">
        <v>58</v>
      </c>
      <c r="B1662" s="3" t="s">
        <v>149</v>
      </c>
      <c r="C1662" s="3" t="s">
        <v>150</v>
      </c>
      <c r="D1662" s="3" t="s">
        <v>14</v>
      </c>
      <c r="E1662" s="3" t="s">
        <v>83</v>
      </c>
      <c r="F1662" s="7">
        <v>32.6</v>
      </c>
      <c r="G1662" s="6" t="s">
        <v>498</v>
      </c>
      <c r="H1662" s="21">
        <f t="shared" si="182"/>
        <v>6</v>
      </c>
      <c r="I1662" s="21" t="str">
        <f t="shared" si="181"/>
        <v>novembro</v>
      </c>
      <c r="J1662" s="20">
        <f t="shared" si="176"/>
        <v>11</v>
      </c>
      <c r="K1662" s="20">
        <f t="shared" si="177"/>
        <v>2023</v>
      </c>
      <c r="L1662" s="12">
        <f t="shared" si="178"/>
        <v>0.39630286148391997</v>
      </c>
      <c r="M1662">
        <f>(COUNTIF(mercado_acoes!D:D, "Compra") + COUNTIF(mercado_acoes!D:D, "Venda"))</f>
        <v>2000</v>
      </c>
      <c r="N1662" s="19">
        <f t="shared" si="179"/>
        <v>3260</v>
      </c>
      <c r="O1662" s="19">
        <f t="shared" si="180"/>
        <v>2022.6036971385161</v>
      </c>
    </row>
    <row r="1663" spans="1:15" x14ac:dyDescent="0.2">
      <c r="A1663" s="3">
        <v>65</v>
      </c>
      <c r="B1663" s="3" t="s">
        <v>208</v>
      </c>
      <c r="C1663" s="3" t="s">
        <v>209</v>
      </c>
      <c r="D1663" s="3" t="s">
        <v>14</v>
      </c>
      <c r="E1663" s="3" t="s">
        <v>21</v>
      </c>
      <c r="F1663" s="7">
        <v>38.67</v>
      </c>
      <c r="G1663" s="6" t="s">
        <v>498</v>
      </c>
      <c r="H1663" s="21">
        <f t="shared" si="182"/>
        <v>6</v>
      </c>
      <c r="I1663" s="21" t="str">
        <f t="shared" si="181"/>
        <v>novembro</v>
      </c>
      <c r="J1663" s="20">
        <f t="shared" si="176"/>
        <v>11</v>
      </c>
      <c r="K1663" s="20">
        <f t="shared" si="177"/>
        <v>2023</v>
      </c>
      <c r="L1663" s="12">
        <f t="shared" si="178"/>
        <v>0.47315776145859717</v>
      </c>
      <c r="M1663">
        <f>(COUNTIF(mercado_acoes!D:D, "Compra") + COUNTIF(mercado_acoes!D:D, "Venda"))</f>
        <v>2000</v>
      </c>
      <c r="N1663" s="19">
        <f t="shared" si="179"/>
        <v>3867</v>
      </c>
      <c r="O1663" s="19">
        <f t="shared" si="180"/>
        <v>2022.5268422385413</v>
      </c>
    </row>
    <row r="1664" spans="1:15" x14ac:dyDescent="0.2">
      <c r="A1664" s="3">
        <v>20</v>
      </c>
      <c r="B1664" s="3" t="s">
        <v>145</v>
      </c>
      <c r="C1664" s="3" t="s">
        <v>146</v>
      </c>
      <c r="D1664" s="3" t="s">
        <v>9</v>
      </c>
      <c r="E1664" s="3" t="s">
        <v>25</v>
      </c>
      <c r="F1664" s="7">
        <v>18.309999999999999</v>
      </c>
      <c r="G1664" s="6" t="s">
        <v>498</v>
      </c>
      <c r="H1664" s="21">
        <f t="shared" si="182"/>
        <v>6</v>
      </c>
      <c r="I1664" s="21" t="str">
        <f t="shared" si="181"/>
        <v>novembro</v>
      </c>
      <c r="J1664" s="20">
        <f t="shared" si="176"/>
        <v>11</v>
      </c>
      <c r="K1664" s="20">
        <f t="shared" si="177"/>
        <v>2023</v>
      </c>
      <c r="L1664" s="12">
        <f t="shared" si="178"/>
        <v>0.2153709799949354</v>
      </c>
      <c r="M1664">
        <f>(COUNTIF(mercado_acoes!D:D, "Compra") + COUNTIF(mercado_acoes!D:D, "Venda"))</f>
        <v>2000</v>
      </c>
      <c r="N1664" s="19">
        <f t="shared" si="179"/>
        <v>1830.9999999999998</v>
      </c>
      <c r="O1664" s="19">
        <f t="shared" si="180"/>
        <v>2022.784629020005</v>
      </c>
    </row>
    <row r="1665" spans="1:15" x14ac:dyDescent="0.2">
      <c r="A1665" s="3">
        <v>82</v>
      </c>
      <c r="B1665" s="3" t="s">
        <v>244</v>
      </c>
      <c r="C1665" s="3" t="s">
        <v>245</v>
      </c>
      <c r="D1665" s="3" t="s">
        <v>9</v>
      </c>
      <c r="E1665" s="3" t="s">
        <v>70</v>
      </c>
      <c r="F1665" s="7">
        <v>11.94</v>
      </c>
      <c r="G1665" s="6" t="s">
        <v>498</v>
      </c>
      <c r="H1665" s="21">
        <f t="shared" si="182"/>
        <v>6</v>
      </c>
      <c r="I1665" s="21" t="str">
        <f t="shared" si="181"/>
        <v>novembro</v>
      </c>
      <c r="J1665" s="20">
        <f t="shared" si="176"/>
        <v>11</v>
      </c>
      <c r="K1665" s="20">
        <f t="shared" si="177"/>
        <v>2023</v>
      </c>
      <c r="L1665" s="12">
        <f t="shared" si="178"/>
        <v>0.13471765003798428</v>
      </c>
      <c r="M1665">
        <f>(COUNTIF(mercado_acoes!D:D, "Compra") + COUNTIF(mercado_acoes!D:D, "Venda"))</f>
        <v>2000</v>
      </c>
      <c r="N1665" s="19">
        <f t="shared" si="179"/>
        <v>1194</v>
      </c>
      <c r="O1665" s="19">
        <f t="shared" si="180"/>
        <v>2022.8652823499619</v>
      </c>
    </row>
    <row r="1666" spans="1:15" x14ac:dyDescent="0.2">
      <c r="A1666" s="3">
        <v>50</v>
      </c>
      <c r="B1666" s="3" t="s">
        <v>16</v>
      </c>
      <c r="C1666" s="3" t="s">
        <v>17</v>
      </c>
      <c r="D1666" s="3" t="s">
        <v>9</v>
      </c>
      <c r="E1666" s="3" t="s">
        <v>63</v>
      </c>
      <c r="F1666" s="7">
        <v>10.73</v>
      </c>
      <c r="G1666" s="6" t="s">
        <v>499</v>
      </c>
      <c r="H1666" s="21">
        <f t="shared" si="182"/>
        <v>7</v>
      </c>
      <c r="I1666" s="21" t="str">
        <f t="shared" si="181"/>
        <v>novembro</v>
      </c>
      <c r="J1666" s="20">
        <f t="shared" si="176"/>
        <v>11</v>
      </c>
      <c r="K1666" s="20">
        <f t="shared" si="177"/>
        <v>2023</v>
      </c>
      <c r="L1666" s="12">
        <f t="shared" si="178"/>
        <v>0.11939731577614585</v>
      </c>
      <c r="M1666">
        <f>(COUNTIF(mercado_acoes!D:D, "Compra") + COUNTIF(mercado_acoes!D:D, "Venda"))</f>
        <v>2000</v>
      </c>
      <c r="N1666" s="19">
        <f t="shared" si="179"/>
        <v>1073</v>
      </c>
      <c r="O1666" s="19">
        <f t="shared" si="180"/>
        <v>2022.880602684224</v>
      </c>
    </row>
    <row r="1667" spans="1:15" x14ac:dyDescent="0.2">
      <c r="A1667" s="3">
        <v>10</v>
      </c>
      <c r="B1667" s="3" t="s">
        <v>130</v>
      </c>
      <c r="C1667" s="3" t="s">
        <v>131</v>
      </c>
      <c r="D1667" s="3" t="s">
        <v>9</v>
      </c>
      <c r="E1667" s="3" t="s">
        <v>37</v>
      </c>
      <c r="F1667" s="7">
        <v>53.27</v>
      </c>
      <c r="G1667" s="6" t="s">
        <v>499</v>
      </c>
      <c r="H1667" s="21">
        <f t="shared" si="182"/>
        <v>7</v>
      </c>
      <c r="I1667" s="21" t="str">
        <f t="shared" si="181"/>
        <v>novembro</v>
      </c>
      <c r="J1667" s="20">
        <f t="shared" ref="J1667:J1730" si="183">MONTH(G1667)</f>
        <v>11</v>
      </c>
      <c r="K1667" s="20">
        <f t="shared" ref="K1667:K1730" si="184">YEAR(G1667)</f>
        <v>2023</v>
      </c>
      <c r="L1667" s="12">
        <f t="shared" ref="L1667:L1730" si="185">(F1667 - MIN(F:F)) / (MAX(F:F) - MIN(F:F))</f>
        <v>0.65801468726259815</v>
      </c>
      <c r="M1667">
        <f>(COUNTIF(mercado_acoes!D:D, "Compra") + COUNTIF(mercado_acoes!D:D, "Venda"))</f>
        <v>2000</v>
      </c>
      <c r="N1667" s="19">
        <f t="shared" ref="N1667:N1730" si="186">F1667*100</f>
        <v>5327</v>
      </c>
      <c r="O1667" s="19">
        <f t="shared" ref="O1667:O1730" si="187">K1667 - L1667</f>
        <v>2022.3419853127375</v>
      </c>
    </row>
    <row r="1668" spans="1:15" x14ac:dyDescent="0.2">
      <c r="A1668" s="3">
        <v>83</v>
      </c>
      <c r="B1668" s="3" t="s">
        <v>67</v>
      </c>
      <c r="C1668" s="3" t="s">
        <v>68</v>
      </c>
      <c r="D1668" s="3" t="s">
        <v>9</v>
      </c>
      <c r="E1668" s="3" t="s">
        <v>37</v>
      </c>
      <c r="F1668" s="7">
        <v>56</v>
      </c>
      <c r="G1668" s="6" t="s">
        <v>499</v>
      </c>
      <c r="H1668" s="21">
        <f t="shared" si="182"/>
        <v>7</v>
      </c>
      <c r="I1668" s="21" t="str">
        <f t="shared" si="181"/>
        <v>novembro</v>
      </c>
      <c r="J1668" s="20">
        <f t="shared" si="183"/>
        <v>11</v>
      </c>
      <c r="K1668" s="20">
        <f t="shared" si="184"/>
        <v>2023</v>
      </c>
      <c r="L1668" s="12">
        <f t="shared" si="185"/>
        <v>0.69258040010129152</v>
      </c>
      <c r="M1668">
        <f>(COUNTIF(mercado_acoes!D:D, "Compra") + COUNTIF(mercado_acoes!D:D, "Venda"))</f>
        <v>2000</v>
      </c>
      <c r="N1668" s="19">
        <f t="shared" si="186"/>
        <v>5600</v>
      </c>
      <c r="O1668" s="19">
        <f t="shared" si="187"/>
        <v>2022.3074195998988</v>
      </c>
    </row>
    <row r="1669" spans="1:15" x14ac:dyDescent="0.2">
      <c r="A1669" s="3">
        <v>94</v>
      </c>
      <c r="B1669" s="3" t="s">
        <v>205</v>
      </c>
      <c r="C1669" s="3" t="s">
        <v>256</v>
      </c>
      <c r="D1669" s="3" t="s">
        <v>9</v>
      </c>
      <c r="E1669" s="3" t="s">
        <v>63</v>
      </c>
      <c r="F1669" s="7">
        <v>11.31</v>
      </c>
      <c r="G1669" s="6" t="s">
        <v>499</v>
      </c>
      <c r="H1669" s="21">
        <f t="shared" si="182"/>
        <v>7</v>
      </c>
      <c r="I1669" s="21" t="str">
        <f t="shared" ref="I1669:I1732" si="188">TEXT(G1669,"mmmm")</f>
        <v>novembro</v>
      </c>
      <c r="J1669" s="20">
        <f t="shared" si="183"/>
        <v>11</v>
      </c>
      <c r="K1669" s="20">
        <f t="shared" si="184"/>
        <v>2023</v>
      </c>
      <c r="L1669" s="12">
        <f t="shared" si="185"/>
        <v>0.12674094707520892</v>
      </c>
      <c r="M1669">
        <f>(COUNTIF(mercado_acoes!D:D, "Compra") + COUNTIF(mercado_acoes!D:D, "Venda"))</f>
        <v>2000</v>
      </c>
      <c r="N1669" s="19">
        <f t="shared" si="186"/>
        <v>1131</v>
      </c>
      <c r="O1669" s="19">
        <f t="shared" si="187"/>
        <v>2022.8732590529248</v>
      </c>
    </row>
    <row r="1670" spans="1:15" x14ac:dyDescent="0.2">
      <c r="A1670" s="3">
        <v>55</v>
      </c>
      <c r="B1670" s="3" t="s">
        <v>197</v>
      </c>
      <c r="C1670" s="3" t="s">
        <v>198</v>
      </c>
      <c r="D1670" s="3" t="s">
        <v>9</v>
      </c>
      <c r="E1670" s="3" t="s">
        <v>27</v>
      </c>
      <c r="F1670" s="7">
        <v>13.87</v>
      </c>
      <c r="G1670" s="6" t="s">
        <v>499</v>
      </c>
      <c r="H1670" s="21">
        <f t="shared" si="182"/>
        <v>7</v>
      </c>
      <c r="I1670" s="21" t="str">
        <f t="shared" si="188"/>
        <v>novembro</v>
      </c>
      <c r="J1670" s="20">
        <f t="shared" si="183"/>
        <v>11</v>
      </c>
      <c r="K1670" s="20">
        <f t="shared" si="184"/>
        <v>2023</v>
      </c>
      <c r="L1670" s="12">
        <f t="shared" si="185"/>
        <v>0.1591542162572803</v>
      </c>
      <c r="M1670">
        <f>(COUNTIF(mercado_acoes!D:D, "Compra") + COUNTIF(mercado_acoes!D:D, "Venda"))</f>
        <v>2000</v>
      </c>
      <c r="N1670" s="19">
        <f t="shared" si="186"/>
        <v>1387</v>
      </c>
      <c r="O1670" s="19">
        <f t="shared" si="187"/>
        <v>2022.8408457837427</v>
      </c>
    </row>
    <row r="1671" spans="1:15" x14ac:dyDescent="0.2">
      <c r="A1671" s="3">
        <v>86</v>
      </c>
      <c r="B1671" s="3" t="s">
        <v>39</v>
      </c>
      <c r="C1671" s="3" t="s">
        <v>40</v>
      </c>
      <c r="D1671" s="3" t="s">
        <v>9</v>
      </c>
      <c r="E1671" s="3" t="s">
        <v>57</v>
      </c>
      <c r="F1671" s="7">
        <v>18.079999999999998</v>
      </c>
      <c r="G1671" s="6" t="s">
        <v>499</v>
      </c>
      <c r="H1671" s="21">
        <f t="shared" si="182"/>
        <v>7</v>
      </c>
      <c r="I1671" s="21" t="str">
        <f t="shared" si="188"/>
        <v>novembro</v>
      </c>
      <c r="J1671" s="20">
        <f t="shared" si="183"/>
        <v>11</v>
      </c>
      <c r="K1671" s="20">
        <f t="shared" si="184"/>
        <v>2023</v>
      </c>
      <c r="L1671" s="12">
        <f t="shared" si="185"/>
        <v>0.21245885034185866</v>
      </c>
      <c r="M1671">
        <f>(COUNTIF(mercado_acoes!D:D, "Compra") + COUNTIF(mercado_acoes!D:D, "Venda"))</f>
        <v>2000</v>
      </c>
      <c r="N1671" s="19">
        <f t="shared" si="186"/>
        <v>1807.9999999999998</v>
      </c>
      <c r="O1671" s="19">
        <f t="shared" si="187"/>
        <v>2022.7875411496582</v>
      </c>
    </row>
    <row r="1672" spans="1:15" x14ac:dyDescent="0.2">
      <c r="A1672" s="3">
        <v>91</v>
      </c>
      <c r="B1672" s="3" t="s">
        <v>85</v>
      </c>
      <c r="C1672" s="3" t="s">
        <v>86</v>
      </c>
      <c r="D1672" s="3" t="s">
        <v>14</v>
      </c>
      <c r="E1672" s="3" t="s">
        <v>70</v>
      </c>
      <c r="F1672" s="7">
        <v>10.47</v>
      </c>
      <c r="G1672" s="6" t="s">
        <v>500</v>
      </c>
      <c r="H1672" s="21">
        <f t="shared" si="182"/>
        <v>8</v>
      </c>
      <c r="I1672" s="21" t="str">
        <f t="shared" si="188"/>
        <v>novembro</v>
      </c>
      <c r="J1672" s="20">
        <f t="shared" si="183"/>
        <v>11</v>
      </c>
      <c r="K1672" s="20">
        <f t="shared" si="184"/>
        <v>2023</v>
      </c>
      <c r="L1672" s="12">
        <f t="shared" si="185"/>
        <v>0.11610534312484172</v>
      </c>
      <c r="M1672">
        <f>(COUNTIF(mercado_acoes!D:D, "Compra") + COUNTIF(mercado_acoes!D:D, "Venda"))</f>
        <v>2000</v>
      </c>
      <c r="N1672" s="19">
        <f t="shared" si="186"/>
        <v>1047</v>
      </c>
      <c r="O1672" s="19">
        <f t="shared" si="187"/>
        <v>2022.8838946568751</v>
      </c>
    </row>
    <row r="1673" spans="1:15" x14ac:dyDescent="0.2">
      <c r="A1673" s="3">
        <v>8</v>
      </c>
      <c r="B1673" s="3" t="s">
        <v>77</v>
      </c>
      <c r="C1673" s="3" t="s">
        <v>78</v>
      </c>
      <c r="D1673" s="3" t="s">
        <v>9</v>
      </c>
      <c r="E1673" s="3" t="s">
        <v>10</v>
      </c>
      <c r="F1673" s="7">
        <v>10.64</v>
      </c>
      <c r="G1673" s="6" t="s">
        <v>500</v>
      </c>
      <c r="H1673" s="21">
        <f t="shared" si="182"/>
        <v>8</v>
      </c>
      <c r="I1673" s="21" t="str">
        <f t="shared" si="188"/>
        <v>novembro</v>
      </c>
      <c r="J1673" s="20">
        <f t="shared" si="183"/>
        <v>11</v>
      </c>
      <c r="K1673" s="20">
        <f t="shared" si="184"/>
        <v>2023</v>
      </c>
      <c r="L1673" s="12">
        <f t="shared" si="185"/>
        <v>0.11825778678146365</v>
      </c>
      <c r="M1673">
        <f>(COUNTIF(mercado_acoes!D:D, "Compra") + COUNTIF(mercado_acoes!D:D, "Venda"))</f>
        <v>2000</v>
      </c>
      <c r="N1673" s="19">
        <f t="shared" si="186"/>
        <v>1064</v>
      </c>
      <c r="O1673" s="19">
        <f t="shared" si="187"/>
        <v>2022.8817422132186</v>
      </c>
    </row>
    <row r="1674" spans="1:15" x14ac:dyDescent="0.2">
      <c r="A1674" s="3">
        <v>60</v>
      </c>
      <c r="B1674" s="3" t="s">
        <v>41</v>
      </c>
      <c r="C1674" s="3" t="s">
        <v>42</v>
      </c>
      <c r="D1674" s="3" t="s">
        <v>14</v>
      </c>
      <c r="E1674" s="3" t="s">
        <v>27</v>
      </c>
      <c r="F1674" s="7">
        <v>13.63</v>
      </c>
      <c r="G1674" s="6" t="s">
        <v>500</v>
      </c>
      <c r="H1674" s="21">
        <f t="shared" si="182"/>
        <v>8</v>
      </c>
      <c r="I1674" s="21" t="str">
        <f t="shared" si="188"/>
        <v>novembro</v>
      </c>
      <c r="J1674" s="20">
        <f t="shared" si="183"/>
        <v>11</v>
      </c>
      <c r="K1674" s="20">
        <f t="shared" si="184"/>
        <v>2023</v>
      </c>
      <c r="L1674" s="12">
        <f t="shared" si="185"/>
        <v>0.15611547227146111</v>
      </c>
      <c r="M1674">
        <f>(COUNTIF(mercado_acoes!D:D, "Compra") + COUNTIF(mercado_acoes!D:D, "Venda"))</f>
        <v>2000</v>
      </c>
      <c r="N1674" s="19">
        <f t="shared" si="186"/>
        <v>1363</v>
      </c>
      <c r="O1674" s="19">
        <f t="shared" si="187"/>
        <v>2022.8438845277285</v>
      </c>
    </row>
    <row r="1675" spans="1:15" x14ac:dyDescent="0.2">
      <c r="A1675" s="3">
        <v>80</v>
      </c>
      <c r="B1675" s="3" t="s">
        <v>19</v>
      </c>
      <c r="C1675" s="3" t="s">
        <v>20</v>
      </c>
      <c r="D1675" s="3" t="s">
        <v>14</v>
      </c>
      <c r="E1675" s="3" t="s">
        <v>10</v>
      </c>
      <c r="F1675" s="7">
        <v>10.69</v>
      </c>
      <c r="G1675" s="6" t="s">
        <v>500</v>
      </c>
      <c r="H1675" s="21">
        <f t="shared" si="182"/>
        <v>8</v>
      </c>
      <c r="I1675" s="21" t="str">
        <f t="shared" si="188"/>
        <v>novembro</v>
      </c>
      <c r="J1675" s="20">
        <f t="shared" si="183"/>
        <v>11</v>
      </c>
      <c r="K1675" s="20">
        <f t="shared" si="184"/>
        <v>2023</v>
      </c>
      <c r="L1675" s="12">
        <f t="shared" si="185"/>
        <v>0.11889085844517597</v>
      </c>
      <c r="M1675">
        <f>(COUNTIF(mercado_acoes!D:D, "Compra") + COUNTIF(mercado_acoes!D:D, "Venda"))</f>
        <v>2000</v>
      </c>
      <c r="N1675" s="19">
        <f t="shared" si="186"/>
        <v>1069</v>
      </c>
      <c r="O1675" s="19">
        <f t="shared" si="187"/>
        <v>2022.8811091415548</v>
      </c>
    </row>
    <row r="1676" spans="1:15" x14ac:dyDescent="0.2">
      <c r="A1676" s="3">
        <v>20</v>
      </c>
      <c r="B1676" s="3" t="s">
        <v>145</v>
      </c>
      <c r="C1676" s="3" t="s">
        <v>146</v>
      </c>
      <c r="D1676" s="3" t="s">
        <v>9</v>
      </c>
      <c r="E1676" s="3" t="s">
        <v>37</v>
      </c>
      <c r="F1676" s="7">
        <v>57.38</v>
      </c>
      <c r="G1676" s="6" t="s">
        <v>500</v>
      </c>
      <c r="H1676" s="21">
        <f t="shared" si="182"/>
        <v>8</v>
      </c>
      <c r="I1676" s="21" t="str">
        <f t="shared" si="188"/>
        <v>novembro</v>
      </c>
      <c r="J1676" s="20">
        <f t="shared" si="183"/>
        <v>11</v>
      </c>
      <c r="K1676" s="20">
        <f t="shared" si="184"/>
        <v>2023</v>
      </c>
      <c r="L1676" s="12">
        <f t="shared" si="185"/>
        <v>0.71005317801975187</v>
      </c>
      <c r="M1676">
        <f>(COUNTIF(mercado_acoes!D:D, "Compra") + COUNTIF(mercado_acoes!D:D, "Venda"))</f>
        <v>2000</v>
      </c>
      <c r="N1676" s="19">
        <f t="shared" si="186"/>
        <v>5738</v>
      </c>
      <c r="O1676" s="19">
        <f t="shared" si="187"/>
        <v>2022.2899468219803</v>
      </c>
    </row>
    <row r="1677" spans="1:15" x14ac:dyDescent="0.2">
      <c r="A1677" s="3">
        <v>83</v>
      </c>
      <c r="B1677" s="3" t="s">
        <v>67</v>
      </c>
      <c r="C1677" s="3" t="s">
        <v>68</v>
      </c>
      <c r="D1677" s="3" t="s">
        <v>14</v>
      </c>
      <c r="E1677" s="3" t="s">
        <v>95</v>
      </c>
      <c r="F1677" s="7">
        <v>2.44</v>
      </c>
      <c r="G1677" s="6" t="s">
        <v>500</v>
      </c>
      <c r="H1677" s="21">
        <f t="shared" si="182"/>
        <v>8</v>
      </c>
      <c r="I1677" s="21" t="str">
        <f t="shared" si="188"/>
        <v>novembro</v>
      </c>
      <c r="J1677" s="20">
        <f t="shared" si="183"/>
        <v>11</v>
      </c>
      <c r="K1677" s="20">
        <f t="shared" si="184"/>
        <v>2023</v>
      </c>
      <c r="L1677" s="12">
        <f t="shared" si="185"/>
        <v>1.4434033932641173E-2</v>
      </c>
      <c r="M1677">
        <f>(COUNTIF(mercado_acoes!D:D, "Compra") + COUNTIF(mercado_acoes!D:D, "Venda"))</f>
        <v>2000</v>
      </c>
      <c r="N1677" s="19">
        <f t="shared" si="186"/>
        <v>244</v>
      </c>
      <c r="O1677" s="19">
        <f t="shared" si="187"/>
        <v>2022.9855659660673</v>
      </c>
    </row>
    <row r="1678" spans="1:15" x14ac:dyDescent="0.2">
      <c r="A1678" s="3">
        <v>56</v>
      </c>
      <c r="B1678" s="3" t="s">
        <v>104</v>
      </c>
      <c r="C1678" s="3" t="s">
        <v>105</v>
      </c>
      <c r="D1678" s="3" t="s">
        <v>14</v>
      </c>
      <c r="E1678" s="3" t="s">
        <v>57</v>
      </c>
      <c r="F1678" s="7">
        <v>14.44</v>
      </c>
      <c r="G1678" s="6" t="s">
        <v>500</v>
      </c>
      <c r="H1678" s="21">
        <f t="shared" si="182"/>
        <v>8</v>
      </c>
      <c r="I1678" s="21" t="str">
        <f t="shared" si="188"/>
        <v>novembro</v>
      </c>
      <c r="J1678" s="20">
        <f t="shared" si="183"/>
        <v>11</v>
      </c>
      <c r="K1678" s="20">
        <f t="shared" si="184"/>
        <v>2023</v>
      </c>
      <c r="L1678" s="12">
        <f t="shared" si="185"/>
        <v>0.1663712332236009</v>
      </c>
      <c r="M1678">
        <f>(COUNTIF(mercado_acoes!D:D, "Compra") + COUNTIF(mercado_acoes!D:D, "Venda"))</f>
        <v>2000</v>
      </c>
      <c r="N1678" s="19">
        <f t="shared" si="186"/>
        <v>1444</v>
      </c>
      <c r="O1678" s="19">
        <f t="shared" si="187"/>
        <v>2022.8336287667764</v>
      </c>
    </row>
    <row r="1679" spans="1:15" x14ac:dyDescent="0.2">
      <c r="A1679" s="3">
        <v>87</v>
      </c>
      <c r="B1679" s="3" t="s">
        <v>267</v>
      </c>
      <c r="C1679" s="3" t="s">
        <v>268</v>
      </c>
      <c r="D1679" s="3" t="s">
        <v>14</v>
      </c>
      <c r="E1679" s="3" t="s">
        <v>70</v>
      </c>
      <c r="F1679" s="7">
        <v>14.8</v>
      </c>
      <c r="G1679" s="6" t="s">
        <v>501</v>
      </c>
      <c r="H1679" s="21">
        <f t="shared" si="182"/>
        <v>9</v>
      </c>
      <c r="I1679" s="21" t="str">
        <f t="shared" si="188"/>
        <v>novembro</v>
      </c>
      <c r="J1679" s="20">
        <f t="shared" si="183"/>
        <v>11</v>
      </c>
      <c r="K1679" s="20">
        <f t="shared" si="184"/>
        <v>2023</v>
      </c>
      <c r="L1679" s="12">
        <f t="shared" si="185"/>
        <v>0.17092934920232969</v>
      </c>
      <c r="M1679">
        <f>(COUNTIF(mercado_acoes!D:D, "Compra") + COUNTIF(mercado_acoes!D:D, "Venda"))</f>
        <v>2000</v>
      </c>
      <c r="N1679" s="19">
        <f t="shared" si="186"/>
        <v>1480</v>
      </c>
      <c r="O1679" s="19">
        <f t="shared" si="187"/>
        <v>2022.8290706507976</v>
      </c>
    </row>
    <row r="1680" spans="1:15" x14ac:dyDescent="0.2">
      <c r="A1680" s="3">
        <v>5</v>
      </c>
      <c r="B1680" s="3" t="s">
        <v>151</v>
      </c>
      <c r="C1680" s="3" t="s">
        <v>152</v>
      </c>
      <c r="D1680" s="3" t="s">
        <v>14</v>
      </c>
      <c r="E1680" s="3" t="s">
        <v>63</v>
      </c>
      <c r="F1680" s="7">
        <v>10.84</v>
      </c>
      <c r="G1680" s="6" t="s">
        <v>501</v>
      </c>
      <c r="H1680" s="21">
        <f t="shared" si="182"/>
        <v>9</v>
      </c>
      <c r="I1680" s="21" t="str">
        <f t="shared" si="188"/>
        <v>novembro</v>
      </c>
      <c r="J1680" s="20">
        <f t="shared" si="183"/>
        <v>11</v>
      </c>
      <c r="K1680" s="20">
        <f t="shared" si="184"/>
        <v>2023</v>
      </c>
      <c r="L1680" s="12">
        <f t="shared" si="185"/>
        <v>0.12079007343631297</v>
      </c>
      <c r="M1680">
        <f>(COUNTIF(mercado_acoes!D:D, "Compra") + COUNTIF(mercado_acoes!D:D, "Venda"))</f>
        <v>2000</v>
      </c>
      <c r="N1680" s="19">
        <f t="shared" si="186"/>
        <v>1084</v>
      </c>
      <c r="O1680" s="19">
        <f t="shared" si="187"/>
        <v>2022.8792099265636</v>
      </c>
    </row>
    <row r="1681" spans="1:15" x14ac:dyDescent="0.2">
      <c r="A1681" s="3">
        <v>28</v>
      </c>
      <c r="B1681" s="3" t="s">
        <v>49</v>
      </c>
      <c r="C1681" s="3" t="s">
        <v>50</v>
      </c>
      <c r="D1681" s="3" t="s">
        <v>14</v>
      </c>
      <c r="E1681" s="3" t="s">
        <v>27</v>
      </c>
      <c r="F1681" s="7">
        <v>14.66</v>
      </c>
      <c r="G1681" s="6" t="s">
        <v>501</v>
      </c>
      <c r="H1681" s="21">
        <f t="shared" si="182"/>
        <v>9</v>
      </c>
      <c r="I1681" s="21" t="str">
        <f t="shared" si="188"/>
        <v>novembro</v>
      </c>
      <c r="J1681" s="20">
        <f t="shared" si="183"/>
        <v>11</v>
      </c>
      <c r="K1681" s="20">
        <f t="shared" si="184"/>
        <v>2023</v>
      </c>
      <c r="L1681" s="12">
        <f t="shared" si="185"/>
        <v>0.16915674854393517</v>
      </c>
      <c r="M1681">
        <f>(COUNTIF(mercado_acoes!D:D, "Compra") + COUNTIF(mercado_acoes!D:D, "Venda"))</f>
        <v>2000</v>
      </c>
      <c r="N1681" s="19">
        <f t="shared" si="186"/>
        <v>1466</v>
      </c>
      <c r="O1681" s="19">
        <f t="shared" si="187"/>
        <v>2022.8308432514561</v>
      </c>
    </row>
    <row r="1682" spans="1:15" x14ac:dyDescent="0.2">
      <c r="A1682" s="3">
        <v>11</v>
      </c>
      <c r="B1682" s="3" t="s">
        <v>237</v>
      </c>
      <c r="C1682" s="3" t="s">
        <v>238</v>
      </c>
      <c r="D1682" s="3" t="s">
        <v>14</v>
      </c>
      <c r="E1682" s="3" t="s">
        <v>18</v>
      </c>
      <c r="F1682" s="7">
        <v>12.5</v>
      </c>
      <c r="G1682" s="6" t="s">
        <v>501</v>
      </c>
      <c r="H1682" s="21">
        <f t="shared" si="182"/>
        <v>9</v>
      </c>
      <c r="I1682" s="21" t="str">
        <f t="shared" si="188"/>
        <v>novembro</v>
      </c>
      <c r="J1682" s="20">
        <f t="shared" si="183"/>
        <v>11</v>
      </c>
      <c r="K1682" s="20">
        <f t="shared" si="184"/>
        <v>2023</v>
      </c>
      <c r="L1682" s="12">
        <f t="shared" si="185"/>
        <v>0.14180805267156241</v>
      </c>
      <c r="M1682">
        <f>(COUNTIF(mercado_acoes!D:D, "Compra") + COUNTIF(mercado_acoes!D:D, "Venda"))</f>
        <v>2000</v>
      </c>
      <c r="N1682" s="19">
        <f t="shared" si="186"/>
        <v>1250</v>
      </c>
      <c r="O1682" s="19">
        <f t="shared" si="187"/>
        <v>2022.8581919473284</v>
      </c>
    </row>
    <row r="1683" spans="1:15" x14ac:dyDescent="0.2">
      <c r="A1683" s="3">
        <v>48</v>
      </c>
      <c r="B1683" s="3" t="s">
        <v>23</v>
      </c>
      <c r="C1683" s="3" t="s">
        <v>26</v>
      </c>
      <c r="D1683" s="3" t="s">
        <v>14</v>
      </c>
      <c r="E1683" s="3" t="s">
        <v>21</v>
      </c>
      <c r="F1683" s="7">
        <v>28.67</v>
      </c>
      <c r="G1683" s="6" t="s">
        <v>502</v>
      </c>
      <c r="H1683" s="21">
        <f t="shared" si="182"/>
        <v>10</v>
      </c>
      <c r="I1683" s="21" t="str">
        <f t="shared" si="188"/>
        <v>novembro</v>
      </c>
      <c r="J1683" s="20">
        <f t="shared" si="183"/>
        <v>11</v>
      </c>
      <c r="K1683" s="20">
        <f t="shared" si="184"/>
        <v>2023</v>
      </c>
      <c r="L1683" s="12">
        <f t="shared" si="185"/>
        <v>0.34654342871613064</v>
      </c>
      <c r="M1683">
        <f>(COUNTIF(mercado_acoes!D:D, "Compra") + COUNTIF(mercado_acoes!D:D, "Venda"))</f>
        <v>2000</v>
      </c>
      <c r="N1683" s="19">
        <f t="shared" si="186"/>
        <v>2867</v>
      </c>
      <c r="O1683" s="19">
        <f t="shared" si="187"/>
        <v>2022.6534565712839</v>
      </c>
    </row>
    <row r="1684" spans="1:15" x14ac:dyDescent="0.2">
      <c r="A1684" s="3">
        <v>47</v>
      </c>
      <c r="B1684" s="3" t="s">
        <v>93</v>
      </c>
      <c r="C1684" s="3" t="s">
        <v>94</v>
      </c>
      <c r="D1684" s="3" t="s">
        <v>14</v>
      </c>
      <c r="E1684" s="3" t="s">
        <v>125</v>
      </c>
      <c r="F1684" s="7">
        <v>3.92</v>
      </c>
      <c r="G1684" s="6" t="s">
        <v>502</v>
      </c>
      <c r="H1684" s="21">
        <f t="shared" si="182"/>
        <v>10</v>
      </c>
      <c r="I1684" s="21" t="str">
        <f t="shared" si="188"/>
        <v>novembro</v>
      </c>
      <c r="J1684" s="20">
        <f t="shared" si="183"/>
        <v>11</v>
      </c>
      <c r="K1684" s="20">
        <f t="shared" si="184"/>
        <v>2023</v>
      </c>
      <c r="L1684" s="12">
        <f t="shared" si="185"/>
        <v>3.3172955178526212E-2</v>
      </c>
      <c r="M1684">
        <f>(COUNTIF(mercado_acoes!D:D, "Compra") + COUNTIF(mercado_acoes!D:D, "Venda"))</f>
        <v>2000</v>
      </c>
      <c r="N1684" s="19">
        <f t="shared" si="186"/>
        <v>392</v>
      </c>
      <c r="O1684" s="19">
        <f t="shared" si="187"/>
        <v>2022.9668270448215</v>
      </c>
    </row>
    <row r="1685" spans="1:15" x14ac:dyDescent="0.2">
      <c r="A1685" s="3">
        <v>29</v>
      </c>
      <c r="B1685" s="3" t="s">
        <v>97</v>
      </c>
      <c r="C1685" s="3" t="s">
        <v>98</v>
      </c>
      <c r="D1685" s="3" t="s">
        <v>14</v>
      </c>
      <c r="E1685" s="3" t="s">
        <v>21</v>
      </c>
      <c r="F1685" s="7">
        <v>35.08</v>
      </c>
      <c r="G1685" s="6" t="s">
        <v>502</v>
      </c>
      <c r="H1685" s="21">
        <f t="shared" si="182"/>
        <v>10</v>
      </c>
      <c r="I1685" s="21" t="str">
        <f t="shared" si="188"/>
        <v>novembro</v>
      </c>
      <c r="J1685" s="20">
        <f t="shared" si="183"/>
        <v>11</v>
      </c>
      <c r="K1685" s="20">
        <f t="shared" si="184"/>
        <v>2023</v>
      </c>
      <c r="L1685" s="12">
        <f t="shared" si="185"/>
        <v>0.42770321600405165</v>
      </c>
      <c r="M1685">
        <f>(COUNTIF(mercado_acoes!D:D, "Compra") + COUNTIF(mercado_acoes!D:D, "Venda"))</f>
        <v>2000</v>
      </c>
      <c r="N1685" s="19">
        <f t="shared" si="186"/>
        <v>3508</v>
      </c>
      <c r="O1685" s="19">
        <f t="shared" si="187"/>
        <v>2022.5722967839959</v>
      </c>
    </row>
    <row r="1686" spans="1:15" x14ac:dyDescent="0.2">
      <c r="A1686" s="3">
        <v>30</v>
      </c>
      <c r="B1686" s="3" t="s">
        <v>7</v>
      </c>
      <c r="C1686" s="3" t="s">
        <v>8</v>
      </c>
      <c r="D1686" s="3" t="s">
        <v>9</v>
      </c>
      <c r="E1686" s="3" t="s">
        <v>115</v>
      </c>
      <c r="F1686" s="7">
        <v>27.07</v>
      </c>
      <c r="G1686" s="6" t="s">
        <v>502</v>
      </c>
      <c r="H1686" s="21">
        <f t="shared" si="182"/>
        <v>10</v>
      </c>
      <c r="I1686" s="21" t="str">
        <f t="shared" si="188"/>
        <v>novembro</v>
      </c>
      <c r="J1686" s="20">
        <f t="shared" si="183"/>
        <v>11</v>
      </c>
      <c r="K1686" s="20">
        <f t="shared" si="184"/>
        <v>2023</v>
      </c>
      <c r="L1686" s="12">
        <f t="shared" si="185"/>
        <v>0.32628513547733601</v>
      </c>
      <c r="M1686">
        <f>(COUNTIF(mercado_acoes!D:D, "Compra") + COUNTIF(mercado_acoes!D:D, "Venda"))</f>
        <v>2000</v>
      </c>
      <c r="N1686" s="19">
        <f t="shared" si="186"/>
        <v>2707</v>
      </c>
      <c r="O1686" s="19">
        <f t="shared" si="187"/>
        <v>2022.6737148645227</v>
      </c>
    </row>
    <row r="1687" spans="1:15" x14ac:dyDescent="0.2">
      <c r="A1687" s="3">
        <v>55</v>
      </c>
      <c r="B1687" s="3" t="s">
        <v>197</v>
      </c>
      <c r="C1687" s="3" t="s">
        <v>198</v>
      </c>
      <c r="D1687" s="3" t="s">
        <v>14</v>
      </c>
      <c r="E1687" s="3" t="s">
        <v>47</v>
      </c>
      <c r="F1687" s="7">
        <v>13.25</v>
      </c>
      <c r="G1687" s="6" t="s">
        <v>502</v>
      </c>
      <c r="H1687" s="21">
        <f t="shared" si="182"/>
        <v>10</v>
      </c>
      <c r="I1687" s="21" t="str">
        <f t="shared" si="188"/>
        <v>novembro</v>
      </c>
      <c r="J1687" s="20">
        <f t="shared" si="183"/>
        <v>11</v>
      </c>
      <c r="K1687" s="20">
        <f t="shared" si="184"/>
        <v>2023</v>
      </c>
      <c r="L1687" s="12">
        <f t="shared" si="185"/>
        <v>0.15130412762724738</v>
      </c>
      <c r="M1687">
        <f>(COUNTIF(mercado_acoes!D:D, "Compra") + COUNTIF(mercado_acoes!D:D, "Venda"))</f>
        <v>2000</v>
      </c>
      <c r="N1687" s="19">
        <f t="shared" si="186"/>
        <v>1325</v>
      </c>
      <c r="O1687" s="19">
        <f t="shared" si="187"/>
        <v>2022.8486958723727</v>
      </c>
    </row>
    <row r="1688" spans="1:15" x14ac:dyDescent="0.2">
      <c r="A1688" s="3">
        <v>80</v>
      </c>
      <c r="B1688" s="3" t="s">
        <v>19</v>
      </c>
      <c r="C1688" s="3" t="s">
        <v>20</v>
      </c>
      <c r="D1688" s="3" t="s">
        <v>14</v>
      </c>
      <c r="E1688" s="3" t="s">
        <v>125</v>
      </c>
      <c r="F1688" s="7">
        <v>2.99</v>
      </c>
      <c r="G1688" s="6" t="s">
        <v>502</v>
      </c>
      <c r="H1688" s="21">
        <f t="shared" si="182"/>
        <v>10</v>
      </c>
      <c r="I1688" s="21" t="str">
        <f t="shared" si="188"/>
        <v>novembro</v>
      </c>
      <c r="J1688" s="20">
        <f t="shared" si="183"/>
        <v>11</v>
      </c>
      <c r="K1688" s="20">
        <f t="shared" si="184"/>
        <v>2023</v>
      </c>
      <c r="L1688" s="12">
        <f t="shared" si="185"/>
        <v>2.1397822233476832E-2</v>
      </c>
      <c r="M1688">
        <f>(COUNTIF(mercado_acoes!D:D, "Compra") + COUNTIF(mercado_acoes!D:D, "Venda"))</f>
        <v>2000</v>
      </c>
      <c r="N1688" s="19">
        <f t="shared" si="186"/>
        <v>299</v>
      </c>
      <c r="O1688" s="19">
        <f t="shared" si="187"/>
        <v>2022.9786021777666</v>
      </c>
    </row>
    <row r="1689" spans="1:15" x14ac:dyDescent="0.2">
      <c r="A1689" s="3">
        <v>80</v>
      </c>
      <c r="B1689" s="3" t="s">
        <v>19</v>
      </c>
      <c r="C1689" s="3" t="s">
        <v>20</v>
      </c>
      <c r="D1689" s="3" t="s">
        <v>9</v>
      </c>
      <c r="E1689" s="3" t="s">
        <v>15</v>
      </c>
      <c r="F1689" s="7">
        <v>39.24</v>
      </c>
      <c r="G1689" s="6" t="s">
        <v>502</v>
      </c>
      <c r="H1689" s="21">
        <f t="shared" si="182"/>
        <v>10</v>
      </c>
      <c r="I1689" s="21" t="str">
        <f t="shared" si="188"/>
        <v>novembro</v>
      </c>
      <c r="J1689" s="20">
        <f t="shared" si="183"/>
        <v>11</v>
      </c>
      <c r="K1689" s="20">
        <f t="shared" si="184"/>
        <v>2023</v>
      </c>
      <c r="L1689" s="12">
        <f t="shared" si="185"/>
        <v>0.48037477842491771</v>
      </c>
      <c r="M1689">
        <f>(COUNTIF(mercado_acoes!D:D, "Compra") + COUNTIF(mercado_acoes!D:D, "Venda"))</f>
        <v>2000</v>
      </c>
      <c r="N1689" s="19">
        <f t="shared" si="186"/>
        <v>3924</v>
      </c>
      <c r="O1689" s="19">
        <f t="shared" si="187"/>
        <v>2022.5196252215751</v>
      </c>
    </row>
    <row r="1690" spans="1:15" x14ac:dyDescent="0.2">
      <c r="A1690" s="3">
        <v>77</v>
      </c>
      <c r="B1690" s="3" t="s">
        <v>7</v>
      </c>
      <c r="C1690" s="3" t="s">
        <v>154</v>
      </c>
      <c r="D1690" s="3" t="s">
        <v>9</v>
      </c>
      <c r="E1690" s="3" t="s">
        <v>15</v>
      </c>
      <c r="F1690" s="7">
        <v>56.13</v>
      </c>
      <c r="G1690" s="6" t="s">
        <v>503</v>
      </c>
      <c r="H1690" s="21">
        <f t="shared" si="182"/>
        <v>11</v>
      </c>
      <c r="I1690" s="21" t="str">
        <f t="shared" si="188"/>
        <v>novembro</v>
      </c>
      <c r="J1690" s="20">
        <f t="shared" si="183"/>
        <v>11</v>
      </c>
      <c r="K1690" s="20">
        <f t="shared" si="184"/>
        <v>2023</v>
      </c>
      <c r="L1690" s="12">
        <f t="shared" si="185"/>
        <v>0.69422638642694356</v>
      </c>
      <c r="M1690">
        <f>(COUNTIF(mercado_acoes!D:D, "Compra") + COUNTIF(mercado_acoes!D:D, "Venda"))</f>
        <v>2000</v>
      </c>
      <c r="N1690" s="19">
        <f t="shared" si="186"/>
        <v>5613</v>
      </c>
      <c r="O1690" s="19">
        <f t="shared" si="187"/>
        <v>2022.3057736135731</v>
      </c>
    </row>
    <row r="1691" spans="1:15" x14ac:dyDescent="0.2">
      <c r="A1691" s="3">
        <v>30</v>
      </c>
      <c r="B1691" s="3" t="s">
        <v>7</v>
      </c>
      <c r="C1691" s="3" t="s">
        <v>8</v>
      </c>
      <c r="D1691" s="3" t="s">
        <v>9</v>
      </c>
      <c r="E1691" s="3" t="s">
        <v>27</v>
      </c>
      <c r="F1691" s="7">
        <v>14.93</v>
      </c>
      <c r="G1691" s="6" t="s">
        <v>503</v>
      </c>
      <c r="H1691" s="21">
        <f t="shared" si="182"/>
        <v>11</v>
      </c>
      <c r="I1691" s="21" t="str">
        <f t="shared" si="188"/>
        <v>novembro</v>
      </c>
      <c r="J1691" s="20">
        <f t="shared" si="183"/>
        <v>11</v>
      </c>
      <c r="K1691" s="20">
        <f t="shared" si="184"/>
        <v>2023</v>
      </c>
      <c r="L1691" s="12">
        <f t="shared" si="185"/>
        <v>0.17257533552798174</v>
      </c>
      <c r="M1691">
        <f>(COUNTIF(mercado_acoes!D:D, "Compra") + COUNTIF(mercado_acoes!D:D, "Venda"))</f>
        <v>2000</v>
      </c>
      <c r="N1691" s="19">
        <f t="shared" si="186"/>
        <v>1493</v>
      </c>
      <c r="O1691" s="19">
        <f t="shared" si="187"/>
        <v>2022.8274246644721</v>
      </c>
    </row>
    <row r="1692" spans="1:15" x14ac:dyDescent="0.2">
      <c r="A1692" s="3">
        <v>5</v>
      </c>
      <c r="B1692" s="3" t="s">
        <v>151</v>
      </c>
      <c r="C1692" s="3" t="s">
        <v>152</v>
      </c>
      <c r="D1692" s="3" t="s">
        <v>14</v>
      </c>
      <c r="E1692" s="3" t="s">
        <v>25</v>
      </c>
      <c r="F1692" s="7">
        <v>16.059999999999999</v>
      </c>
      <c r="G1692" s="6" t="s">
        <v>503</v>
      </c>
      <c r="H1692" s="21">
        <f t="shared" si="182"/>
        <v>11</v>
      </c>
      <c r="I1692" s="21" t="str">
        <f t="shared" si="188"/>
        <v>novembro</v>
      </c>
      <c r="J1692" s="20">
        <f t="shared" si="183"/>
        <v>11</v>
      </c>
      <c r="K1692" s="20">
        <f t="shared" si="184"/>
        <v>2023</v>
      </c>
      <c r="L1692" s="12">
        <f t="shared" si="185"/>
        <v>0.18688275512788044</v>
      </c>
      <c r="M1692">
        <f>(COUNTIF(mercado_acoes!D:D, "Compra") + COUNTIF(mercado_acoes!D:D, "Venda"))</f>
        <v>2000</v>
      </c>
      <c r="N1692" s="19">
        <f t="shared" si="186"/>
        <v>1605.9999999999998</v>
      </c>
      <c r="O1692" s="19">
        <f t="shared" si="187"/>
        <v>2022.813117244872</v>
      </c>
    </row>
    <row r="1693" spans="1:15" x14ac:dyDescent="0.2">
      <c r="A1693" s="3">
        <v>41</v>
      </c>
      <c r="B1693" s="3" t="s">
        <v>222</v>
      </c>
      <c r="C1693" s="3" t="s">
        <v>223</v>
      </c>
      <c r="D1693" s="3" t="s">
        <v>9</v>
      </c>
      <c r="E1693" s="3" t="s">
        <v>115</v>
      </c>
      <c r="F1693" s="7">
        <v>31.4</v>
      </c>
      <c r="G1693" s="6" t="s">
        <v>503</v>
      </c>
      <c r="H1693" s="21">
        <f t="shared" si="182"/>
        <v>11</v>
      </c>
      <c r="I1693" s="21" t="str">
        <f t="shared" si="188"/>
        <v>novembro</v>
      </c>
      <c r="J1693" s="20">
        <f t="shared" si="183"/>
        <v>11</v>
      </c>
      <c r="K1693" s="20">
        <f t="shared" si="184"/>
        <v>2023</v>
      </c>
      <c r="L1693" s="12">
        <f t="shared" si="185"/>
        <v>0.38110914155482395</v>
      </c>
      <c r="M1693">
        <f>(COUNTIF(mercado_acoes!D:D, "Compra") + COUNTIF(mercado_acoes!D:D, "Venda"))</f>
        <v>2000</v>
      </c>
      <c r="N1693" s="19">
        <f t="shared" si="186"/>
        <v>3140</v>
      </c>
      <c r="O1693" s="19">
        <f t="shared" si="187"/>
        <v>2022.6188908584452</v>
      </c>
    </row>
    <row r="1694" spans="1:15" x14ac:dyDescent="0.2">
      <c r="A1694" s="3">
        <v>17</v>
      </c>
      <c r="B1694" s="3" t="s">
        <v>195</v>
      </c>
      <c r="C1694" s="3" t="s">
        <v>196</v>
      </c>
      <c r="D1694" s="3" t="s">
        <v>14</v>
      </c>
      <c r="E1694" s="3" t="s">
        <v>79</v>
      </c>
      <c r="F1694" s="7">
        <v>17.02</v>
      </c>
      <c r="G1694" s="6" t="s">
        <v>503</v>
      </c>
      <c r="H1694" s="21">
        <f t="shared" si="182"/>
        <v>11</v>
      </c>
      <c r="I1694" s="21" t="str">
        <f t="shared" si="188"/>
        <v>novembro</v>
      </c>
      <c r="J1694" s="20">
        <f t="shared" si="183"/>
        <v>11</v>
      </c>
      <c r="K1694" s="20">
        <f t="shared" si="184"/>
        <v>2023</v>
      </c>
      <c r="L1694" s="12">
        <f t="shared" si="185"/>
        <v>0.19903773107115724</v>
      </c>
      <c r="M1694">
        <f>(COUNTIF(mercado_acoes!D:D, "Compra") + COUNTIF(mercado_acoes!D:D, "Venda"))</f>
        <v>2000</v>
      </c>
      <c r="N1694" s="19">
        <f t="shared" si="186"/>
        <v>1702</v>
      </c>
      <c r="O1694" s="19">
        <f t="shared" si="187"/>
        <v>2022.8009622689287</v>
      </c>
    </row>
    <row r="1695" spans="1:15" x14ac:dyDescent="0.2">
      <c r="A1695" s="3">
        <v>19</v>
      </c>
      <c r="B1695" s="3" t="s">
        <v>23</v>
      </c>
      <c r="C1695" s="3" t="s">
        <v>184</v>
      </c>
      <c r="D1695" s="3" t="s">
        <v>9</v>
      </c>
      <c r="E1695" s="3" t="s">
        <v>37</v>
      </c>
      <c r="F1695" s="7">
        <v>44.01</v>
      </c>
      <c r="G1695" s="6" t="s">
        <v>504</v>
      </c>
      <c r="H1695" s="21">
        <f t="shared" si="182"/>
        <v>12</v>
      </c>
      <c r="I1695" s="21" t="str">
        <f t="shared" si="188"/>
        <v>novembro</v>
      </c>
      <c r="J1695" s="20">
        <f t="shared" si="183"/>
        <v>11</v>
      </c>
      <c r="K1695" s="20">
        <f t="shared" si="184"/>
        <v>2023</v>
      </c>
      <c r="L1695" s="12">
        <f t="shared" si="185"/>
        <v>0.54076981514307421</v>
      </c>
      <c r="M1695">
        <f>(COUNTIF(mercado_acoes!D:D, "Compra") + COUNTIF(mercado_acoes!D:D, "Venda"))</f>
        <v>2000</v>
      </c>
      <c r="N1695" s="19">
        <f t="shared" si="186"/>
        <v>4401</v>
      </c>
      <c r="O1695" s="19">
        <f t="shared" si="187"/>
        <v>2022.459230184857</v>
      </c>
    </row>
    <row r="1696" spans="1:15" x14ac:dyDescent="0.2">
      <c r="A1696" s="3">
        <v>20</v>
      </c>
      <c r="B1696" s="3" t="s">
        <v>145</v>
      </c>
      <c r="C1696" s="3" t="s">
        <v>146</v>
      </c>
      <c r="D1696" s="3" t="s">
        <v>14</v>
      </c>
      <c r="E1696" s="3" t="s">
        <v>63</v>
      </c>
      <c r="F1696" s="7">
        <v>11.75</v>
      </c>
      <c r="G1696" s="6" t="s">
        <v>504</v>
      </c>
      <c r="H1696" s="21">
        <f t="shared" si="182"/>
        <v>12</v>
      </c>
      <c r="I1696" s="21" t="str">
        <f t="shared" si="188"/>
        <v>novembro</v>
      </c>
      <c r="J1696" s="20">
        <f t="shared" si="183"/>
        <v>11</v>
      </c>
      <c r="K1696" s="20">
        <f t="shared" si="184"/>
        <v>2023</v>
      </c>
      <c r="L1696" s="12">
        <f t="shared" si="185"/>
        <v>0.13231197771587741</v>
      </c>
      <c r="M1696">
        <f>(COUNTIF(mercado_acoes!D:D, "Compra") + COUNTIF(mercado_acoes!D:D, "Venda"))</f>
        <v>2000</v>
      </c>
      <c r="N1696" s="19">
        <f t="shared" si="186"/>
        <v>1175</v>
      </c>
      <c r="O1696" s="19">
        <f t="shared" si="187"/>
        <v>2022.867688022284</v>
      </c>
    </row>
    <row r="1697" spans="1:15" x14ac:dyDescent="0.2">
      <c r="A1697" s="3">
        <v>54</v>
      </c>
      <c r="B1697" s="3" t="s">
        <v>55</v>
      </c>
      <c r="C1697" s="3" t="s">
        <v>56</v>
      </c>
      <c r="D1697" s="3" t="s">
        <v>14</v>
      </c>
      <c r="E1697" s="3" t="s">
        <v>83</v>
      </c>
      <c r="F1697" s="7">
        <v>32.47</v>
      </c>
      <c r="G1697" s="6" t="s">
        <v>504</v>
      </c>
      <c r="H1697" s="21">
        <f t="shared" si="182"/>
        <v>12</v>
      </c>
      <c r="I1697" s="21" t="str">
        <f t="shared" si="188"/>
        <v>novembro</v>
      </c>
      <c r="J1697" s="20">
        <f t="shared" si="183"/>
        <v>11</v>
      </c>
      <c r="K1697" s="20">
        <f t="shared" si="184"/>
        <v>2023</v>
      </c>
      <c r="L1697" s="12">
        <f t="shared" si="185"/>
        <v>0.39465687515826786</v>
      </c>
      <c r="M1697">
        <f>(COUNTIF(mercado_acoes!D:D, "Compra") + COUNTIF(mercado_acoes!D:D, "Venda"))</f>
        <v>2000</v>
      </c>
      <c r="N1697" s="19">
        <f t="shared" si="186"/>
        <v>3247</v>
      </c>
      <c r="O1697" s="19">
        <f t="shared" si="187"/>
        <v>2022.6053431248417</v>
      </c>
    </row>
    <row r="1698" spans="1:15" x14ac:dyDescent="0.2">
      <c r="A1698" s="3">
        <v>14</v>
      </c>
      <c r="B1698" s="3" t="s">
        <v>156</v>
      </c>
      <c r="C1698" s="3" t="s">
        <v>157</v>
      </c>
      <c r="D1698" s="3" t="s">
        <v>9</v>
      </c>
      <c r="E1698" s="3" t="s">
        <v>27</v>
      </c>
      <c r="F1698" s="7">
        <v>14.22</v>
      </c>
      <c r="G1698" s="6" t="s">
        <v>504</v>
      </c>
      <c r="H1698" s="21">
        <f t="shared" si="182"/>
        <v>12</v>
      </c>
      <c r="I1698" s="21" t="str">
        <f t="shared" si="188"/>
        <v>novembro</v>
      </c>
      <c r="J1698" s="20">
        <f t="shared" si="183"/>
        <v>11</v>
      </c>
      <c r="K1698" s="20">
        <f t="shared" si="184"/>
        <v>2023</v>
      </c>
      <c r="L1698" s="12">
        <f t="shared" si="185"/>
        <v>0.16358571790326665</v>
      </c>
      <c r="M1698">
        <f>(COUNTIF(mercado_acoes!D:D, "Compra") + COUNTIF(mercado_acoes!D:D, "Venda"))</f>
        <v>2000</v>
      </c>
      <c r="N1698" s="19">
        <f t="shared" si="186"/>
        <v>1422</v>
      </c>
      <c r="O1698" s="19">
        <f t="shared" si="187"/>
        <v>2022.8364142820967</v>
      </c>
    </row>
    <row r="1699" spans="1:15" x14ac:dyDescent="0.2">
      <c r="A1699" s="3">
        <v>12</v>
      </c>
      <c r="B1699" s="3" t="s">
        <v>178</v>
      </c>
      <c r="C1699" s="3" t="s">
        <v>179</v>
      </c>
      <c r="D1699" s="3" t="s">
        <v>9</v>
      </c>
      <c r="E1699" s="3" t="s">
        <v>57</v>
      </c>
      <c r="F1699" s="7">
        <v>25.05</v>
      </c>
      <c r="G1699" s="6" t="s">
        <v>504</v>
      </c>
      <c r="H1699" s="21">
        <f t="shared" si="182"/>
        <v>12</v>
      </c>
      <c r="I1699" s="21" t="str">
        <f t="shared" si="188"/>
        <v>novembro</v>
      </c>
      <c r="J1699" s="20">
        <f t="shared" si="183"/>
        <v>11</v>
      </c>
      <c r="K1699" s="20">
        <f t="shared" si="184"/>
        <v>2023</v>
      </c>
      <c r="L1699" s="12">
        <f t="shared" si="185"/>
        <v>0.30070904026335782</v>
      </c>
      <c r="M1699">
        <f>(COUNTIF(mercado_acoes!D:D, "Compra") + COUNTIF(mercado_acoes!D:D, "Venda"))</f>
        <v>2000</v>
      </c>
      <c r="N1699" s="19">
        <f t="shared" si="186"/>
        <v>2505</v>
      </c>
      <c r="O1699" s="19">
        <f t="shared" si="187"/>
        <v>2022.6992909597366</v>
      </c>
    </row>
    <row r="1700" spans="1:15" x14ac:dyDescent="0.2">
      <c r="A1700" s="3">
        <v>60</v>
      </c>
      <c r="B1700" s="3" t="s">
        <v>41</v>
      </c>
      <c r="C1700" s="3" t="s">
        <v>42</v>
      </c>
      <c r="D1700" s="3" t="s">
        <v>9</v>
      </c>
      <c r="E1700" s="3" t="s">
        <v>83</v>
      </c>
      <c r="F1700" s="7">
        <v>33.479999999999997</v>
      </c>
      <c r="G1700" s="6" t="s">
        <v>505</v>
      </c>
      <c r="H1700" s="21">
        <f t="shared" si="182"/>
        <v>13</v>
      </c>
      <c r="I1700" s="21" t="str">
        <f t="shared" si="188"/>
        <v>novembro</v>
      </c>
      <c r="J1700" s="20">
        <f t="shared" si="183"/>
        <v>11</v>
      </c>
      <c r="K1700" s="20">
        <f t="shared" si="184"/>
        <v>2023</v>
      </c>
      <c r="L1700" s="12">
        <f t="shared" si="185"/>
        <v>0.40744492276525701</v>
      </c>
      <c r="M1700">
        <f>(COUNTIF(mercado_acoes!D:D, "Compra") + COUNTIF(mercado_acoes!D:D, "Venda"))</f>
        <v>2000</v>
      </c>
      <c r="N1700" s="19">
        <f t="shared" si="186"/>
        <v>3347.9999999999995</v>
      </c>
      <c r="O1700" s="19">
        <f t="shared" si="187"/>
        <v>2022.5925550772347</v>
      </c>
    </row>
    <row r="1701" spans="1:15" x14ac:dyDescent="0.2">
      <c r="A1701" s="3">
        <v>61</v>
      </c>
      <c r="B1701" s="3" t="s">
        <v>75</v>
      </c>
      <c r="C1701" s="3" t="s">
        <v>76</v>
      </c>
      <c r="D1701" s="3" t="s">
        <v>9</v>
      </c>
      <c r="E1701" s="3" t="s">
        <v>18</v>
      </c>
      <c r="F1701" s="7">
        <v>19.29</v>
      </c>
      <c r="G1701" s="6" t="s">
        <v>505</v>
      </c>
      <c r="H1701" s="21">
        <f t="shared" si="182"/>
        <v>13</v>
      </c>
      <c r="I1701" s="21" t="str">
        <f t="shared" si="188"/>
        <v>novembro</v>
      </c>
      <c r="J1701" s="20">
        <f t="shared" si="183"/>
        <v>11</v>
      </c>
      <c r="K1701" s="20">
        <f t="shared" si="184"/>
        <v>2023</v>
      </c>
      <c r="L1701" s="12">
        <f t="shared" si="185"/>
        <v>0.22777918460369712</v>
      </c>
      <c r="M1701">
        <f>(COUNTIF(mercado_acoes!D:D, "Compra") + COUNTIF(mercado_acoes!D:D, "Venda"))</f>
        <v>2000</v>
      </c>
      <c r="N1701" s="19">
        <f t="shared" si="186"/>
        <v>1929</v>
      </c>
      <c r="O1701" s="19">
        <f t="shared" si="187"/>
        <v>2022.7722208153964</v>
      </c>
    </row>
    <row r="1702" spans="1:15" x14ac:dyDescent="0.2">
      <c r="A1702" s="3">
        <v>48</v>
      </c>
      <c r="B1702" s="3" t="s">
        <v>23</v>
      </c>
      <c r="C1702" s="3" t="s">
        <v>26</v>
      </c>
      <c r="D1702" s="3" t="s">
        <v>9</v>
      </c>
      <c r="E1702" s="3" t="s">
        <v>37</v>
      </c>
      <c r="F1702" s="7">
        <v>43.59</v>
      </c>
      <c r="G1702" s="6" t="s">
        <v>505</v>
      </c>
      <c r="H1702" s="21">
        <f t="shared" si="182"/>
        <v>13</v>
      </c>
      <c r="I1702" s="21" t="str">
        <f t="shared" si="188"/>
        <v>novembro</v>
      </c>
      <c r="J1702" s="20">
        <f t="shared" si="183"/>
        <v>11</v>
      </c>
      <c r="K1702" s="20">
        <f t="shared" si="184"/>
        <v>2023</v>
      </c>
      <c r="L1702" s="12">
        <f t="shared" si="185"/>
        <v>0.53545201316789071</v>
      </c>
      <c r="M1702">
        <f>(COUNTIF(mercado_acoes!D:D, "Compra") + COUNTIF(mercado_acoes!D:D, "Venda"))</f>
        <v>2000</v>
      </c>
      <c r="N1702" s="19">
        <f t="shared" si="186"/>
        <v>4359</v>
      </c>
      <c r="O1702" s="19">
        <f t="shared" si="187"/>
        <v>2022.464547986832</v>
      </c>
    </row>
    <row r="1703" spans="1:15" x14ac:dyDescent="0.2">
      <c r="A1703" s="3">
        <v>88</v>
      </c>
      <c r="B1703" s="3" t="s">
        <v>195</v>
      </c>
      <c r="C1703" s="3" t="s">
        <v>202</v>
      </c>
      <c r="D1703" s="3" t="s">
        <v>14</v>
      </c>
      <c r="E1703" s="3" t="s">
        <v>66</v>
      </c>
      <c r="F1703" s="7">
        <v>37.74</v>
      </c>
      <c r="G1703" s="6" t="s">
        <v>505</v>
      </c>
      <c r="H1703" s="21">
        <f t="shared" si="182"/>
        <v>13</v>
      </c>
      <c r="I1703" s="21" t="str">
        <f t="shared" si="188"/>
        <v>novembro</v>
      </c>
      <c r="J1703" s="20">
        <f t="shared" si="183"/>
        <v>11</v>
      </c>
      <c r="K1703" s="20">
        <f t="shared" si="184"/>
        <v>2023</v>
      </c>
      <c r="L1703" s="12">
        <f t="shared" si="185"/>
        <v>0.46138262851354778</v>
      </c>
      <c r="M1703">
        <f>(COUNTIF(mercado_acoes!D:D, "Compra") + COUNTIF(mercado_acoes!D:D, "Venda"))</f>
        <v>2000</v>
      </c>
      <c r="N1703" s="19">
        <f t="shared" si="186"/>
        <v>3774</v>
      </c>
      <c r="O1703" s="19">
        <f t="shared" si="187"/>
        <v>2022.5386173714865</v>
      </c>
    </row>
    <row r="1704" spans="1:15" x14ac:dyDescent="0.2">
      <c r="A1704" s="3">
        <v>34</v>
      </c>
      <c r="B1704" s="3" t="s">
        <v>164</v>
      </c>
      <c r="C1704" s="3" t="s">
        <v>165</v>
      </c>
      <c r="D1704" s="3" t="s">
        <v>14</v>
      </c>
      <c r="E1704" s="3" t="s">
        <v>37</v>
      </c>
      <c r="F1704" s="7">
        <v>34.01</v>
      </c>
      <c r="G1704" s="6" t="s">
        <v>505</v>
      </c>
      <c r="H1704" s="21">
        <f t="shared" si="182"/>
        <v>13</v>
      </c>
      <c r="I1704" s="21" t="str">
        <f t="shared" si="188"/>
        <v>novembro</v>
      </c>
      <c r="J1704" s="20">
        <f t="shared" si="183"/>
        <v>11</v>
      </c>
      <c r="K1704" s="20">
        <f t="shared" si="184"/>
        <v>2023</v>
      </c>
      <c r="L1704" s="12">
        <f t="shared" si="185"/>
        <v>0.41415548240060773</v>
      </c>
      <c r="M1704">
        <f>(COUNTIF(mercado_acoes!D:D, "Compra") + COUNTIF(mercado_acoes!D:D, "Venda"))</f>
        <v>2000</v>
      </c>
      <c r="N1704" s="19">
        <f t="shared" si="186"/>
        <v>3401</v>
      </c>
      <c r="O1704" s="19">
        <f t="shared" si="187"/>
        <v>2022.5858445175993</v>
      </c>
    </row>
    <row r="1705" spans="1:15" x14ac:dyDescent="0.2">
      <c r="A1705" s="3">
        <v>8</v>
      </c>
      <c r="B1705" s="3" t="s">
        <v>77</v>
      </c>
      <c r="C1705" s="3" t="s">
        <v>78</v>
      </c>
      <c r="D1705" s="3" t="s">
        <v>9</v>
      </c>
      <c r="E1705" s="3" t="s">
        <v>70</v>
      </c>
      <c r="F1705" s="7">
        <v>11.78</v>
      </c>
      <c r="G1705" s="6" t="s">
        <v>506</v>
      </c>
      <c r="H1705" s="21">
        <f t="shared" si="182"/>
        <v>14</v>
      </c>
      <c r="I1705" s="21" t="str">
        <f t="shared" si="188"/>
        <v>novembro</v>
      </c>
      <c r="J1705" s="20">
        <f t="shared" si="183"/>
        <v>11</v>
      </c>
      <c r="K1705" s="20">
        <f t="shared" si="184"/>
        <v>2023</v>
      </c>
      <c r="L1705" s="12">
        <f t="shared" si="185"/>
        <v>0.13269182071410482</v>
      </c>
      <c r="M1705">
        <f>(COUNTIF(mercado_acoes!D:D, "Compra") + COUNTIF(mercado_acoes!D:D, "Venda"))</f>
        <v>2000</v>
      </c>
      <c r="N1705" s="19">
        <f t="shared" si="186"/>
        <v>1178</v>
      </c>
      <c r="O1705" s="19">
        <f t="shared" si="187"/>
        <v>2022.8673081792858</v>
      </c>
    </row>
    <row r="1706" spans="1:15" x14ac:dyDescent="0.2">
      <c r="A1706" s="3">
        <v>19</v>
      </c>
      <c r="B1706" s="3" t="s">
        <v>23</v>
      </c>
      <c r="C1706" s="3" t="s">
        <v>184</v>
      </c>
      <c r="D1706" s="3" t="s">
        <v>9</v>
      </c>
      <c r="E1706" s="3" t="s">
        <v>115</v>
      </c>
      <c r="F1706" s="7">
        <v>31.54</v>
      </c>
      <c r="G1706" s="6" t="s">
        <v>506</v>
      </c>
      <c r="H1706" s="21">
        <f t="shared" si="182"/>
        <v>14</v>
      </c>
      <c r="I1706" s="21" t="str">
        <f t="shared" si="188"/>
        <v>novembro</v>
      </c>
      <c r="J1706" s="20">
        <f t="shared" si="183"/>
        <v>11</v>
      </c>
      <c r="K1706" s="20">
        <f t="shared" si="184"/>
        <v>2023</v>
      </c>
      <c r="L1706" s="12">
        <f t="shared" si="185"/>
        <v>0.38288174221321852</v>
      </c>
      <c r="M1706">
        <f>(COUNTIF(mercado_acoes!D:D, "Compra") + COUNTIF(mercado_acoes!D:D, "Venda"))</f>
        <v>2000</v>
      </c>
      <c r="N1706" s="19">
        <f t="shared" si="186"/>
        <v>3154</v>
      </c>
      <c r="O1706" s="19">
        <f t="shared" si="187"/>
        <v>2022.6171182577868</v>
      </c>
    </row>
    <row r="1707" spans="1:15" x14ac:dyDescent="0.2">
      <c r="A1707" s="3">
        <v>100</v>
      </c>
      <c r="B1707" s="3" t="s">
        <v>28</v>
      </c>
      <c r="C1707" s="3" t="s">
        <v>29</v>
      </c>
      <c r="D1707" s="3" t="s">
        <v>9</v>
      </c>
      <c r="E1707" s="3" t="s">
        <v>27</v>
      </c>
      <c r="F1707" s="7">
        <v>14.15</v>
      </c>
      <c r="G1707" s="6" t="s">
        <v>506</v>
      </c>
      <c r="H1707" s="21">
        <f t="shared" si="182"/>
        <v>14</v>
      </c>
      <c r="I1707" s="21" t="str">
        <f t="shared" si="188"/>
        <v>novembro</v>
      </c>
      <c r="J1707" s="20">
        <f t="shared" si="183"/>
        <v>11</v>
      </c>
      <c r="K1707" s="20">
        <f t="shared" si="184"/>
        <v>2023</v>
      </c>
      <c r="L1707" s="12">
        <f t="shared" si="185"/>
        <v>0.16269941757406936</v>
      </c>
      <c r="M1707">
        <f>(COUNTIF(mercado_acoes!D:D, "Compra") + COUNTIF(mercado_acoes!D:D, "Venda"))</f>
        <v>2000</v>
      </c>
      <c r="N1707" s="19">
        <f t="shared" si="186"/>
        <v>1415</v>
      </c>
      <c r="O1707" s="19">
        <f t="shared" si="187"/>
        <v>2022.837300582426</v>
      </c>
    </row>
    <row r="1708" spans="1:15" x14ac:dyDescent="0.2">
      <c r="A1708" s="3">
        <v>11</v>
      </c>
      <c r="B1708" s="3" t="s">
        <v>237</v>
      </c>
      <c r="C1708" s="3" t="s">
        <v>238</v>
      </c>
      <c r="D1708" s="3" t="s">
        <v>9</v>
      </c>
      <c r="E1708" s="3" t="s">
        <v>57</v>
      </c>
      <c r="F1708" s="7">
        <v>15.48</v>
      </c>
      <c r="G1708" s="6" t="s">
        <v>507</v>
      </c>
      <c r="H1708" s="21">
        <f t="shared" si="182"/>
        <v>15</v>
      </c>
      <c r="I1708" s="21" t="str">
        <f t="shared" si="188"/>
        <v>novembro</v>
      </c>
      <c r="J1708" s="20">
        <f t="shared" si="183"/>
        <v>11</v>
      </c>
      <c r="K1708" s="20">
        <f t="shared" si="184"/>
        <v>2023</v>
      </c>
      <c r="L1708" s="12">
        <f t="shared" si="185"/>
        <v>0.1795391238288174</v>
      </c>
      <c r="M1708">
        <f>(COUNTIF(mercado_acoes!D:D, "Compra") + COUNTIF(mercado_acoes!D:D, "Venda"))</f>
        <v>2000</v>
      </c>
      <c r="N1708" s="19">
        <f t="shared" si="186"/>
        <v>1548</v>
      </c>
      <c r="O1708" s="19">
        <f t="shared" si="187"/>
        <v>2022.8204608761712</v>
      </c>
    </row>
    <row r="1709" spans="1:15" x14ac:dyDescent="0.2">
      <c r="A1709" s="3">
        <v>38</v>
      </c>
      <c r="B1709" s="3" t="s">
        <v>89</v>
      </c>
      <c r="C1709" s="3" t="s">
        <v>90</v>
      </c>
      <c r="D1709" s="3" t="s">
        <v>14</v>
      </c>
      <c r="E1709" s="3" t="s">
        <v>25</v>
      </c>
      <c r="F1709" s="7">
        <v>16.89</v>
      </c>
      <c r="G1709" s="6" t="s">
        <v>507</v>
      </c>
      <c r="H1709" s="21">
        <f t="shared" si="182"/>
        <v>15</v>
      </c>
      <c r="I1709" s="21" t="str">
        <f t="shared" si="188"/>
        <v>novembro</v>
      </c>
      <c r="J1709" s="20">
        <f t="shared" si="183"/>
        <v>11</v>
      </c>
      <c r="K1709" s="20">
        <f t="shared" si="184"/>
        <v>2023</v>
      </c>
      <c r="L1709" s="12">
        <f t="shared" si="185"/>
        <v>0.19739174474550519</v>
      </c>
      <c r="M1709">
        <f>(COUNTIF(mercado_acoes!D:D, "Compra") + COUNTIF(mercado_acoes!D:D, "Venda"))</f>
        <v>2000</v>
      </c>
      <c r="N1709" s="19">
        <f t="shared" si="186"/>
        <v>1689</v>
      </c>
      <c r="O1709" s="19">
        <f t="shared" si="187"/>
        <v>2022.8026082552544</v>
      </c>
    </row>
    <row r="1710" spans="1:15" x14ac:dyDescent="0.2">
      <c r="A1710" s="3">
        <v>4</v>
      </c>
      <c r="B1710" s="3" t="s">
        <v>91</v>
      </c>
      <c r="C1710" s="3" t="s">
        <v>92</v>
      </c>
      <c r="D1710" s="3" t="s">
        <v>14</v>
      </c>
      <c r="E1710" s="3" t="s">
        <v>79</v>
      </c>
      <c r="F1710" s="7">
        <v>16.36</v>
      </c>
      <c r="G1710" s="6" t="s">
        <v>507</v>
      </c>
      <c r="H1710" s="21">
        <f t="shared" si="182"/>
        <v>15</v>
      </c>
      <c r="I1710" s="21" t="str">
        <f t="shared" si="188"/>
        <v>novembro</v>
      </c>
      <c r="J1710" s="20">
        <f t="shared" si="183"/>
        <v>11</v>
      </c>
      <c r="K1710" s="20">
        <f t="shared" si="184"/>
        <v>2023</v>
      </c>
      <c r="L1710" s="12">
        <f t="shared" si="185"/>
        <v>0.19068118511015444</v>
      </c>
      <c r="M1710">
        <f>(COUNTIF(mercado_acoes!D:D, "Compra") + COUNTIF(mercado_acoes!D:D, "Venda"))</f>
        <v>2000</v>
      </c>
      <c r="N1710" s="19">
        <f t="shared" si="186"/>
        <v>1636</v>
      </c>
      <c r="O1710" s="19">
        <f t="shared" si="187"/>
        <v>2022.8093188148898</v>
      </c>
    </row>
    <row r="1711" spans="1:15" x14ac:dyDescent="0.2">
      <c r="A1711" s="3">
        <v>1</v>
      </c>
      <c r="B1711" s="3" t="s">
        <v>185</v>
      </c>
      <c r="C1711" s="3" t="s">
        <v>186</v>
      </c>
      <c r="D1711" s="3" t="s">
        <v>14</v>
      </c>
      <c r="E1711" s="3" t="s">
        <v>25</v>
      </c>
      <c r="F1711" s="7">
        <v>13.36</v>
      </c>
      <c r="G1711" s="6" t="s">
        <v>507</v>
      </c>
      <c r="H1711" s="21">
        <f t="shared" si="182"/>
        <v>15</v>
      </c>
      <c r="I1711" s="21" t="str">
        <f t="shared" si="188"/>
        <v>novembro</v>
      </c>
      <c r="J1711" s="20">
        <f t="shared" si="183"/>
        <v>11</v>
      </c>
      <c r="K1711" s="20">
        <f t="shared" si="184"/>
        <v>2023</v>
      </c>
      <c r="L1711" s="12">
        <f t="shared" si="185"/>
        <v>0.15269688528741451</v>
      </c>
      <c r="M1711">
        <f>(COUNTIF(mercado_acoes!D:D, "Compra") + COUNTIF(mercado_acoes!D:D, "Venda"))</f>
        <v>2000</v>
      </c>
      <c r="N1711" s="19">
        <f t="shared" si="186"/>
        <v>1336</v>
      </c>
      <c r="O1711" s="19">
        <f t="shared" si="187"/>
        <v>2022.8473031147125</v>
      </c>
    </row>
    <row r="1712" spans="1:15" x14ac:dyDescent="0.2">
      <c r="A1712" s="3">
        <v>20</v>
      </c>
      <c r="B1712" s="3" t="s">
        <v>145</v>
      </c>
      <c r="C1712" s="3" t="s">
        <v>146</v>
      </c>
      <c r="D1712" s="3" t="s">
        <v>14</v>
      </c>
      <c r="E1712" s="3" t="s">
        <v>83</v>
      </c>
      <c r="F1712" s="7">
        <v>38.799999999999997</v>
      </c>
      <c r="G1712" s="6" t="s">
        <v>507</v>
      </c>
      <c r="H1712" s="21">
        <f t="shared" si="182"/>
        <v>15</v>
      </c>
      <c r="I1712" s="21" t="str">
        <f t="shared" si="188"/>
        <v>novembro</v>
      </c>
      <c r="J1712" s="20">
        <f t="shared" si="183"/>
        <v>11</v>
      </c>
      <c r="K1712" s="20">
        <f t="shared" si="184"/>
        <v>2023</v>
      </c>
      <c r="L1712" s="12">
        <f t="shared" si="185"/>
        <v>0.47480374778424916</v>
      </c>
      <c r="M1712">
        <f>(COUNTIF(mercado_acoes!D:D, "Compra") + COUNTIF(mercado_acoes!D:D, "Venda"))</f>
        <v>2000</v>
      </c>
      <c r="N1712" s="19">
        <f t="shared" si="186"/>
        <v>3879.9999999999995</v>
      </c>
      <c r="O1712" s="19">
        <f t="shared" si="187"/>
        <v>2022.5251962522157</v>
      </c>
    </row>
    <row r="1713" spans="1:15" x14ac:dyDescent="0.2">
      <c r="A1713" s="3">
        <v>83</v>
      </c>
      <c r="B1713" s="3" t="s">
        <v>67</v>
      </c>
      <c r="C1713" s="3" t="s">
        <v>68</v>
      </c>
      <c r="D1713" s="3" t="s">
        <v>14</v>
      </c>
      <c r="E1713" s="3" t="s">
        <v>27</v>
      </c>
      <c r="F1713" s="7">
        <v>14.2</v>
      </c>
      <c r="G1713" s="6" t="s">
        <v>507</v>
      </c>
      <c r="H1713" s="21">
        <f t="shared" si="182"/>
        <v>15</v>
      </c>
      <c r="I1713" s="21" t="str">
        <f t="shared" si="188"/>
        <v>novembro</v>
      </c>
      <c r="J1713" s="20">
        <f t="shared" si="183"/>
        <v>11</v>
      </c>
      <c r="K1713" s="20">
        <f t="shared" si="184"/>
        <v>2023</v>
      </c>
      <c r="L1713" s="12">
        <f t="shared" si="185"/>
        <v>0.16333248923778168</v>
      </c>
      <c r="M1713">
        <f>(COUNTIF(mercado_acoes!D:D, "Compra") + COUNTIF(mercado_acoes!D:D, "Venda"))</f>
        <v>2000</v>
      </c>
      <c r="N1713" s="19">
        <f t="shared" si="186"/>
        <v>1420</v>
      </c>
      <c r="O1713" s="19">
        <f t="shared" si="187"/>
        <v>2022.8366675107623</v>
      </c>
    </row>
    <row r="1714" spans="1:15" x14ac:dyDescent="0.2">
      <c r="A1714" s="3">
        <v>90</v>
      </c>
      <c r="B1714" s="3" t="s">
        <v>225</v>
      </c>
      <c r="C1714" s="3" t="s">
        <v>226</v>
      </c>
      <c r="D1714" s="3" t="s">
        <v>14</v>
      </c>
      <c r="E1714" s="3" t="s">
        <v>57</v>
      </c>
      <c r="F1714" s="7">
        <v>16.809999999999999</v>
      </c>
      <c r="G1714" s="6" t="s">
        <v>507</v>
      </c>
      <c r="H1714" s="21">
        <f t="shared" si="182"/>
        <v>15</v>
      </c>
      <c r="I1714" s="21" t="str">
        <f t="shared" si="188"/>
        <v>novembro</v>
      </c>
      <c r="J1714" s="20">
        <f t="shared" si="183"/>
        <v>11</v>
      </c>
      <c r="K1714" s="20">
        <f t="shared" si="184"/>
        <v>2023</v>
      </c>
      <c r="L1714" s="12">
        <f t="shared" si="185"/>
        <v>0.19637883008356544</v>
      </c>
      <c r="M1714">
        <f>(COUNTIF(mercado_acoes!D:D, "Compra") + COUNTIF(mercado_acoes!D:D, "Venda"))</f>
        <v>2000</v>
      </c>
      <c r="N1714" s="19">
        <f t="shared" si="186"/>
        <v>1680.9999999999998</v>
      </c>
      <c r="O1714" s="19">
        <f t="shared" si="187"/>
        <v>2022.8036211699164</v>
      </c>
    </row>
    <row r="1715" spans="1:15" x14ac:dyDescent="0.2">
      <c r="A1715" s="3">
        <v>66</v>
      </c>
      <c r="B1715" s="3" t="s">
        <v>132</v>
      </c>
      <c r="C1715" s="3" t="s">
        <v>141</v>
      </c>
      <c r="D1715" s="3" t="s">
        <v>14</v>
      </c>
      <c r="E1715" s="3" t="s">
        <v>15</v>
      </c>
      <c r="F1715" s="7">
        <v>55.74</v>
      </c>
      <c r="G1715" s="6" t="s">
        <v>507</v>
      </c>
      <c r="H1715" s="21">
        <f t="shared" si="182"/>
        <v>15</v>
      </c>
      <c r="I1715" s="21" t="str">
        <f t="shared" si="188"/>
        <v>novembro</v>
      </c>
      <c r="J1715" s="20">
        <f t="shared" si="183"/>
        <v>11</v>
      </c>
      <c r="K1715" s="20">
        <f t="shared" si="184"/>
        <v>2023</v>
      </c>
      <c r="L1715" s="12">
        <f t="shared" si="185"/>
        <v>0.68928842744998742</v>
      </c>
      <c r="M1715">
        <f>(COUNTIF(mercado_acoes!D:D, "Compra") + COUNTIF(mercado_acoes!D:D, "Venda"))</f>
        <v>2000</v>
      </c>
      <c r="N1715" s="19">
        <f t="shared" si="186"/>
        <v>5574</v>
      </c>
      <c r="O1715" s="19">
        <f t="shared" si="187"/>
        <v>2022.31071157255</v>
      </c>
    </row>
    <row r="1716" spans="1:15" x14ac:dyDescent="0.2">
      <c r="A1716" s="3">
        <v>35</v>
      </c>
      <c r="B1716" s="3" t="s">
        <v>101</v>
      </c>
      <c r="C1716" s="3" t="s">
        <v>102</v>
      </c>
      <c r="D1716" s="3" t="s">
        <v>14</v>
      </c>
      <c r="E1716" s="3" t="s">
        <v>31</v>
      </c>
      <c r="F1716" s="7">
        <v>68.650000000000006</v>
      </c>
      <c r="G1716" s="6" t="s">
        <v>507</v>
      </c>
      <c r="H1716" s="21">
        <f t="shared" si="182"/>
        <v>15</v>
      </c>
      <c r="I1716" s="21" t="str">
        <f t="shared" si="188"/>
        <v>novembro</v>
      </c>
      <c r="J1716" s="20">
        <f t="shared" si="183"/>
        <v>11</v>
      </c>
      <c r="K1716" s="20">
        <f t="shared" si="184"/>
        <v>2023</v>
      </c>
      <c r="L1716" s="12">
        <f t="shared" si="185"/>
        <v>0.8527475310205116</v>
      </c>
      <c r="M1716">
        <f>(COUNTIF(mercado_acoes!D:D, "Compra") + COUNTIF(mercado_acoes!D:D, "Venda"))</f>
        <v>2000</v>
      </c>
      <c r="N1716" s="19">
        <f t="shared" si="186"/>
        <v>6865.0000000000009</v>
      </c>
      <c r="O1716" s="19">
        <f t="shared" si="187"/>
        <v>2022.1472524689796</v>
      </c>
    </row>
    <row r="1717" spans="1:15" x14ac:dyDescent="0.2">
      <c r="A1717" s="3">
        <v>75</v>
      </c>
      <c r="B1717" s="3" t="s">
        <v>257</v>
      </c>
      <c r="C1717" s="3" t="s">
        <v>258</v>
      </c>
      <c r="D1717" s="3" t="s">
        <v>14</v>
      </c>
      <c r="E1717" s="3" t="s">
        <v>83</v>
      </c>
      <c r="F1717" s="7">
        <v>39.1</v>
      </c>
      <c r="G1717" s="6" t="s">
        <v>507</v>
      </c>
      <c r="H1717" s="21">
        <f t="shared" ref="H1717:H1780" si="189">DAY(G1717)</f>
        <v>15</v>
      </c>
      <c r="I1717" s="21" t="str">
        <f t="shared" si="188"/>
        <v>novembro</v>
      </c>
      <c r="J1717" s="20">
        <f t="shared" si="183"/>
        <v>11</v>
      </c>
      <c r="K1717" s="20">
        <f t="shared" si="184"/>
        <v>2023</v>
      </c>
      <c r="L1717" s="12">
        <f t="shared" si="185"/>
        <v>0.4786021777665232</v>
      </c>
      <c r="M1717">
        <f>(COUNTIF(mercado_acoes!D:D, "Compra") + COUNTIF(mercado_acoes!D:D, "Venda"))</f>
        <v>2000</v>
      </c>
      <c r="N1717" s="19">
        <f t="shared" si="186"/>
        <v>3910</v>
      </c>
      <c r="O1717" s="19">
        <f t="shared" si="187"/>
        <v>2022.5213978222334</v>
      </c>
    </row>
    <row r="1718" spans="1:15" x14ac:dyDescent="0.2">
      <c r="A1718" s="3">
        <v>26</v>
      </c>
      <c r="B1718" s="3" t="s">
        <v>210</v>
      </c>
      <c r="C1718" s="3" t="s">
        <v>211</v>
      </c>
      <c r="D1718" s="3" t="s">
        <v>9</v>
      </c>
      <c r="E1718" s="3" t="s">
        <v>27</v>
      </c>
      <c r="F1718" s="7">
        <v>12.37</v>
      </c>
      <c r="G1718" s="6" t="s">
        <v>508</v>
      </c>
      <c r="H1718" s="21">
        <f t="shared" si="189"/>
        <v>16</v>
      </c>
      <c r="I1718" s="21" t="str">
        <f t="shared" si="188"/>
        <v>novembro</v>
      </c>
      <c r="J1718" s="20">
        <f t="shared" si="183"/>
        <v>11</v>
      </c>
      <c r="K1718" s="20">
        <f t="shared" si="184"/>
        <v>2023</v>
      </c>
      <c r="L1718" s="12">
        <f t="shared" si="185"/>
        <v>0.14016206634591033</v>
      </c>
      <c r="M1718">
        <f>(COUNTIF(mercado_acoes!D:D, "Compra") + COUNTIF(mercado_acoes!D:D, "Venda"))</f>
        <v>2000</v>
      </c>
      <c r="N1718" s="19">
        <f t="shared" si="186"/>
        <v>1237</v>
      </c>
      <c r="O1718" s="19">
        <f t="shared" si="187"/>
        <v>2022.859837933654</v>
      </c>
    </row>
    <row r="1719" spans="1:15" x14ac:dyDescent="0.2">
      <c r="A1719" s="3">
        <v>29</v>
      </c>
      <c r="B1719" s="3" t="s">
        <v>97</v>
      </c>
      <c r="C1719" s="3" t="s">
        <v>98</v>
      </c>
      <c r="D1719" s="3" t="s">
        <v>14</v>
      </c>
      <c r="E1719" s="3" t="s">
        <v>30</v>
      </c>
      <c r="F1719" s="7">
        <v>27.02</v>
      </c>
      <c r="G1719" s="6" t="s">
        <v>508</v>
      </c>
      <c r="H1719" s="21">
        <f t="shared" si="189"/>
        <v>16</v>
      </c>
      <c r="I1719" s="21" t="str">
        <f t="shared" si="188"/>
        <v>novembro</v>
      </c>
      <c r="J1719" s="20">
        <f t="shared" si="183"/>
        <v>11</v>
      </c>
      <c r="K1719" s="20">
        <f t="shared" si="184"/>
        <v>2023</v>
      </c>
      <c r="L1719" s="12">
        <f t="shared" si="185"/>
        <v>0.32565206381362366</v>
      </c>
      <c r="M1719">
        <f>(COUNTIF(mercado_acoes!D:D, "Compra") + COUNTIF(mercado_acoes!D:D, "Venda"))</f>
        <v>2000</v>
      </c>
      <c r="N1719" s="19">
        <f t="shared" si="186"/>
        <v>2702</v>
      </c>
      <c r="O1719" s="19">
        <f t="shared" si="187"/>
        <v>2022.6743479361865</v>
      </c>
    </row>
    <row r="1720" spans="1:15" x14ac:dyDescent="0.2">
      <c r="A1720" s="3">
        <v>39</v>
      </c>
      <c r="B1720" s="3" t="s">
        <v>58</v>
      </c>
      <c r="C1720" s="3" t="s">
        <v>59</v>
      </c>
      <c r="D1720" s="3" t="s">
        <v>9</v>
      </c>
      <c r="E1720" s="3" t="s">
        <v>125</v>
      </c>
      <c r="F1720" s="7">
        <v>3.67</v>
      </c>
      <c r="G1720" s="6" t="s">
        <v>508</v>
      </c>
      <c r="H1720" s="21">
        <f t="shared" si="189"/>
        <v>16</v>
      </c>
      <c r="I1720" s="21" t="str">
        <f t="shared" si="188"/>
        <v>novembro</v>
      </c>
      <c r="J1720" s="20">
        <f t="shared" si="183"/>
        <v>11</v>
      </c>
      <c r="K1720" s="20">
        <f t="shared" si="184"/>
        <v>2023</v>
      </c>
      <c r="L1720" s="12">
        <f t="shared" si="185"/>
        <v>3.0007596859964548E-2</v>
      </c>
      <c r="M1720">
        <f>(COUNTIF(mercado_acoes!D:D, "Compra") + COUNTIF(mercado_acoes!D:D, "Venda"))</f>
        <v>2000</v>
      </c>
      <c r="N1720" s="19">
        <f t="shared" si="186"/>
        <v>367</v>
      </c>
      <c r="O1720" s="19">
        <f t="shared" si="187"/>
        <v>2022.9699924031399</v>
      </c>
    </row>
    <row r="1721" spans="1:15" x14ac:dyDescent="0.2">
      <c r="A1721" s="3">
        <v>91</v>
      </c>
      <c r="B1721" s="3" t="s">
        <v>85</v>
      </c>
      <c r="C1721" s="3" t="s">
        <v>86</v>
      </c>
      <c r="D1721" s="3" t="s">
        <v>14</v>
      </c>
      <c r="E1721" s="3" t="s">
        <v>79</v>
      </c>
      <c r="F1721" s="7">
        <v>14.02</v>
      </c>
      <c r="G1721" s="6" t="s">
        <v>508</v>
      </c>
      <c r="H1721" s="21">
        <f t="shared" si="189"/>
        <v>16</v>
      </c>
      <c r="I1721" s="21" t="str">
        <f t="shared" si="188"/>
        <v>novembro</v>
      </c>
      <c r="J1721" s="20">
        <f t="shared" si="183"/>
        <v>11</v>
      </c>
      <c r="K1721" s="20">
        <f t="shared" si="184"/>
        <v>2023</v>
      </c>
      <c r="L1721" s="12">
        <f t="shared" si="185"/>
        <v>0.16105343124841731</v>
      </c>
      <c r="M1721">
        <f>(COUNTIF(mercado_acoes!D:D, "Compra") + COUNTIF(mercado_acoes!D:D, "Venda"))</f>
        <v>2000</v>
      </c>
      <c r="N1721" s="19">
        <f t="shared" si="186"/>
        <v>1402</v>
      </c>
      <c r="O1721" s="19">
        <f t="shared" si="187"/>
        <v>2022.8389465687517</v>
      </c>
    </row>
    <row r="1722" spans="1:15" x14ac:dyDescent="0.2">
      <c r="A1722" s="3">
        <v>61</v>
      </c>
      <c r="B1722" s="3" t="s">
        <v>75</v>
      </c>
      <c r="C1722" s="3" t="s">
        <v>76</v>
      </c>
      <c r="D1722" s="3" t="s">
        <v>14</v>
      </c>
      <c r="E1722" s="3" t="s">
        <v>37</v>
      </c>
      <c r="F1722" s="7">
        <v>40.89</v>
      </c>
      <c r="G1722" s="6" t="s">
        <v>508</v>
      </c>
      <c r="H1722" s="21">
        <f t="shared" si="189"/>
        <v>16</v>
      </c>
      <c r="I1722" s="21" t="str">
        <f t="shared" si="188"/>
        <v>novembro</v>
      </c>
      <c r="J1722" s="20">
        <f t="shared" si="183"/>
        <v>11</v>
      </c>
      <c r="K1722" s="20">
        <f t="shared" si="184"/>
        <v>2023</v>
      </c>
      <c r="L1722" s="12">
        <f t="shared" si="185"/>
        <v>0.5012661433274247</v>
      </c>
      <c r="M1722">
        <f>(COUNTIF(mercado_acoes!D:D, "Compra") + COUNTIF(mercado_acoes!D:D, "Venda"))</f>
        <v>2000</v>
      </c>
      <c r="N1722" s="19">
        <f t="shared" si="186"/>
        <v>4089</v>
      </c>
      <c r="O1722" s="19">
        <f t="shared" si="187"/>
        <v>2022.4987338566725</v>
      </c>
    </row>
    <row r="1723" spans="1:15" x14ac:dyDescent="0.2">
      <c r="A1723" s="3">
        <v>7</v>
      </c>
      <c r="B1723" s="3" t="s">
        <v>87</v>
      </c>
      <c r="C1723" s="3" t="s">
        <v>88</v>
      </c>
      <c r="D1723" s="3" t="s">
        <v>14</v>
      </c>
      <c r="E1723" s="3" t="s">
        <v>79</v>
      </c>
      <c r="F1723" s="7">
        <v>15.68</v>
      </c>
      <c r="G1723" s="6" t="s">
        <v>508</v>
      </c>
      <c r="H1723" s="21">
        <f t="shared" si="189"/>
        <v>16</v>
      </c>
      <c r="I1723" s="21" t="str">
        <f t="shared" si="188"/>
        <v>novembro</v>
      </c>
      <c r="J1723" s="20">
        <f t="shared" si="183"/>
        <v>11</v>
      </c>
      <c r="K1723" s="20">
        <f t="shared" si="184"/>
        <v>2023</v>
      </c>
      <c r="L1723" s="12">
        <f t="shared" si="185"/>
        <v>0.18207141048366673</v>
      </c>
      <c r="M1723">
        <f>(COUNTIF(mercado_acoes!D:D, "Compra") + COUNTIF(mercado_acoes!D:D, "Venda"))</f>
        <v>2000</v>
      </c>
      <c r="N1723" s="19">
        <f t="shared" si="186"/>
        <v>1568</v>
      </c>
      <c r="O1723" s="19">
        <f t="shared" si="187"/>
        <v>2022.8179285895164</v>
      </c>
    </row>
    <row r="1724" spans="1:15" x14ac:dyDescent="0.2">
      <c r="A1724" s="3">
        <v>58</v>
      </c>
      <c r="B1724" s="3" t="s">
        <v>149</v>
      </c>
      <c r="C1724" s="3" t="s">
        <v>150</v>
      </c>
      <c r="D1724" s="3" t="s">
        <v>14</v>
      </c>
      <c r="E1724" s="3" t="s">
        <v>18</v>
      </c>
      <c r="F1724" s="7">
        <v>18.89</v>
      </c>
      <c r="G1724" s="6" t="s">
        <v>508</v>
      </c>
      <c r="H1724" s="21">
        <f t="shared" si="189"/>
        <v>16</v>
      </c>
      <c r="I1724" s="21" t="str">
        <f t="shared" si="188"/>
        <v>novembro</v>
      </c>
      <c r="J1724" s="20">
        <f t="shared" si="183"/>
        <v>11</v>
      </c>
      <c r="K1724" s="20">
        <f t="shared" si="184"/>
        <v>2023</v>
      </c>
      <c r="L1724" s="12">
        <f t="shared" si="185"/>
        <v>0.22271461129399847</v>
      </c>
      <c r="M1724">
        <f>(COUNTIF(mercado_acoes!D:D, "Compra") + COUNTIF(mercado_acoes!D:D, "Venda"))</f>
        <v>2000</v>
      </c>
      <c r="N1724" s="19">
        <f t="shared" si="186"/>
        <v>1889</v>
      </c>
      <c r="O1724" s="19">
        <f t="shared" si="187"/>
        <v>2022.7772853887061</v>
      </c>
    </row>
    <row r="1725" spans="1:15" x14ac:dyDescent="0.2">
      <c r="A1725" s="3">
        <v>18</v>
      </c>
      <c r="B1725" s="3" t="s">
        <v>147</v>
      </c>
      <c r="C1725" s="3" t="s">
        <v>261</v>
      </c>
      <c r="D1725" s="3" t="s">
        <v>14</v>
      </c>
      <c r="E1725" s="3" t="s">
        <v>79</v>
      </c>
      <c r="F1725" s="7">
        <v>16.09</v>
      </c>
      <c r="G1725" s="6" t="s">
        <v>508</v>
      </c>
      <c r="H1725" s="21">
        <f t="shared" si="189"/>
        <v>16</v>
      </c>
      <c r="I1725" s="21" t="str">
        <f t="shared" si="188"/>
        <v>novembro</v>
      </c>
      <c r="J1725" s="20">
        <f t="shared" si="183"/>
        <v>11</v>
      </c>
      <c r="K1725" s="20">
        <f t="shared" si="184"/>
        <v>2023</v>
      </c>
      <c r="L1725" s="12">
        <f t="shared" si="185"/>
        <v>0.18726259812610785</v>
      </c>
      <c r="M1725">
        <f>(COUNTIF(mercado_acoes!D:D, "Compra") + COUNTIF(mercado_acoes!D:D, "Venda"))</f>
        <v>2000</v>
      </c>
      <c r="N1725" s="19">
        <f t="shared" si="186"/>
        <v>1609</v>
      </c>
      <c r="O1725" s="19">
        <f t="shared" si="187"/>
        <v>2022.8127374018738</v>
      </c>
    </row>
    <row r="1726" spans="1:15" x14ac:dyDescent="0.2">
      <c r="A1726" s="3">
        <v>2</v>
      </c>
      <c r="B1726" s="3" t="s">
        <v>53</v>
      </c>
      <c r="C1726" s="3" t="s">
        <v>54</v>
      </c>
      <c r="D1726" s="3" t="s">
        <v>9</v>
      </c>
      <c r="E1726" s="3" t="s">
        <v>66</v>
      </c>
      <c r="F1726" s="7">
        <v>38.92</v>
      </c>
      <c r="G1726" s="6" t="s">
        <v>508</v>
      </c>
      <c r="H1726" s="21">
        <f t="shared" si="189"/>
        <v>16</v>
      </c>
      <c r="I1726" s="21" t="str">
        <f t="shared" si="188"/>
        <v>novembro</v>
      </c>
      <c r="J1726" s="20">
        <f t="shared" si="183"/>
        <v>11</v>
      </c>
      <c r="K1726" s="20">
        <f t="shared" si="184"/>
        <v>2023</v>
      </c>
      <c r="L1726" s="12">
        <f t="shared" si="185"/>
        <v>0.4763231197771588</v>
      </c>
      <c r="M1726">
        <f>(COUNTIF(mercado_acoes!D:D, "Compra") + COUNTIF(mercado_acoes!D:D, "Venda"))</f>
        <v>2000</v>
      </c>
      <c r="N1726" s="19">
        <f t="shared" si="186"/>
        <v>3892</v>
      </c>
      <c r="O1726" s="19">
        <f t="shared" si="187"/>
        <v>2022.5236768802229</v>
      </c>
    </row>
    <row r="1727" spans="1:15" x14ac:dyDescent="0.2">
      <c r="A1727" s="3">
        <v>26</v>
      </c>
      <c r="B1727" s="3" t="s">
        <v>210</v>
      </c>
      <c r="C1727" s="3" t="s">
        <v>211</v>
      </c>
      <c r="D1727" s="3" t="s">
        <v>9</v>
      </c>
      <c r="E1727" s="3" t="s">
        <v>27</v>
      </c>
      <c r="F1727" s="7">
        <v>11.79</v>
      </c>
      <c r="G1727" s="6" t="s">
        <v>509</v>
      </c>
      <c r="H1727" s="21">
        <f t="shared" si="189"/>
        <v>17</v>
      </c>
      <c r="I1727" s="21" t="str">
        <f t="shared" si="188"/>
        <v>novembro</v>
      </c>
      <c r="J1727" s="20">
        <f t="shared" si="183"/>
        <v>11</v>
      </c>
      <c r="K1727" s="20">
        <f t="shared" si="184"/>
        <v>2023</v>
      </c>
      <c r="L1727" s="12">
        <f t="shared" si="185"/>
        <v>0.13281843504684729</v>
      </c>
      <c r="M1727">
        <f>(COUNTIF(mercado_acoes!D:D, "Compra") + COUNTIF(mercado_acoes!D:D, "Venda"))</f>
        <v>2000</v>
      </c>
      <c r="N1727" s="19">
        <f t="shared" si="186"/>
        <v>1179</v>
      </c>
      <c r="O1727" s="19">
        <f t="shared" si="187"/>
        <v>2022.8671815649532</v>
      </c>
    </row>
    <row r="1728" spans="1:15" x14ac:dyDescent="0.2">
      <c r="A1728" s="3">
        <v>15</v>
      </c>
      <c r="B1728" s="3" t="s">
        <v>35</v>
      </c>
      <c r="C1728" s="3" t="s">
        <v>36</v>
      </c>
      <c r="D1728" s="3" t="s">
        <v>9</v>
      </c>
      <c r="E1728" s="3" t="s">
        <v>63</v>
      </c>
      <c r="F1728" s="7">
        <v>11.96</v>
      </c>
      <c r="G1728" s="6" t="s">
        <v>509</v>
      </c>
      <c r="H1728" s="21">
        <f t="shared" si="189"/>
        <v>17</v>
      </c>
      <c r="I1728" s="21" t="str">
        <f t="shared" si="188"/>
        <v>novembro</v>
      </c>
      <c r="J1728" s="20">
        <f t="shared" si="183"/>
        <v>11</v>
      </c>
      <c r="K1728" s="20">
        <f t="shared" si="184"/>
        <v>2023</v>
      </c>
      <c r="L1728" s="12">
        <f t="shared" si="185"/>
        <v>0.13497087870346922</v>
      </c>
      <c r="M1728">
        <f>(COUNTIF(mercado_acoes!D:D, "Compra") + COUNTIF(mercado_acoes!D:D, "Venda"))</f>
        <v>2000</v>
      </c>
      <c r="N1728" s="19">
        <f t="shared" si="186"/>
        <v>1196</v>
      </c>
      <c r="O1728" s="19">
        <f t="shared" si="187"/>
        <v>2022.8650291212966</v>
      </c>
    </row>
    <row r="1729" spans="1:15" x14ac:dyDescent="0.2">
      <c r="A1729" s="3">
        <v>74</v>
      </c>
      <c r="B1729" s="3" t="s">
        <v>7</v>
      </c>
      <c r="C1729" s="3" t="s">
        <v>100</v>
      </c>
      <c r="D1729" s="3" t="s">
        <v>9</v>
      </c>
      <c r="E1729" s="3" t="s">
        <v>37</v>
      </c>
      <c r="F1729" s="7">
        <v>36.51</v>
      </c>
      <c r="G1729" s="6" t="s">
        <v>509</v>
      </c>
      <c r="H1729" s="21">
        <f t="shared" si="189"/>
        <v>17</v>
      </c>
      <c r="I1729" s="21" t="str">
        <f t="shared" si="188"/>
        <v>novembro</v>
      </c>
      <c r="J1729" s="20">
        <f t="shared" si="183"/>
        <v>11</v>
      </c>
      <c r="K1729" s="20">
        <f t="shared" si="184"/>
        <v>2023</v>
      </c>
      <c r="L1729" s="12">
        <f t="shared" si="185"/>
        <v>0.44580906558622435</v>
      </c>
      <c r="M1729">
        <f>(COUNTIF(mercado_acoes!D:D, "Compra") + COUNTIF(mercado_acoes!D:D, "Venda"))</f>
        <v>2000</v>
      </c>
      <c r="N1729" s="19">
        <f t="shared" si="186"/>
        <v>3651</v>
      </c>
      <c r="O1729" s="19">
        <f t="shared" si="187"/>
        <v>2022.5541909344138</v>
      </c>
    </row>
    <row r="1730" spans="1:15" x14ac:dyDescent="0.2">
      <c r="A1730" s="3">
        <v>51</v>
      </c>
      <c r="B1730" s="3" t="s">
        <v>248</v>
      </c>
      <c r="C1730" s="3" t="s">
        <v>249</v>
      </c>
      <c r="D1730" s="3" t="s">
        <v>9</v>
      </c>
      <c r="E1730" s="3" t="s">
        <v>15</v>
      </c>
      <c r="F1730" s="7">
        <v>53.79</v>
      </c>
      <c r="G1730" s="6" t="s">
        <v>509</v>
      </c>
      <c r="H1730" s="21">
        <f t="shared" si="189"/>
        <v>17</v>
      </c>
      <c r="I1730" s="21" t="str">
        <f t="shared" si="188"/>
        <v>novembro</v>
      </c>
      <c r="J1730" s="20">
        <f t="shared" si="183"/>
        <v>11</v>
      </c>
      <c r="K1730" s="20">
        <f t="shared" si="184"/>
        <v>2023</v>
      </c>
      <c r="L1730" s="12">
        <f t="shared" si="185"/>
        <v>0.66459863256520635</v>
      </c>
      <c r="M1730">
        <f>(COUNTIF(mercado_acoes!D:D, "Compra") + COUNTIF(mercado_acoes!D:D, "Venda"))</f>
        <v>2000</v>
      </c>
      <c r="N1730" s="19">
        <f t="shared" si="186"/>
        <v>5379</v>
      </c>
      <c r="O1730" s="19">
        <f t="shared" si="187"/>
        <v>2022.3354013674348</v>
      </c>
    </row>
    <row r="1731" spans="1:15" x14ac:dyDescent="0.2">
      <c r="A1731" s="3">
        <v>52</v>
      </c>
      <c r="B1731" s="3" t="s">
        <v>169</v>
      </c>
      <c r="C1731" s="3" t="s">
        <v>170</v>
      </c>
      <c r="D1731" s="3" t="s">
        <v>14</v>
      </c>
      <c r="E1731" s="3" t="s">
        <v>95</v>
      </c>
      <c r="F1731" s="7">
        <v>4.05</v>
      </c>
      <c r="G1731" s="6" t="s">
        <v>509</v>
      </c>
      <c r="H1731" s="21">
        <f t="shared" si="189"/>
        <v>17</v>
      </c>
      <c r="I1731" s="21" t="str">
        <f t="shared" si="188"/>
        <v>novembro</v>
      </c>
      <c r="J1731" s="20">
        <f t="shared" ref="J1731:J1794" si="190">MONTH(G1731)</f>
        <v>11</v>
      </c>
      <c r="K1731" s="20">
        <f t="shared" ref="K1731:K1794" si="191">YEAR(G1731)</f>
        <v>2023</v>
      </c>
      <c r="L1731" s="12">
        <f t="shared" ref="L1731:L1794" si="192">(F1731 - MIN(F:F)) / (MAX(F:F) - MIN(F:F))</f>
        <v>3.4818941504178275E-2</v>
      </c>
      <c r="M1731">
        <f>(COUNTIF(mercado_acoes!D:D, "Compra") + COUNTIF(mercado_acoes!D:D, "Venda"))</f>
        <v>2000</v>
      </c>
      <c r="N1731" s="19">
        <f t="shared" ref="N1731:N1794" si="193">F1731*100</f>
        <v>405</v>
      </c>
      <c r="O1731" s="19">
        <f t="shared" ref="O1731:O1794" si="194">K1731 - L1731</f>
        <v>2022.9651810584958</v>
      </c>
    </row>
    <row r="1732" spans="1:15" x14ac:dyDescent="0.2">
      <c r="A1732" s="3">
        <v>9</v>
      </c>
      <c r="B1732" s="3" t="s">
        <v>205</v>
      </c>
      <c r="C1732" s="3" t="s">
        <v>206</v>
      </c>
      <c r="D1732" s="3" t="s">
        <v>9</v>
      </c>
      <c r="E1732" s="3" t="s">
        <v>31</v>
      </c>
      <c r="F1732" s="7">
        <v>52.58</v>
      </c>
      <c r="G1732" s="6" t="s">
        <v>509</v>
      </c>
      <c r="H1732" s="21">
        <f t="shared" si="189"/>
        <v>17</v>
      </c>
      <c r="I1732" s="21" t="str">
        <f t="shared" si="188"/>
        <v>novembro</v>
      </c>
      <c r="J1732" s="20">
        <f t="shared" si="190"/>
        <v>11</v>
      </c>
      <c r="K1732" s="20">
        <f t="shared" si="191"/>
        <v>2023</v>
      </c>
      <c r="L1732" s="12">
        <f t="shared" si="192"/>
        <v>0.64927829830336792</v>
      </c>
      <c r="M1732">
        <f>(COUNTIF(mercado_acoes!D:D, "Compra") + COUNTIF(mercado_acoes!D:D, "Venda"))</f>
        <v>2000</v>
      </c>
      <c r="N1732" s="19">
        <f t="shared" si="193"/>
        <v>5258</v>
      </c>
      <c r="O1732" s="19">
        <f t="shared" si="194"/>
        <v>2022.3507217016966</v>
      </c>
    </row>
    <row r="1733" spans="1:15" x14ac:dyDescent="0.2">
      <c r="A1733" s="3">
        <v>95</v>
      </c>
      <c r="B1733" s="3" t="s">
        <v>81</v>
      </c>
      <c r="C1733" s="3" t="s">
        <v>82</v>
      </c>
      <c r="D1733" s="3" t="s">
        <v>9</v>
      </c>
      <c r="E1733" s="3" t="s">
        <v>83</v>
      </c>
      <c r="F1733" s="7">
        <v>33.28</v>
      </c>
      <c r="G1733" s="6" t="s">
        <v>510</v>
      </c>
      <c r="H1733" s="21">
        <f t="shared" si="189"/>
        <v>18</v>
      </c>
      <c r="I1733" s="21" t="str">
        <f t="shared" ref="I1733:I1796" si="195">TEXT(G1733,"mmmm")</f>
        <v>novembro</v>
      </c>
      <c r="J1733" s="20">
        <f t="shared" si="190"/>
        <v>11</v>
      </c>
      <c r="K1733" s="20">
        <f t="shared" si="191"/>
        <v>2023</v>
      </c>
      <c r="L1733" s="12">
        <f t="shared" si="192"/>
        <v>0.40491263611040768</v>
      </c>
      <c r="M1733">
        <f>(COUNTIF(mercado_acoes!D:D, "Compra") + COUNTIF(mercado_acoes!D:D, "Venda"))</f>
        <v>2000</v>
      </c>
      <c r="N1733" s="19">
        <f t="shared" si="193"/>
        <v>3328</v>
      </c>
      <c r="O1733" s="19">
        <f t="shared" si="194"/>
        <v>2022.5950873638897</v>
      </c>
    </row>
    <row r="1734" spans="1:15" x14ac:dyDescent="0.2">
      <c r="A1734" s="3">
        <v>25</v>
      </c>
      <c r="B1734" s="3" t="s">
        <v>136</v>
      </c>
      <c r="C1734" s="3" t="s">
        <v>137</v>
      </c>
      <c r="D1734" s="3" t="s">
        <v>9</v>
      </c>
      <c r="E1734" s="3" t="s">
        <v>66</v>
      </c>
      <c r="F1734" s="7">
        <v>32.049999999999997</v>
      </c>
      <c r="G1734" s="6" t="s">
        <v>510</v>
      </c>
      <c r="H1734" s="21">
        <f t="shared" si="189"/>
        <v>18</v>
      </c>
      <c r="I1734" s="21" t="str">
        <f t="shared" si="195"/>
        <v>novembro</v>
      </c>
      <c r="J1734" s="20">
        <f t="shared" si="190"/>
        <v>11</v>
      </c>
      <c r="K1734" s="20">
        <f t="shared" si="191"/>
        <v>2023</v>
      </c>
      <c r="L1734" s="12">
        <f t="shared" si="192"/>
        <v>0.38933907318308425</v>
      </c>
      <c r="M1734">
        <f>(COUNTIF(mercado_acoes!D:D, "Compra") + COUNTIF(mercado_acoes!D:D, "Venda"))</f>
        <v>2000</v>
      </c>
      <c r="N1734" s="19">
        <f t="shared" si="193"/>
        <v>3204.9999999999995</v>
      </c>
      <c r="O1734" s="19">
        <f t="shared" si="194"/>
        <v>2022.610660926817</v>
      </c>
    </row>
    <row r="1735" spans="1:15" x14ac:dyDescent="0.2">
      <c r="A1735" s="3">
        <v>46</v>
      </c>
      <c r="B1735" s="3" t="s">
        <v>123</v>
      </c>
      <c r="C1735" s="3" t="s">
        <v>124</v>
      </c>
      <c r="D1735" s="3" t="s">
        <v>9</v>
      </c>
      <c r="E1735" s="3" t="s">
        <v>10</v>
      </c>
      <c r="F1735" s="7">
        <v>10.61</v>
      </c>
      <c r="G1735" s="6" t="s">
        <v>510</v>
      </c>
      <c r="H1735" s="21">
        <f t="shared" si="189"/>
        <v>18</v>
      </c>
      <c r="I1735" s="21" t="str">
        <f t="shared" si="195"/>
        <v>novembro</v>
      </c>
      <c r="J1735" s="20">
        <f t="shared" si="190"/>
        <v>11</v>
      </c>
      <c r="K1735" s="20">
        <f t="shared" si="191"/>
        <v>2023</v>
      </c>
      <c r="L1735" s="12">
        <f t="shared" si="192"/>
        <v>0.11787794378323624</v>
      </c>
      <c r="M1735">
        <f>(COUNTIF(mercado_acoes!D:D, "Compra") + COUNTIF(mercado_acoes!D:D, "Venda"))</f>
        <v>2000</v>
      </c>
      <c r="N1735" s="19">
        <f t="shared" si="193"/>
        <v>1061</v>
      </c>
      <c r="O1735" s="19">
        <f t="shared" si="194"/>
        <v>2022.8821220562168</v>
      </c>
    </row>
    <row r="1736" spans="1:15" x14ac:dyDescent="0.2">
      <c r="A1736" s="3">
        <v>80</v>
      </c>
      <c r="B1736" s="3" t="s">
        <v>19</v>
      </c>
      <c r="C1736" s="3" t="s">
        <v>20</v>
      </c>
      <c r="D1736" s="3" t="s">
        <v>14</v>
      </c>
      <c r="E1736" s="3" t="s">
        <v>37</v>
      </c>
      <c r="F1736" s="7">
        <v>38.54</v>
      </c>
      <c r="G1736" s="6" t="s">
        <v>510</v>
      </c>
      <c r="H1736" s="21">
        <f t="shared" si="189"/>
        <v>18</v>
      </c>
      <c r="I1736" s="21" t="str">
        <f t="shared" si="195"/>
        <v>novembro</v>
      </c>
      <c r="J1736" s="20">
        <f t="shared" si="190"/>
        <v>11</v>
      </c>
      <c r="K1736" s="20">
        <f t="shared" si="191"/>
        <v>2023</v>
      </c>
      <c r="L1736" s="12">
        <f t="shared" si="192"/>
        <v>0.47151177513294507</v>
      </c>
      <c r="M1736">
        <f>(COUNTIF(mercado_acoes!D:D, "Compra") + COUNTIF(mercado_acoes!D:D, "Venda"))</f>
        <v>2000</v>
      </c>
      <c r="N1736" s="19">
        <f t="shared" si="193"/>
        <v>3854</v>
      </c>
      <c r="O1736" s="19">
        <f t="shared" si="194"/>
        <v>2022.528488224867</v>
      </c>
    </row>
    <row r="1737" spans="1:15" x14ac:dyDescent="0.2">
      <c r="A1737" s="3">
        <v>30</v>
      </c>
      <c r="B1737" s="3" t="s">
        <v>7</v>
      </c>
      <c r="C1737" s="3" t="s">
        <v>8</v>
      </c>
      <c r="D1737" s="3" t="s">
        <v>9</v>
      </c>
      <c r="E1737" s="3" t="s">
        <v>34</v>
      </c>
      <c r="F1737" s="7">
        <v>67.87</v>
      </c>
      <c r="G1737" s="6" t="s">
        <v>510</v>
      </c>
      <c r="H1737" s="21">
        <f t="shared" si="189"/>
        <v>18</v>
      </c>
      <c r="I1737" s="21" t="str">
        <f t="shared" si="195"/>
        <v>novembro</v>
      </c>
      <c r="J1737" s="20">
        <f t="shared" si="190"/>
        <v>11</v>
      </c>
      <c r="K1737" s="20">
        <f t="shared" si="191"/>
        <v>2023</v>
      </c>
      <c r="L1737" s="12">
        <f t="shared" si="192"/>
        <v>0.84287161306659919</v>
      </c>
      <c r="M1737">
        <f>(COUNTIF(mercado_acoes!D:D, "Compra") + COUNTIF(mercado_acoes!D:D, "Venda"))</f>
        <v>2000</v>
      </c>
      <c r="N1737" s="19">
        <f t="shared" si="193"/>
        <v>6787</v>
      </c>
      <c r="O1737" s="19">
        <f t="shared" si="194"/>
        <v>2022.1571283869334</v>
      </c>
    </row>
    <row r="1738" spans="1:15" x14ac:dyDescent="0.2">
      <c r="A1738" s="3">
        <v>47</v>
      </c>
      <c r="B1738" s="3" t="s">
        <v>93</v>
      </c>
      <c r="C1738" s="3" t="s">
        <v>94</v>
      </c>
      <c r="D1738" s="3" t="s">
        <v>14</v>
      </c>
      <c r="E1738" s="3" t="s">
        <v>63</v>
      </c>
      <c r="F1738" s="7">
        <v>11.42</v>
      </c>
      <c r="G1738" s="6" t="s">
        <v>510</v>
      </c>
      <c r="H1738" s="21">
        <f t="shared" si="189"/>
        <v>18</v>
      </c>
      <c r="I1738" s="21" t="str">
        <f t="shared" si="195"/>
        <v>novembro</v>
      </c>
      <c r="J1738" s="20">
        <f t="shared" si="190"/>
        <v>11</v>
      </c>
      <c r="K1738" s="20">
        <f t="shared" si="191"/>
        <v>2023</v>
      </c>
      <c r="L1738" s="12">
        <f t="shared" si="192"/>
        <v>0.12813370473537603</v>
      </c>
      <c r="M1738">
        <f>(COUNTIF(mercado_acoes!D:D, "Compra") + COUNTIF(mercado_acoes!D:D, "Venda"))</f>
        <v>2000</v>
      </c>
      <c r="N1738" s="19">
        <f t="shared" si="193"/>
        <v>1142</v>
      </c>
      <c r="O1738" s="19">
        <f t="shared" si="194"/>
        <v>2022.8718662952647</v>
      </c>
    </row>
    <row r="1739" spans="1:15" x14ac:dyDescent="0.2">
      <c r="A1739" s="3">
        <v>42</v>
      </c>
      <c r="B1739" s="3" t="s">
        <v>61</v>
      </c>
      <c r="C1739" s="3" t="s">
        <v>155</v>
      </c>
      <c r="D1739" s="3" t="s">
        <v>9</v>
      </c>
      <c r="E1739" s="3" t="s">
        <v>37</v>
      </c>
      <c r="F1739" s="7">
        <v>51.65</v>
      </c>
      <c r="G1739" s="6" t="s">
        <v>511</v>
      </c>
      <c r="H1739" s="21">
        <f t="shared" si="189"/>
        <v>19</v>
      </c>
      <c r="I1739" s="21" t="str">
        <f t="shared" si="195"/>
        <v>novembro</v>
      </c>
      <c r="J1739" s="20">
        <f t="shared" si="190"/>
        <v>11</v>
      </c>
      <c r="K1739" s="20">
        <f t="shared" si="191"/>
        <v>2023</v>
      </c>
      <c r="L1739" s="12">
        <f t="shared" si="192"/>
        <v>0.63750316535831852</v>
      </c>
      <c r="M1739">
        <f>(COUNTIF(mercado_acoes!D:D, "Compra") + COUNTIF(mercado_acoes!D:D, "Venda"))</f>
        <v>2000</v>
      </c>
      <c r="N1739" s="19">
        <f t="shared" si="193"/>
        <v>5165</v>
      </c>
      <c r="O1739" s="19">
        <f t="shared" si="194"/>
        <v>2022.3624968346417</v>
      </c>
    </row>
    <row r="1740" spans="1:15" x14ac:dyDescent="0.2">
      <c r="A1740" s="3">
        <v>62</v>
      </c>
      <c r="B1740" s="3" t="s">
        <v>139</v>
      </c>
      <c r="C1740" s="3" t="s">
        <v>140</v>
      </c>
      <c r="D1740" s="3" t="s">
        <v>9</v>
      </c>
      <c r="E1740" s="3" t="s">
        <v>10</v>
      </c>
      <c r="F1740" s="7">
        <v>10.75</v>
      </c>
      <c r="G1740" s="6" t="s">
        <v>511</v>
      </c>
      <c r="H1740" s="21">
        <f t="shared" si="189"/>
        <v>19</v>
      </c>
      <c r="I1740" s="21" t="str">
        <f t="shared" si="195"/>
        <v>novembro</v>
      </c>
      <c r="J1740" s="20">
        <f t="shared" si="190"/>
        <v>11</v>
      </c>
      <c r="K1740" s="20">
        <f t="shared" si="191"/>
        <v>2023</v>
      </c>
      <c r="L1740" s="12">
        <f t="shared" si="192"/>
        <v>0.11965054444163077</v>
      </c>
      <c r="M1740">
        <f>(COUNTIF(mercado_acoes!D:D, "Compra") + COUNTIF(mercado_acoes!D:D, "Venda"))</f>
        <v>2000</v>
      </c>
      <c r="N1740" s="19">
        <f t="shared" si="193"/>
        <v>1075</v>
      </c>
      <c r="O1740" s="19">
        <f t="shared" si="194"/>
        <v>2022.8803494555584</v>
      </c>
    </row>
    <row r="1741" spans="1:15" x14ac:dyDescent="0.2">
      <c r="A1741" s="3">
        <v>31</v>
      </c>
      <c r="B1741" s="3" t="s">
        <v>240</v>
      </c>
      <c r="C1741" s="3" t="s">
        <v>241</v>
      </c>
      <c r="D1741" s="3" t="s">
        <v>9</v>
      </c>
      <c r="E1741" s="3" t="s">
        <v>63</v>
      </c>
      <c r="F1741" s="7">
        <v>11.97</v>
      </c>
      <c r="G1741" s="6" t="s">
        <v>511</v>
      </c>
      <c r="H1741" s="21">
        <f t="shared" si="189"/>
        <v>19</v>
      </c>
      <c r="I1741" s="21" t="str">
        <f t="shared" si="195"/>
        <v>novembro</v>
      </c>
      <c r="J1741" s="20">
        <f t="shared" si="190"/>
        <v>11</v>
      </c>
      <c r="K1741" s="20">
        <f t="shared" si="191"/>
        <v>2023</v>
      </c>
      <c r="L1741" s="12">
        <f t="shared" si="192"/>
        <v>0.13509749303621169</v>
      </c>
      <c r="M1741">
        <f>(COUNTIF(mercado_acoes!D:D, "Compra") + COUNTIF(mercado_acoes!D:D, "Venda"))</f>
        <v>2000</v>
      </c>
      <c r="N1741" s="19">
        <f t="shared" si="193"/>
        <v>1197</v>
      </c>
      <c r="O1741" s="19">
        <f t="shared" si="194"/>
        <v>2022.8649025069637</v>
      </c>
    </row>
    <row r="1742" spans="1:15" x14ac:dyDescent="0.2">
      <c r="A1742" s="3">
        <v>8</v>
      </c>
      <c r="B1742" s="3" t="s">
        <v>77</v>
      </c>
      <c r="C1742" s="3" t="s">
        <v>78</v>
      </c>
      <c r="D1742" s="3" t="s">
        <v>9</v>
      </c>
      <c r="E1742" s="3" t="s">
        <v>63</v>
      </c>
      <c r="F1742" s="7">
        <v>10.89</v>
      </c>
      <c r="G1742" s="6" t="s">
        <v>511</v>
      </c>
      <c r="H1742" s="21">
        <f t="shared" si="189"/>
        <v>19</v>
      </c>
      <c r="I1742" s="21" t="str">
        <f t="shared" si="195"/>
        <v>novembro</v>
      </c>
      <c r="J1742" s="20">
        <f t="shared" si="190"/>
        <v>11</v>
      </c>
      <c r="K1742" s="20">
        <f t="shared" si="191"/>
        <v>2023</v>
      </c>
      <c r="L1742" s="12">
        <f t="shared" si="192"/>
        <v>0.12142314510002532</v>
      </c>
      <c r="M1742">
        <f>(COUNTIF(mercado_acoes!D:D, "Compra") + COUNTIF(mercado_acoes!D:D, "Venda"))</f>
        <v>2000</v>
      </c>
      <c r="N1742" s="19">
        <f t="shared" si="193"/>
        <v>1089</v>
      </c>
      <c r="O1742" s="19">
        <f t="shared" si="194"/>
        <v>2022.8785768549001</v>
      </c>
    </row>
    <row r="1743" spans="1:15" x14ac:dyDescent="0.2">
      <c r="A1743" s="3">
        <v>69</v>
      </c>
      <c r="B1743" s="3" t="s">
        <v>77</v>
      </c>
      <c r="C1743" s="3" t="s">
        <v>126</v>
      </c>
      <c r="D1743" s="3" t="s">
        <v>9</v>
      </c>
      <c r="E1743" s="3" t="s">
        <v>115</v>
      </c>
      <c r="F1743" s="7">
        <v>30.89</v>
      </c>
      <c r="G1743" s="6" t="s">
        <v>511</v>
      </c>
      <c r="H1743" s="21">
        <f t="shared" si="189"/>
        <v>19</v>
      </c>
      <c r="I1743" s="21" t="str">
        <f t="shared" si="195"/>
        <v>novembro</v>
      </c>
      <c r="J1743" s="20">
        <f t="shared" si="190"/>
        <v>11</v>
      </c>
      <c r="K1743" s="20">
        <f t="shared" si="191"/>
        <v>2023</v>
      </c>
      <c r="L1743" s="12">
        <f t="shared" si="192"/>
        <v>0.37465181058495822</v>
      </c>
      <c r="M1743">
        <f>(COUNTIF(mercado_acoes!D:D, "Compra") + COUNTIF(mercado_acoes!D:D, "Venda"))</f>
        <v>2000</v>
      </c>
      <c r="N1743" s="19">
        <f t="shared" si="193"/>
        <v>3089</v>
      </c>
      <c r="O1743" s="19">
        <f t="shared" si="194"/>
        <v>2022.625348189415</v>
      </c>
    </row>
    <row r="1744" spans="1:15" x14ac:dyDescent="0.2">
      <c r="A1744" s="3">
        <v>81</v>
      </c>
      <c r="B1744" s="3" t="s">
        <v>32</v>
      </c>
      <c r="C1744" s="3" t="s">
        <v>33</v>
      </c>
      <c r="D1744" s="3" t="s">
        <v>14</v>
      </c>
      <c r="E1744" s="3" t="s">
        <v>30</v>
      </c>
      <c r="F1744" s="7">
        <v>28.75</v>
      </c>
      <c r="G1744" s="6" t="s">
        <v>511</v>
      </c>
      <c r="H1744" s="21">
        <f t="shared" si="189"/>
        <v>19</v>
      </c>
      <c r="I1744" s="21" t="str">
        <f t="shared" si="195"/>
        <v>novembro</v>
      </c>
      <c r="J1744" s="20">
        <f t="shared" si="190"/>
        <v>11</v>
      </c>
      <c r="K1744" s="20">
        <f t="shared" si="191"/>
        <v>2023</v>
      </c>
      <c r="L1744" s="12">
        <f t="shared" si="192"/>
        <v>0.3475563433780704</v>
      </c>
      <c r="M1744">
        <f>(COUNTIF(mercado_acoes!D:D, "Compra") + COUNTIF(mercado_acoes!D:D, "Venda"))</f>
        <v>2000</v>
      </c>
      <c r="N1744" s="19">
        <f t="shared" si="193"/>
        <v>2875</v>
      </c>
      <c r="O1744" s="19">
        <f t="shared" si="194"/>
        <v>2022.6524436566219</v>
      </c>
    </row>
    <row r="1745" spans="1:15" x14ac:dyDescent="0.2">
      <c r="A1745" s="3">
        <v>79</v>
      </c>
      <c r="B1745" s="3" t="s">
        <v>71</v>
      </c>
      <c r="C1745" s="3" t="s">
        <v>72</v>
      </c>
      <c r="D1745" s="3" t="s">
        <v>14</v>
      </c>
      <c r="E1745" s="3" t="s">
        <v>10</v>
      </c>
      <c r="F1745" s="7">
        <v>10.47</v>
      </c>
      <c r="G1745" s="6" t="s">
        <v>511</v>
      </c>
      <c r="H1745" s="21">
        <f t="shared" si="189"/>
        <v>19</v>
      </c>
      <c r="I1745" s="21" t="str">
        <f t="shared" si="195"/>
        <v>novembro</v>
      </c>
      <c r="J1745" s="20">
        <f t="shared" si="190"/>
        <v>11</v>
      </c>
      <c r="K1745" s="20">
        <f t="shared" si="191"/>
        <v>2023</v>
      </c>
      <c r="L1745" s="12">
        <f t="shared" si="192"/>
        <v>0.11610534312484172</v>
      </c>
      <c r="M1745">
        <f>(COUNTIF(mercado_acoes!D:D, "Compra") + COUNTIF(mercado_acoes!D:D, "Venda"))</f>
        <v>2000</v>
      </c>
      <c r="N1745" s="19">
        <f t="shared" si="193"/>
        <v>1047</v>
      </c>
      <c r="O1745" s="19">
        <f t="shared" si="194"/>
        <v>2022.8838946568751</v>
      </c>
    </row>
    <row r="1746" spans="1:15" x14ac:dyDescent="0.2">
      <c r="A1746" s="3">
        <v>65</v>
      </c>
      <c r="B1746" s="3" t="s">
        <v>208</v>
      </c>
      <c r="C1746" s="3" t="s">
        <v>209</v>
      </c>
      <c r="D1746" s="3" t="s">
        <v>14</v>
      </c>
      <c r="E1746" s="3" t="s">
        <v>79</v>
      </c>
      <c r="F1746" s="7">
        <v>13.47</v>
      </c>
      <c r="G1746" s="6" t="s">
        <v>511</v>
      </c>
      <c r="H1746" s="21">
        <f t="shared" si="189"/>
        <v>19</v>
      </c>
      <c r="I1746" s="21" t="str">
        <f t="shared" si="195"/>
        <v>novembro</v>
      </c>
      <c r="J1746" s="20">
        <f t="shared" si="190"/>
        <v>11</v>
      </c>
      <c r="K1746" s="20">
        <f t="shared" si="191"/>
        <v>2023</v>
      </c>
      <c r="L1746" s="12">
        <f t="shared" si="192"/>
        <v>0.15408964294758165</v>
      </c>
      <c r="M1746">
        <f>(COUNTIF(mercado_acoes!D:D, "Compra") + COUNTIF(mercado_acoes!D:D, "Venda"))</f>
        <v>2000</v>
      </c>
      <c r="N1746" s="19">
        <f t="shared" si="193"/>
        <v>1347</v>
      </c>
      <c r="O1746" s="19">
        <f t="shared" si="194"/>
        <v>2022.8459103570524</v>
      </c>
    </row>
    <row r="1747" spans="1:15" x14ac:dyDescent="0.2">
      <c r="A1747" s="3">
        <v>99</v>
      </c>
      <c r="B1747" s="3" t="s">
        <v>45</v>
      </c>
      <c r="C1747" s="3" t="s">
        <v>46</v>
      </c>
      <c r="D1747" s="3" t="s">
        <v>9</v>
      </c>
      <c r="E1747" s="3" t="s">
        <v>18</v>
      </c>
      <c r="F1747" s="7">
        <v>14.41</v>
      </c>
      <c r="G1747" s="6" t="s">
        <v>511</v>
      </c>
      <c r="H1747" s="21">
        <f t="shared" si="189"/>
        <v>19</v>
      </c>
      <c r="I1747" s="21" t="str">
        <f t="shared" si="195"/>
        <v>novembro</v>
      </c>
      <c r="J1747" s="20">
        <f t="shared" si="190"/>
        <v>11</v>
      </c>
      <c r="K1747" s="20">
        <f t="shared" si="191"/>
        <v>2023</v>
      </c>
      <c r="L1747" s="12">
        <f t="shared" si="192"/>
        <v>0.16599139022537349</v>
      </c>
      <c r="M1747">
        <f>(COUNTIF(mercado_acoes!D:D, "Compra") + COUNTIF(mercado_acoes!D:D, "Venda"))</f>
        <v>2000</v>
      </c>
      <c r="N1747" s="19">
        <f t="shared" si="193"/>
        <v>1441</v>
      </c>
      <c r="O1747" s="19">
        <f t="shared" si="194"/>
        <v>2022.8340086097746</v>
      </c>
    </row>
    <row r="1748" spans="1:15" x14ac:dyDescent="0.2">
      <c r="A1748" s="3">
        <v>61</v>
      </c>
      <c r="B1748" s="3" t="s">
        <v>75</v>
      </c>
      <c r="C1748" s="3" t="s">
        <v>76</v>
      </c>
      <c r="D1748" s="3" t="s">
        <v>14</v>
      </c>
      <c r="E1748" s="3" t="s">
        <v>10</v>
      </c>
      <c r="F1748" s="7">
        <v>10.81</v>
      </c>
      <c r="G1748" s="6" t="s">
        <v>511</v>
      </c>
      <c r="H1748" s="21">
        <f t="shared" si="189"/>
        <v>19</v>
      </c>
      <c r="I1748" s="21" t="str">
        <f t="shared" si="195"/>
        <v>novembro</v>
      </c>
      <c r="J1748" s="20">
        <f t="shared" si="190"/>
        <v>11</v>
      </c>
      <c r="K1748" s="20">
        <f t="shared" si="191"/>
        <v>2023</v>
      </c>
      <c r="L1748" s="12">
        <f t="shared" si="192"/>
        <v>0.12041023043808559</v>
      </c>
      <c r="M1748">
        <f>(COUNTIF(mercado_acoes!D:D, "Compra") + COUNTIF(mercado_acoes!D:D, "Venda"))</f>
        <v>2000</v>
      </c>
      <c r="N1748" s="19">
        <f t="shared" si="193"/>
        <v>1081</v>
      </c>
      <c r="O1748" s="19">
        <f t="shared" si="194"/>
        <v>2022.879589769562</v>
      </c>
    </row>
    <row r="1749" spans="1:15" x14ac:dyDescent="0.2">
      <c r="A1749" s="3">
        <v>85</v>
      </c>
      <c r="B1749" s="3" t="s">
        <v>191</v>
      </c>
      <c r="C1749" s="3" t="s">
        <v>192</v>
      </c>
      <c r="D1749" s="3" t="s">
        <v>14</v>
      </c>
      <c r="E1749" s="3" t="s">
        <v>95</v>
      </c>
      <c r="F1749" s="7">
        <v>2.2000000000000002</v>
      </c>
      <c r="G1749" s="6" t="s">
        <v>511</v>
      </c>
      <c r="H1749" s="21">
        <f t="shared" si="189"/>
        <v>19</v>
      </c>
      <c r="I1749" s="21" t="str">
        <f t="shared" si="195"/>
        <v>novembro</v>
      </c>
      <c r="J1749" s="20">
        <f t="shared" si="190"/>
        <v>11</v>
      </c>
      <c r="K1749" s="20">
        <f t="shared" si="191"/>
        <v>2023</v>
      </c>
      <c r="L1749" s="12">
        <f t="shared" si="192"/>
        <v>1.1395289946821981E-2</v>
      </c>
      <c r="M1749">
        <f>(COUNTIF(mercado_acoes!D:D, "Compra") + COUNTIF(mercado_acoes!D:D, "Venda"))</f>
        <v>2000</v>
      </c>
      <c r="N1749" s="19">
        <f t="shared" si="193"/>
        <v>220.00000000000003</v>
      </c>
      <c r="O1749" s="19">
        <f t="shared" si="194"/>
        <v>2022.9886047100531</v>
      </c>
    </row>
    <row r="1750" spans="1:15" x14ac:dyDescent="0.2">
      <c r="A1750" s="3">
        <v>18</v>
      </c>
      <c r="B1750" s="3" t="s">
        <v>147</v>
      </c>
      <c r="C1750" s="3" t="s">
        <v>261</v>
      </c>
      <c r="D1750" s="3" t="s">
        <v>9</v>
      </c>
      <c r="E1750" s="3" t="s">
        <v>83</v>
      </c>
      <c r="F1750" s="7">
        <v>39.28</v>
      </c>
      <c r="G1750" s="6" t="s">
        <v>511</v>
      </c>
      <c r="H1750" s="21">
        <f t="shared" si="189"/>
        <v>19</v>
      </c>
      <c r="I1750" s="21" t="str">
        <f t="shared" si="195"/>
        <v>novembro</v>
      </c>
      <c r="J1750" s="20">
        <f t="shared" si="190"/>
        <v>11</v>
      </c>
      <c r="K1750" s="20">
        <f t="shared" si="191"/>
        <v>2023</v>
      </c>
      <c r="L1750" s="12">
        <f t="shared" si="192"/>
        <v>0.48088123575588759</v>
      </c>
      <c r="M1750">
        <f>(COUNTIF(mercado_acoes!D:D, "Compra") + COUNTIF(mercado_acoes!D:D, "Venda"))</f>
        <v>2000</v>
      </c>
      <c r="N1750" s="19">
        <f t="shared" si="193"/>
        <v>3928</v>
      </c>
      <c r="O1750" s="19">
        <f t="shared" si="194"/>
        <v>2022.519118764244</v>
      </c>
    </row>
    <row r="1751" spans="1:15" x14ac:dyDescent="0.2">
      <c r="A1751" s="3">
        <v>49</v>
      </c>
      <c r="B1751" s="3" t="s">
        <v>166</v>
      </c>
      <c r="C1751" s="3" t="s">
        <v>167</v>
      </c>
      <c r="D1751" s="3" t="s">
        <v>9</v>
      </c>
      <c r="E1751" s="3" t="s">
        <v>18</v>
      </c>
      <c r="F1751" s="7">
        <v>21.35</v>
      </c>
      <c r="G1751" s="6" t="s">
        <v>511</v>
      </c>
      <c r="H1751" s="21">
        <f t="shared" si="189"/>
        <v>19</v>
      </c>
      <c r="I1751" s="21" t="str">
        <f t="shared" si="195"/>
        <v>novembro</v>
      </c>
      <c r="J1751" s="20">
        <f t="shared" si="190"/>
        <v>11</v>
      </c>
      <c r="K1751" s="20">
        <f t="shared" si="191"/>
        <v>2023</v>
      </c>
      <c r="L1751" s="12">
        <f t="shared" si="192"/>
        <v>0.25386173714864524</v>
      </c>
      <c r="M1751">
        <f>(COUNTIF(mercado_acoes!D:D, "Compra") + COUNTIF(mercado_acoes!D:D, "Venda"))</f>
        <v>2000</v>
      </c>
      <c r="N1751" s="19">
        <f t="shared" si="193"/>
        <v>2135</v>
      </c>
      <c r="O1751" s="19">
        <f t="shared" si="194"/>
        <v>2022.7461382628514</v>
      </c>
    </row>
    <row r="1752" spans="1:15" x14ac:dyDescent="0.2">
      <c r="A1752" s="3">
        <v>53</v>
      </c>
      <c r="B1752" s="3" t="s">
        <v>263</v>
      </c>
      <c r="C1752" s="3" t="s">
        <v>264</v>
      </c>
      <c r="D1752" s="3" t="s">
        <v>14</v>
      </c>
      <c r="E1752" s="3" t="s">
        <v>31</v>
      </c>
      <c r="F1752" s="7">
        <v>49.32</v>
      </c>
      <c r="G1752" s="6" t="s">
        <v>512</v>
      </c>
      <c r="H1752" s="21">
        <f t="shared" si="189"/>
        <v>20</v>
      </c>
      <c r="I1752" s="21" t="str">
        <f t="shared" si="195"/>
        <v>novembro</v>
      </c>
      <c r="J1752" s="20">
        <f t="shared" si="190"/>
        <v>11</v>
      </c>
      <c r="K1752" s="20">
        <f t="shared" si="191"/>
        <v>2023</v>
      </c>
      <c r="L1752" s="12">
        <f t="shared" si="192"/>
        <v>0.60800202582932383</v>
      </c>
      <c r="M1752">
        <f>(COUNTIF(mercado_acoes!D:D, "Compra") + COUNTIF(mercado_acoes!D:D, "Venda"))</f>
        <v>2000</v>
      </c>
      <c r="N1752" s="19">
        <f t="shared" si="193"/>
        <v>4932</v>
      </c>
      <c r="O1752" s="19">
        <f t="shared" si="194"/>
        <v>2022.3919979741706</v>
      </c>
    </row>
    <row r="1753" spans="1:15" x14ac:dyDescent="0.2">
      <c r="A1753" s="3">
        <v>82</v>
      </c>
      <c r="B1753" s="3" t="s">
        <v>244</v>
      </c>
      <c r="C1753" s="3" t="s">
        <v>245</v>
      </c>
      <c r="D1753" s="3" t="s">
        <v>9</v>
      </c>
      <c r="E1753" s="3" t="s">
        <v>47</v>
      </c>
      <c r="F1753" s="7">
        <v>14.92</v>
      </c>
      <c r="G1753" s="6" t="s">
        <v>512</v>
      </c>
      <c r="H1753" s="21">
        <f t="shared" si="189"/>
        <v>20</v>
      </c>
      <c r="I1753" s="21" t="str">
        <f t="shared" si="195"/>
        <v>novembro</v>
      </c>
      <c r="J1753" s="20">
        <f t="shared" si="190"/>
        <v>11</v>
      </c>
      <c r="K1753" s="20">
        <f t="shared" si="191"/>
        <v>2023</v>
      </c>
      <c r="L1753" s="12">
        <f t="shared" si="192"/>
        <v>0.1724487211952393</v>
      </c>
      <c r="M1753">
        <f>(COUNTIF(mercado_acoes!D:D, "Compra") + COUNTIF(mercado_acoes!D:D, "Venda"))</f>
        <v>2000</v>
      </c>
      <c r="N1753" s="19">
        <f t="shared" si="193"/>
        <v>1492</v>
      </c>
      <c r="O1753" s="19">
        <f t="shared" si="194"/>
        <v>2022.8275512788048</v>
      </c>
    </row>
    <row r="1754" spans="1:15" x14ac:dyDescent="0.2">
      <c r="A1754" s="3">
        <v>47</v>
      </c>
      <c r="B1754" s="3" t="s">
        <v>93</v>
      </c>
      <c r="C1754" s="3" t="s">
        <v>94</v>
      </c>
      <c r="D1754" s="3" t="s">
        <v>9</v>
      </c>
      <c r="E1754" s="3" t="s">
        <v>47</v>
      </c>
      <c r="F1754" s="7">
        <v>7.16</v>
      </c>
      <c r="G1754" s="6" t="s">
        <v>512</v>
      </c>
      <c r="H1754" s="21">
        <f t="shared" si="189"/>
        <v>20</v>
      </c>
      <c r="I1754" s="21" t="str">
        <f t="shared" si="195"/>
        <v>novembro</v>
      </c>
      <c r="J1754" s="20">
        <f t="shared" si="190"/>
        <v>11</v>
      </c>
      <c r="K1754" s="20">
        <f t="shared" si="191"/>
        <v>2023</v>
      </c>
      <c r="L1754" s="12">
        <f t="shared" si="192"/>
        <v>7.4195998987085343E-2</v>
      </c>
      <c r="M1754">
        <f>(COUNTIF(mercado_acoes!D:D, "Compra") + COUNTIF(mercado_acoes!D:D, "Venda"))</f>
        <v>2000</v>
      </c>
      <c r="N1754" s="19">
        <f t="shared" si="193"/>
        <v>716</v>
      </c>
      <c r="O1754" s="19">
        <f t="shared" si="194"/>
        <v>2022.9258040010129</v>
      </c>
    </row>
    <row r="1755" spans="1:15" x14ac:dyDescent="0.2">
      <c r="A1755" s="3">
        <v>73</v>
      </c>
      <c r="B1755" s="3" t="s">
        <v>231</v>
      </c>
      <c r="C1755" s="3" t="s">
        <v>232</v>
      </c>
      <c r="D1755" s="3" t="s">
        <v>14</v>
      </c>
      <c r="E1755" s="3" t="s">
        <v>47</v>
      </c>
      <c r="F1755" s="7">
        <v>14.41</v>
      </c>
      <c r="G1755" s="6" t="s">
        <v>513</v>
      </c>
      <c r="H1755" s="21">
        <f t="shared" si="189"/>
        <v>21</v>
      </c>
      <c r="I1755" s="21" t="str">
        <f t="shared" si="195"/>
        <v>novembro</v>
      </c>
      <c r="J1755" s="20">
        <f t="shared" si="190"/>
        <v>11</v>
      </c>
      <c r="K1755" s="20">
        <f t="shared" si="191"/>
        <v>2023</v>
      </c>
      <c r="L1755" s="12">
        <f t="shared" si="192"/>
        <v>0.16599139022537349</v>
      </c>
      <c r="M1755">
        <f>(COUNTIF(mercado_acoes!D:D, "Compra") + COUNTIF(mercado_acoes!D:D, "Venda"))</f>
        <v>2000</v>
      </c>
      <c r="N1755" s="19">
        <f t="shared" si="193"/>
        <v>1441</v>
      </c>
      <c r="O1755" s="19">
        <f t="shared" si="194"/>
        <v>2022.8340086097746</v>
      </c>
    </row>
    <row r="1756" spans="1:15" x14ac:dyDescent="0.2">
      <c r="A1756" s="3">
        <v>66</v>
      </c>
      <c r="B1756" s="3" t="s">
        <v>132</v>
      </c>
      <c r="C1756" s="3" t="s">
        <v>141</v>
      </c>
      <c r="D1756" s="3" t="s">
        <v>14</v>
      </c>
      <c r="E1756" s="3" t="s">
        <v>66</v>
      </c>
      <c r="F1756" s="7">
        <v>32.380000000000003</v>
      </c>
      <c r="G1756" s="6" t="s">
        <v>513</v>
      </c>
      <c r="H1756" s="21">
        <f t="shared" si="189"/>
        <v>21</v>
      </c>
      <c r="I1756" s="21" t="str">
        <f t="shared" si="195"/>
        <v>novembro</v>
      </c>
      <c r="J1756" s="20">
        <f t="shared" si="190"/>
        <v>11</v>
      </c>
      <c r="K1756" s="20">
        <f t="shared" si="191"/>
        <v>2023</v>
      </c>
      <c r="L1756" s="12">
        <f t="shared" si="192"/>
        <v>0.39351734616358575</v>
      </c>
      <c r="M1756">
        <f>(COUNTIF(mercado_acoes!D:D, "Compra") + COUNTIF(mercado_acoes!D:D, "Venda"))</f>
        <v>2000</v>
      </c>
      <c r="N1756" s="19">
        <f t="shared" si="193"/>
        <v>3238.0000000000005</v>
      </c>
      <c r="O1756" s="19">
        <f t="shared" si="194"/>
        <v>2022.6064826538363</v>
      </c>
    </row>
    <row r="1757" spans="1:15" x14ac:dyDescent="0.2">
      <c r="A1757" s="3">
        <v>81</v>
      </c>
      <c r="B1757" s="3" t="s">
        <v>32</v>
      </c>
      <c r="C1757" s="3" t="s">
        <v>33</v>
      </c>
      <c r="D1757" s="3" t="s">
        <v>9</v>
      </c>
      <c r="E1757" s="3" t="s">
        <v>70</v>
      </c>
      <c r="F1757" s="7">
        <v>12.93</v>
      </c>
      <c r="G1757" s="6" t="s">
        <v>513</v>
      </c>
      <c r="H1757" s="21">
        <f t="shared" si="189"/>
        <v>21</v>
      </c>
      <c r="I1757" s="21" t="str">
        <f t="shared" si="195"/>
        <v>novembro</v>
      </c>
      <c r="J1757" s="20">
        <f t="shared" si="190"/>
        <v>11</v>
      </c>
      <c r="K1757" s="20">
        <f t="shared" si="191"/>
        <v>2023</v>
      </c>
      <c r="L1757" s="12">
        <f t="shared" si="192"/>
        <v>0.14725246897948846</v>
      </c>
      <c r="M1757">
        <f>(COUNTIF(mercado_acoes!D:D, "Compra") + COUNTIF(mercado_acoes!D:D, "Venda"))</f>
        <v>2000</v>
      </c>
      <c r="N1757" s="19">
        <f t="shared" si="193"/>
        <v>1293</v>
      </c>
      <c r="O1757" s="19">
        <f t="shared" si="194"/>
        <v>2022.8527475310204</v>
      </c>
    </row>
    <row r="1758" spans="1:15" x14ac:dyDescent="0.2">
      <c r="A1758" s="3">
        <v>44</v>
      </c>
      <c r="B1758" s="3" t="s">
        <v>217</v>
      </c>
      <c r="C1758" s="3" t="s">
        <v>218</v>
      </c>
      <c r="D1758" s="3" t="s">
        <v>14</v>
      </c>
      <c r="E1758" s="3" t="s">
        <v>47</v>
      </c>
      <c r="F1758" s="7">
        <v>10.49</v>
      </c>
      <c r="G1758" s="6" t="s">
        <v>513</v>
      </c>
      <c r="H1758" s="21">
        <f t="shared" si="189"/>
        <v>21</v>
      </c>
      <c r="I1758" s="21" t="str">
        <f t="shared" si="195"/>
        <v>novembro</v>
      </c>
      <c r="J1758" s="20">
        <f t="shared" si="190"/>
        <v>11</v>
      </c>
      <c r="K1758" s="20">
        <f t="shared" si="191"/>
        <v>2023</v>
      </c>
      <c r="L1758" s="12">
        <f t="shared" si="192"/>
        <v>0.11635857179032666</v>
      </c>
      <c r="M1758">
        <f>(COUNTIF(mercado_acoes!D:D, "Compra") + COUNTIF(mercado_acoes!D:D, "Venda"))</f>
        <v>2000</v>
      </c>
      <c r="N1758" s="19">
        <f t="shared" si="193"/>
        <v>1049</v>
      </c>
      <c r="O1758" s="19">
        <f t="shared" si="194"/>
        <v>2022.8836414282098</v>
      </c>
    </row>
    <row r="1759" spans="1:15" x14ac:dyDescent="0.2">
      <c r="A1759" s="3">
        <v>29</v>
      </c>
      <c r="B1759" s="3" t="s">
        <v>97</v>
      </c>
      <c r="C1759" s="3" t="s">
        <v>98</v>
      </c>
      <c r="D1759" s="3" t="s">
        <v>9</v>
      </c>
      <c r="E1759" s="3" t="s">
        <v>79</v>
      </c>
      <c r="F1759" s="7">
        <v>15.54</v>
      </c>
      <c r="G1759" s="6" t="s">
        <v>513</v>
      </c>
      <c r="H1759" s="21">
        <f t="shared" si="189"/>
        <v>21</v>
      </c>
      <c r="I1759" s="21" t="str">
        <f t="shared" si="195"/>
        <v>novembro</v>
      </c>
      <c r="J1759" s="20">
        <f t="shared" si="190"/>
        <v>11</v>
      </c>
      <c r="K1759" s="20">
        <f t="shared" si="191"/>
        <v>2023</v>
      </c>
      <c r="L1759" s="12">
        <f t="shared" si="192"/>
        <v>0.18029880982527219</v>
      </c>
      <c r="M1759">
        <f>(COUNTIF(mercado_acoes!D:D, "Compra") + COUNTIF(mercado_acoes!D:D, "Venda"))</f>
        <v>2000</v>
      </c>
      <c r="N1759" s="19">
        <f t="shared" si="193"/>
        <v>1554</v>
      </c>
      <c r="O1759" s="19">
        <f t="shared" si="194"/>
        <v>2022.8197011901748</v>
      </c>
    </row>
    <row r="1760" spans="1:15" x14ac:dyDescent="0.2">
      <c r="A1760" s="3">
        <v>41</v>
      </c>
      <c r="B1760" s="3" t="s">
        <v>222</v>
      </c>
      <c r="C1760" s="3" t="s">
        <v>223</v>
      </c>
      <c r="D1760" s="3" t="s">
        <v>14</v>
      </c>
      <c r="E1760" s="3" t="s">
        <v>31</v>
      </c>
      <c r="F1760" s="7">
        <v>69.83</v>
      </c>
      <c r="G1760" s="6" t="s">
        <v>514</v>
      </c>
      <c r="H1760" s="21">
        <f t="shared" si="189"/>
        <v>22</v>
      </c>
      <c r="I1760" s="21" t="str">
        <f t="shared" si="195"/>
        <v>novembro</v>
      </c>
      <c r="J1760" s="20">
        <f t="shared" si="190"/>
        <v>11</v>
      </c>
      <c r="K1760" s="20">
        <f t="shared" si="191"/>
        <v>2023</v>
      </c>
      <c r="L1760" s="12">
        <f t="shared" si="192"/>
        <v>0.86768802228412256</v>
      </c>
      <c r="M1760">
        <f>(COUNTIF(mercado_acoes!D:D, "Compra") + COUNTIF(mercado_acoes!D:D, "Venda"))</f>
        <v>2000</v>
      </c>
      <c r="N1760" s="19">
        <f t="shared" si="193"/>
        <v>6983</v>
      </c>
      <c r="O1760" s="19">
        <f t="shared" si="194"/>
        <v>2022.132311977716</v>
      </c>
    </row>
    <row r="1761" spans="1:15" x14ac:dyDescent="0.2">
      <c r="A1761" s="3">
        <v>34</v>
      </c>
      <c r="B1761" s="3" t="s">
        <v>164</v>
      </c>
      <c r="C1761" s="3" t="s">
        <v>165</v>
      </c>
      <c r="D1761" s="3" t="s">
        <v>9</v>
      </c>
      <c r="E1761" s="3" t="s">
        <v>25</v>
      </c>
      <c r="F1761" s="7">
        <v>14.44</v>
      </c>
      <c r="G1761" s="6" t="s">
        <v>514</v>
      </c>
      <c r="H1761" s="21">
        <f t="shared" si="189"/>
        <v>22</v>
      </c>
      <c r="I1761" s="21" t="str">
        <f t="shared" si="195"/>
        <v>novembro</v>
      </c>
      <c r="J1761" s="20">
        <f t="shared" si="190"/>
        <v>11</v>
      </c>
      <c r="K1761" s="20">
        <f t="shared" si="191"/>
        <v>2023</v>
      </c>
      <c r="L1761" s="12">
        <f t="shared" si="192"/>
        <v>0.1663712332236009</v>
      </c>
      <c r="M1761">
        <f>(COUNTIF(mercado_acoes!D:D, "Compra") + COUNTIF(mercado_acoes!D:D, "Venda"))</f>
        <v>2000</v>
      </c>
      <c r="N1761" s="19">
        <f t="shared" si="193"/>
        <v>1444</v>
      </c>
      <c r="O1761" s="19">
        <f t="shared" si="194"/>
        <v>2022.8336287667764</v>
      </c>
    </row>
    <row r="1762" spans="1:15" x14ac:dyDescent="0.2">
      <c r="A1762" s="3">
        <v>77</v>
      </c>
      <c r="B1762" s="3" t="s">
        <v>7</v>
      </c>
      <c r="C1762" s="3" t="s">
        <v>154</v>
      </c>
      <c r="D1762" s="3" t="s">
        <v>9</v>
      </c>
      <c r="E1762" s="3" t="s">
        <v>70</v>
      </c>
      <c r="F1762" s="7">
        <v>14.68</v>
      </c>
      <c r="G1762" s="6" t="s">
        <v>514</v>
      </c>
      <c r="H1762" s="21">
        <f t="shared" si="189"/>
        <v>22</v>
      </c>
      <c r="I1762" s="21" t="str">
        <f t="shared" si="195"/>
        <v>novembro</v>
      </c>
      <c r="J1762" s="20">
        <f t="shared" si="190"/>
        <v>11</v>
      </c>
      <c r="K1762" s="20">
        <f t="shared" si="191"/>
        <v>2023</v>
      </c>
      <c r="L1762" s="12">
        <f t="shared" si="192"/>
        <v>0.16940997720942008</v>
      </c>
      <c r="M1762">
        <f>(COUNTIF(mercado_acoes!D:D, "Compra") + COUNTIF(mercado_acoes!D:D, "Venda"))</f>
        <v>2000</v>
      </c>
      <c r="N1762" s="19">
        <f t="shared" si="193"/>
        <v>1468</v>
      </c>
      <c r="O1762" s="19">
        <f t="shared" si="194"/>
        <v>2022.8305900227906</v>
      </c>
    </row>
    <row r="1763" spans="1:15" x14ac:dyDescent="0.2">
      <c r="A1763" s="3">
        <v>49</v>
      </c>
      <c r="B1763" s="3" t="s">
        <v>166</v>
      </c>
      <c r="C1763" s="3" t="s">
        <v>167</v>
      </c>
      <c r="D1763" s="3" t="s">
        <v>14</v>
      </c>
      <c r="E1763" s="3" t="s">
        <v>115</v>
      </c>
      <c r="F1763" s="7">
        <v>25.57</v>
      </c>
      <c r="G1763" s="6" t="s">
        <v>514</v>
      </c>
      <c r="H1763" s="21">
        <f t="shared" si="189"/>
        <v>22</v>
      </c>
      <c r="I1763" s="21" t="str">
        <f t="shared" si="195"/>
        <v>novembro</v>
      </c>
      <c r="J1763" s="20">
        <f t="shared" si="190"/>
        <v>11</v>
      </c>
      <c r="K1763" s="20">
        <f t="shared" si="191"/>
        <v>2023</v>
      </c>
      <c r="L1763" s="12">
        <f t="shared" si="192"/>
        <v>0.30729298556596607</v>
      </c>
      <c r="M1763">
        <f>(COUNTIF(mercado_acoes!D:D, "Compra") + COUNTIF(mercado_acoes!D:D, "Venda"))</f>
        <v>2000</v>
      </c>
      <c r="N1763" s="19">
        <f t="shared" si="193"/>
        <v>2557</v>
      </c>
      <c r="O1763" s="19">
        <f t="shared" si="194"/>
        <v>2022.6927070144341</v>
      </c>
    </row>
    <row r="1764" spans="1:15" x14ac:dyDescent="0.2">
      <c r="A1764" s="3">
        <v>99</v>
      </c>
      <c r="B1764" s="3" t="s">
        <v>45</v>
      </c>
      <c r="C1764" s="3" t="s">
        <v>46</v>
      </c>
      <c r="D1764" s="3" t="s">
        <v>9</v>
      </c>
      <c r="E1764" s="3" t="s">
        <v>66</v>
      </c>
      <c r="F1764" s="7">
        <v>34.979999999999997</v>
      </c>
      <c r="G1764" s="6" t="s">
        <v>514</v>
      </c>
      <c r="H1764" s="21">
        <f t="shared" si="189"/>
        <v>22</v>
      </c>
      <c r="I1764" s="21" t="str">
        <f t="shared" si="195"/>
        <v>novembro</v>
      </c>
      <c r="J1764" s="20">
        <f t="shared" si="190"/>
        <v>11</v>
      </c>
      <c r="K1764" s="20">
        <f t="shared" si="191"/>
        <v>2023</v>
      </c>
      <c r="L1764" s="12">
        <f t="shared" si="192"/>
        <v>0.42643707267662695</v>
      </c>
      <c r="M1764">
        <f>(COUNTIF(mercado_acoes!D:D, "Compra") + COUNTIF(mercado_acoes!D:D, "Venda"))</f>
        <v>2000</v>
      </c>
      <c r="N1764" s="19">
        <f t="shared" si="193"/>
        <v>3497.9999999999995</v>
      </c>
      <c r="O1764" s="19">
        <f t="shared" si="194"/>
        <v>2022.5735629273233</v>
      </c>
    </row>
    <row r="1765" spans="1:15" x14ac:dyDescent="0.2">
      <c r="A1765" s="3">
        <v>41</v>
      </c>
      <c r="B1765" s="3" t="s">
        <v>222</v>
      </c>
      <c r="C1765" s="3" t="s">
        <v>223</v>
      </c>
      <c r="D1765" s="3" t="s">
        <v>9</v>
      </c>
      <c r="E1765" s="3" t="s">
        <v>79</v>
      </c>
      <c r="F1765" s="7">
        <v>14.25</v>
      </c>
      <c r="G1765" s="6" t="s">
        <v>514</v>
      </c>
      <c r="H1765" s="21">
        <f t="shared" si="189"/>
        <v>22</v>
      </c>
      <c r="I1765" s="21" t="str">
        <f t="shared" si="195"/>
        <v>novembro</v>
      </c>
      <c r="J1765" s="20">
        <f t="shared" si="190"/>
        <v>11</v>
      </c>
      <c r="K1765" s="20">
        <f t="shared" si="191"/>
        <v>2023</v>
      </c>
      <c r="L1765" s="12">
        <f t="shared" si="192"/>
        <v>0.16396556090149403</v>
      </c>
      <c r="M1765">
        <f>(COUNTIF(mercado_acoes!D:D, "Compra") + COUNTIF(mercado_acoes!D:D, "Venda"))</f>
        <v>2000</v>
      </c>
      <c r="N1765" s="19">
        <f t="shared" si="193"/>
        <v>1425</v>
      </c>
      <c r="O1765" s="19">
        <f t="shared" si="194"/>
        <v>2022.8360344390985</v>
      </c>
    </row>
    <row r="1766" spans="1:15" x14ac:dyDescent="0.2">
      <c r="A1766" s="3">
        <v>94</v>
      </c>
      <c r="B1766" s="3" t="s">
        <v>205</v>
      </c>
      <c r="C1766" s="3" t="s">
        <v>256</v>
      </c>
      <c r="D1766" s="3" t="s">
        <v>14</v>
      </c>
      <c r="E1766" s="3" t="s">
        <v>10</v>
      </c>
      <c r="F1766" s="7">
        <v>10.73</v>
      </c>
      <c r="G1766" s="6" t="s">
        <v>514</v>
      </c>
      <c r="H1766" s="21">
        <f t="shared" si="189"/>
        <v>22</v>
      </c>
      <c r="I1766" s="21" t="str">
        <f t="shared" si="195"/>
        <v>novembro</v>
      </c>
      <c r="J1766" s="20">
        <f t="shared" si="190"/>
        <v>11</v>
      </c>
      <c r="K1766" s="20">
        <f t="shared" si="191"/>
        <v>2023</v>
      </c>
      <c r="L1766" s="12">
        <f t="shared" si="192"/>
        <v>0.11939731577614585</v>
      </c>
      <c r="M1766">
        <f>(COUNTIF(mercado_acoes!D:D, "Compra") + COUNTIF(mercado_acoes!D:D, "Venda"))</f>
        <v>2000</v>
      </c>
      <c r="N1766" s="19">
        <f t="shared" si="193"/>
        <v>1073</v>
      </c>
      <c r="O1766" s="19">
        <f t="shared" si="194"/>
        <v>2022.880602684224</v>
      </c>
    </row>
    <row r="1767" spans="1:15" x14ac:dyDescent="0.2">
      <c r="A1767" s="3">
        <v>25</v>
      </c>
      <c r="B1767" s="3" t="s">
        <v>136</v>
      </c>
      <c r="C1767" s="3" t="s">
        <v>137</v>
      </c>
      <c r="D1767" s="3" t="s">
        <v>9</v>
      </c>
      <c r="E1767" s="3" t="s">
        <v>37</v>
      </c>
      <c r="F1767" s="7">
        <v>47.12</v>
      </c>
      <c r="G1767" s="6" t="s">
        <v>514</v>
      </c>
      <c r="H1767" s="21">
        <f t="shared" si="189"/>
        <v>22</v>
      </c>
      <c r="I1767" s="21" t="str">
        <f t="shared" si="195"/>
        <v>novembro</v>
      </c>
      <c r="J1767" s="20">
        <f t="shared" si="190"/>
        <v>11</v>
      </c>
      <c r="K1767" s="20">
        <f t="shared" si="191"/>
        <v>2023</v>
      </c>
      <c r="L1767" s="12">
        <f t="shared" si="192"/>
        <v>0.58014687262598119</v>
      </c>
      <c r="M1767">
        <f>(COUNTIF(mercado_acoes!D:D, "Compra") + COUNTIF(mercado_acoes!D:D, "Venda"))</f>
        <v>2000</v>
      </c>
      <c r="N1767" s="19">
        <f t="shared" si="193"/>
        <v>4712</v>
      </c>
      <c r="O1767" s="19">
        <f t="shared" si="194"/>
        <v>2022.4198531273739</v>
      </c>
    </row>
    <row r="1768" spans="1:15" x14ac:dyDescent="0.2">
      <c r="A1768" s="3">
        <v>98</v>
      </c>
      <c r="B1768" s="3" t="s">
        <v>142</v>
      </c>
      <c r="C1768" s="3" t="s">
        <v>187</v>
      </c>
      <c r="D1768" s="3" t="s">
        <v>14</v>
      </c>
      <c r="E1768" s="3" t="s">
        <v>34</v>
      </c>
      <c r="F1768" s="7">
        <v>73.959999999999994</v>
      </c>
      <c r="G1768" s="6" t="s">
        <v>514</v>
      </c>
      <c r="H1768" s="21">
        <f t="shared" si="189"/>
        <v>22</v>
      </c>
      <c r="I1768" s="21" t="str">
        <f t="shared" si="195"/>
        <v>novembro</v>
      </c>
      <c r="J1768" s="20">
        <f t="shared" si="190"/>
        <v>11</v>
      </c>
      <c r="K1768" s="20">
        <f t="shared" si="191"/>
        <v>2023</v>
      </c>
      <c r="L1768" s="12">
        <f t="shared" si="192"/>
        <v>0.91997974170676111</v>
      </c>
      <c r="M1768">
        <f>(COUNTIF(mercado_acoes!D:D, "Compra") + COUNTIF(mercado_acoes!D:D, "Venda"))</f>
        <v>2000</v>
      </c>
      <c r="N1768" s="19">
        <f t="shared" si="193"/>
        <v>7395.9999999999991</v>
      </c>
      <c r="O1768" s="19">
        <f t="shared" si="194"/>
        <v>2022.0800202582932</v>
      </c>
    </row>
    <row r="1769" spans="1:15" x14ac:dyDescent="0.2">
      <c r="A1769" s="3">
        <v>16</v>
      </c>
      <c r="B1769" s="3" t="s">
        <v>161</v>
      </c>
      <c r="C1769" s="3" t="s">
        <v>162</v>
      </c>
      <c r="D1769" s="3" t="s">
        <v>9</v>
      </c>
      <c r="E1769" s="3" t="s">
        <v>34</v>
      </c>
      <c r="F1769" s="7">
        <v>72.92</v>
      </c>
      <c r="G1769" s="6" t="s">
        <v>515</v>
      </c>
      <c r="H1769" s="21">
        <f t="shared" si="189"/>
        <v>23</v>
      </c>
      <c r="I1769" s="21" t="str">
        <f t="shared" si="195"/>
        <v>novembro</v>
      </c>
      <c r="J1769" s="20">
        <f t="shared" si="190"/>
        <v>11</v>
      </c>
      <c r="K1769" s="20">
        <f t="shared" si="191"/>
        <v>2023</v>
      </c>
      <c r="L1769" s="12">
        <f t="shared" si="192"/>
        <v>0.90681185110154472</v>
      </c>
      <c r="M1769">
        <f>(COUNTIF(mercado_acoes!D:D, "Compra") + COUNTIF(mercado_acoes!D:D, "Venda"))</f>
        <v>2000</v>
      </c>
      <c r="N1769" s="19">
        <f t="shared" si="193"/>
        <v>7292</v>
      </c>
      <c r="O1769" s="19">
        <f t="shared" si="194"/>
        <v>2022.0931881488984</v>
      </c>
    </row>
    <row r="1770" spans="1:15" x14ac:dyDescent="0.2">
      <c r="A1770" s="3">
        <v>49</v>
      </c>
      <c r="B1770" s="3" t="s">
        <v>166</v>
      </c>
      <c r="C1770" s="3" t="s">
        <v>167</v>
      </c>
      <c r="D1770" s="3" t="s">
        <v>14</v>
      </c>
      <c r="E1770" s="3" t="s">
        <v>79</v>
      </c>
      <c r="F1770" s="7">
        <v>15.86</v>
      </c>
      <c r="G1770" s="6" t="s">
        <v>515</v>
      </c>
      <c r="H1770" s="21">
        <f t="shared" si="189"/>
        <v>23</v>
      </c>
      <c r="I1770" s="21" t="str">
        <f t="shared" si="195"/>
        <v>novembro</v>
      </c>
      <c r="J1770" s="20">
        <f t="shared" si="190"/>
        <v>11</v>
      </c>
      <c r="K1770" s="20">
        <f t="shared" si="191"/>
        <v>2023</v>
      </c>
      <c r="L1770" s="12">
        <f t="shared" si="192"/>
        <v>0.18435046847303113</v>
      </c>
      <c r="M1770">
        <f>(COUNTIF(mercado_acoes!D:D, "Compra") + COUNTIF(mercado_acoes!D:D, "Venda"))</f>
        <v>2000</v>
      </c>
      <c r="N1770" s="19">
        <f t="shared" si="193"/>
        <v>1586</v>
      </c>
      <c r="O1770" s="19">
        <f t="shared" si="194"/>
        <v>2022.815649531527</v>
      </c>
    </row>
    <row r="1771" spans="1:15" x14ac:dyDescent="0.2">
      <c r="A1771" s="3">
        <v>98</v>
      </c>
      <c r="B1771" s="3" t="s">
        <v>142</v>
      </c>
      <c r="C1771" s="3" t="s">
        <v>187</v>
      </c>
      <c r="D1771" s="3" t="s">
        <v>9</v>
      </c>
      <c r="E1771" s="3" t="s">
        <v>27</v>
      </c>
      <c r="F1771" s="7">
        <v>14.92</v>
      </c>
      <c r="G1771" s="6" t="s">
        <v>515</v>
      </c>
      <c r="H1771" s="21">
        <f t="shared" si="189"/>
        <v>23</v>
      </c>
      <c r="I1771" s="21" t="str">
        <f t="shared" si="195"/>
        <v>novembro</v>
      </c>
      <c r="J1771" s="20">
        <f t="shared" si="190"/>
        <v>11</v>
      </c>
      <c r="K1771" s="20">
        <f t="shared" si="191"/>
        <v>2023</v>
      </c>
      <c r="L1771" s="12">
        <f t="shared" si="192"/>
        <v>0.1724487211952393</v>
      </c>
      <c r="M1771">
        <f>(COUNTIF(mercado_acoes!D:D, "Compra") + COUNTIF(mercado_acoes!D:D, "Venda"))</f>
        <v>2000</v>
      </c>
      <c r="N1771" s="19">
        <f t="shared" si="193"/>
        <v>1492</v>
      </c>
      <c r="O1771" s="19">
        <f t="shared" si="194"/>
        <v>2022.8275512788048</v>
      </c>
    </row>
    <row r="1772" spans="1:15" x14ac:dyDescent="0.2">
      <c r="A1772" s="3">
        <v>34</v>
      </c>
      <c r="B1772" s="3" t="s">
        <v>164</v>
      </c>
      <c r="C1772" s="3" t="s">
        <v>165</v>
      </c>
      <c r="D1772" s="3" t="s">
        <v>9</v>
      </c>
      <c r="E1772" s="3" t="s">
        <v>34</v>
      </c>
      <c r="F1772" s="7">
        <v>76.209999999999994</v>
      </c>
      <c r="G1772" s="6" t="s">
        <v>515</v>
      </c>
      <c r="H1772" s="21">
        <f t="shared" si="189"/>
        <v>23</v>
      </c>
      <c r="I1772" s="21" t="str">
        <f t="shared" si="195"/>
        <v>novembro</v>
      </c>
      <c r="J1772" s="20">
        <f t="shared" si="190"/>
        <v>11</v>
      </c>
      <c r="K1772" s="20">
        <f t="shared" si="191"/>
        <v>2023</v>
      </c>
      <c r="L1772" s="12">
        <f t="shared" si="192"/>
        <v>0.94846796657381605</v>
      </c>
      <c r="M1772">
        <f>(COUNTIF(mercado_acoes!D:D, "Compra") + COUNTIF(mercado_acoes!D:D, "Venda"))</f>
        <v>2000</v>
      </c>
      <c r="N1772" s="19">
        <f t="shared" si="193"/>
        <v>7620.9999999999991</v>
      </c>
      <c r="O1772" s="19">
        <f t="shared" si="194"/>
        <v>2022.0515320334262</v>
      </c>
    </row>
    <row r="1773" spans="1:15" x14ac:dyDescent="0.2">
      <c r="A1773" s="3">
        <v>60</v>
      </c>
      <c r="B1773" s="3" t="s">
        <v>41</v>
      </c>
      <c r="C1773" s="3" t="s">
        <v>42</v>
      </c>
      <c r="D1773" s="3" t="s">
        <v>9</v>
      </c>
      <c r="E1773" s="3" t="s">
        <v>37</v>
      </c>
      <c r="F1773" s="7">
        <v>52.94</v>
      </c>
      <c r="G1773" s="6" t="s">
        <v>515</v>
      </c>
      <c r="H1773" s="21">
        <f t="shared" si="189"/>
        <v>23</v>
      </c>
      <c r="I1773" s="21" t="str">
        <f t="shared" si="195"/>
        <v>novembro</v>
      </c>
      <c r="J1773" s="20">
        <f t="shared" si="190"/>
        <v>11</v>
      </c>
      <c r="K1773" s="20">
        <f t="shared" si="191"/>
        <v>2023</v>
      </c>
      <c r="L1773" s="12">
        <f t="shared" si="192"/>
        <v>0.65383641428209671</v>
      </c>
      <c r="M1773">
        <f>(COUNTIF(mercado_acoes!D:D, "Compra") + COUNTIF(mercado_acoes!D:D, "Venda"))</f>
        <v>2000</v>
      </c>
      <c r="N1773" s="19">
        <f t="shared" si="193"/>
        <v>5294</v>
      </c>
      <c r="O1773" s="19">
        <f t="shared" si="194"/>
        <v>2022.3461635857179</v>
      </c>
    </row>
    <row r="1774" spans="1:15" x14ac:dyDescent="0.2">
      <c r="A1774" s="3">
        <v>14</v>
      </c>
      <c r="B1774" s="3" t="s">
        <v>156</v>
      </c>
      <c r="C1774" s="3" t="s">
        <v>157</v>
      </c>
      <c r="D1774" s="3" t="s">
        <v>14</v>
      </c>
      <c r="E1774" s="3" t="s">
        <v>66</v>
      </c>
      <c r="F1774" s="7">
        <v>29.15</v>
      </c>
      <c r="G1774" s="6" t="s">
        <v>515</v>
      </c>
      <c r="H1774" s="21">
        <f t="shared" si="189"/>
        <v>23</v>
      </c>
      <c r="I1774" s="21" t="str">
        <f t="shared" si="195"/>
        <v>novembro</v>
      </c>
      <c r="J1774" s="20">
        <f t="shared" si="190"/>
        <v>11</v>
      </c>
      <c r="K1774" s="20">
        <f t="shared" si="191"/>
        <v>2023</v>
      </c>
      <c r="L1774" s="12">
        <f t="shared" si="192"/>
        <v>0.35262091668776901</v>
      </c>
      <c r="M1774">
        <f>(COUNTIF(mercado_acoes!D:D, "Compra") + COUNTIF(mercado_acoes!D:D, "Venda"))</f>
        <v>2000</v>
      </c>
      <c r="N1774" s="19">
        <f t="shared" si="193"/>
        <v>2915</v>
      </c>
      <c r="O1774" s="19">
        <f t="shared" si="194"/>
        <v>2022.6473790833122</v>
      </c>
    </row>
    <row r="1775" spans="1:15" x14ac:dyDescent="0.2">
      <c r="A1775" s="3">
        <v>36</v>
      </c>
      <c r="B1775" s="3" t="s">
        <v>61</v>
      </c>
      <c r="C1775" s="3" t="s">
        <v>62</v>
      </c>
      <c r="D1775" s="3" t="s">
        <v>14</v>
      </c>
      <c r="E1775" s="3" t="s">
        <v>95</v>
      </c>
      <c r="F1775" s="7">
        <v>3.68</v>
      </c>
      <c r="G1775" s="6" t="s">
        <v>515</v>
      </c>
      <c r="H1775" s="21">
        <f t="shared" si="189"/>
        <v>23</v>
      </c>
      <c r="I1775" s="21" t="str">
        <f t="shared" si="195"/>
        <v>novembro</v>
      </c>
      <c r="J1775" s="20">
        <f t="shared" si="190"/>
        <v>11</v>
      </c>
      <c r="K1775" s="20">
        <f t="shared" si="191"/>
        <v>2023</v>
      </c>
      <c r="L1775" s="12">
        <f t="shared" si="192"/>
        <v>3.0134211192707011E-2</v>
      </c>
      <c r="M1775">
        <f>(COUNTIF(mercado_acoes!D:D, "Compra") + COUNTIF(mercado_acoes!D:D, "Venda"))</f>
        <v>2000</v>
      </c>
      <c r="N1775" s="19">
        <f t="shared" si="193"/>
        <v>368</v>
      </c>
      <c r="O1775" s="19">
        <f t="shared" si="194"/>
        <v>2022.9698657888073</v>
      </c>
    </row>
    <row r="1776" spans="1:15" x14ac:dyDescent="0.2">
      <c r="A1776" s="3">
        <v>40</v>
      </c>
      <c r="B1776" s="3" t="s">
        <v>97</v>
      </c>
      <c r="C1776" s="3" t="s">
        <v>174</v>
      </c>
      <c r="D1776" s="3" t="s">
        <v>9</v>
      </c>
      <c r="E1776" s="3" t="s">
        <v>27</v>
      </c>
      <c r="F1776" s="7">
        <v>12.52</v>
      </c>
      <c r="G1776" s="6" t="s">
        <v>515</v>
      </c>
      <c r="H1776" s="21">
        <f t="shared" si="189"/>
        <v>23</v>
      </c>
      <c r="I1776" s="21" t="str">
        <f t="shared" si="195"/>
        <v>novembro</v>
      </c>
      <c r="J1776" s="20">
        <f t="shared" si="190"/>
        <v>11</v>
      </c>
      <c r="K1776" s="20">
        <f t="shared" si="191"/>
        <v>2023</v>
      </c>
      <c r="L1776" s="12">
        <f t="shared" si="192"/>
        <v>0.14206128133704735</v>
      </c>
      <c r="M1776">
        <f>(COUNTIF(mercado_acoes!D:D, "Compra") + COUNTIF(mercado_acoes!D:D, "Venda"))</f>
        <v>2000</v>
      </c>
      <c r="N1776" s="19">
        <f t="shared" si="193"/>
        <v>1252</v>
      </c>
      <c r="O1776" s="19">
        <f t="shared" si="194"/>
        <v>2022.857938718663</v>
      </c>
    </row>
    <row r="1777" spans="1:15" x14ac:dyDescent="0.2">
      <c r="A1777" s="3">
        <v>22</v>
      </c>
      <c r="B1777" s="3" t="s">
        <v>108</v>
      </c>
      <c r="C1777" s="3" t="s">
        <v>109</v>
      </c>
      <c r="D1777" s="3" t="s">
        <v>14</v>
      </c>
      <c r="E1777" s="3" t="s">
        <v>125</v>
      </c>
      <c r="F1777" s="7">
        <v>4.91</v>
      </c>
      <c r="G1777" s="6" t="s">
        <v>516</v>
      </c>
      <c r="H1777" s="21">
        <f t="shared" si="189"/>
        <v>24</v>
      </c>
      <c r="I1777" s="21" t="str">
        <f t="shared" si="195"/>
        <v>novembro</v>
      </c>
      <c r="J1777" s="20">
        <f t="shared" si="190"/>
        <v>11</v>
      </c>
      <c r="K1777" s="20">
        <f t="shared" si="191"/>
        <v>2023</v>
      </c>
      <c r="L1777" s="12">
        <f t="shared" si="192"/>
        <v>4.5707774120030388E-2</v>
      </c>
      <c r="M1777">
        <f>(COUNTIF(mercado_acoes!D:D, "Compra") + COUNTIF(mercado_acoes!D:D, "Venda"))</f>
        <v>2000</v>
      </c>
      <c r="N1777" s="19">
        <f t="shared" si="193"/>
        <v>491</v>
      </c>
      <c r="O1777" s="19">
        <f t="shared" si="194"/>
        <v>2022.95429222588</v>
      </c>
    </row>
    <row r="1778" spans="1:15" x14ac:dyDescent="0.2">
      <c r="A1778" s="3">
        <v>85</v>
      </c>
      <c r="B1778" s="3" t="s">
        <v>191</v>
      </c>
      <c r="C1778" s="3" t="s">
        <v>192</v>
      </c>
      <c r="D1778" s="3" t="s">
        <v>14</v>
      </c>
      <c r="E1778" s="3" t="s">
        <v>47</v>
      </c>
      <c r="F1778" s="7">
        <v>10.49</v>
      </c>
      <c r="G1778" s="6" t="s">
        <v>516</v>
      </c>
      <c r="H1778" s="21">
        <f t="shared" si="189"/>
        <v>24</v>
      </c>
      <c r="I1778" s="21" t="str">
        <f t="shared" si="195"/>
        <v>novembro</v>
      </c>
      <c r="J1778" s="20">
        <f t="shared" si="190"/>
        <v>11</v>
      </c>
      <c r="K1778" s="20">
        <f t="shared" si="191"/>
        <v>2023</v>
      </c>
      <c r="L1778" s="12">
        <f t="shared" si="192"/>
        <v>0.11635857179032666</v>
      </c>
      <c r="M1778">
        <f>(COUNTIF(mercado_acoes!D:D, "Compra") + COUNTIF(mercado_acoes!D:D, "Venda"))</f>
        <v>2000</v>
      </c>
      <c r="N1778" s="19">
        <f t="shared" si="193"/>
        <v>1049</v>
      </c>
      <c r="O1778" s="19">
        <f t="shared" si="194"/>
        <v>2022.8836414282098</v>
      </c>
    </row>
    <row r="1779" spans="1:15" x14ac:dyDescent="0.2">
      <c r="A1779" s="3">
        <v>38</v>
      </c>
      <c r="B1779" s="3" t="s">
        <v>89</v>
      </c>
      <c r="C1779" s="3" t="s">
        <v>90</v>
      </c>
      <c r="D1779" s="3" t="s">
        <v>14</v>
      </c>
      <c r="E1779" s="3" t="s">
        <v>21</v>
      </c>
      <c r="F1779" s="7">
        <v>31.87</v>
      </c>
      <c r="G1779" s="6" t="s">
        <v>516</v>
      </c>
      <c r="H1779" s="21">
        <f t="shared" si="189"/>
        <v>24</v>
      </c>
      <c r="I1779" s="21" t="str">
        <f t="shared" si="195"/>
        <v>novembro</v>
      </c>
      <c r="J1779" s="20">
        <f t="shared" si="190"/>
        <v>11</v>
      </c>
      <c r="K1779" s="20">
        <f t="shared" si="191"/>
        <v>2023</v>
      </c>
      <c r="L1779" s="12">
        <f t="shared" si="192"/>
        <v>0.38706001519371991</v>
      </c>
      <c r="M1779">
        <f>(COUNTIF(mercado_acoes!D:D, "Compra") + COUNTIF(mercado_acoes!D:D, "Venda"))</f>
        <v>2000</v>
      </c>
      <c r="N1779" s="19">
        <f t="shared" si="193"/>
        <v>3187</v>
      </c>
      <c r="O1779" s="19">
        <f t="shared" si="194"/>
        <v>2022.6129399848062</v>
      </c>
    </row>
    <row r="1780" spans="1:15" x14ac:dyDescent="0.2">
      <c r="A1780" s="3">
        <v>44</v>
      </c>
      <c r="B1780" s="3" t="s">
        <v>217</v>
      </c>
      <c r="C1780" s="3" t="s">
        <v>218</v>
      </c>
      <c r="D1780" s="3" t="s">
        <v>9</v>
      </c>
      <c r="E1780" s="3" t="s">
        <v>18</v>
      </c>
      <c r="F1780" s="7">
        <v>19.48</v>
      </c>
      <c r="G1780" s="6" t="s">
        <v>516</v>
      </c>
      <c r="H1780" s="21">
        <f t="shared" si="189"/>
        <v>24</v>
      </c>
      <c r="I1780" s="21" t="str">
        <f t="shared" si="195"/>
        <v>novembro</v>
      </c>
      <c r="J1780" s="20">
        <f t="shared" si="190"/>
        <v>11</v>
      </c>
      <c r="K1780" s="20">
        <f t="shared" si="191"/>
        <v>2023</v>
      </c>
      <c r="L1780" s="12">
        <f t="shared" si="192"/>
        <v>0.23018485692580398</v>
      </c>
      <c r="M1780">
        <f>(COUNTIF(mercado_acoes!D:D, "Compra") + COUNTIF(mercado_acoes!D:D, "Venda"))</f>
        <v>2000</v>
      </c>
      <c r="N1780" s="19">
        <f t="shared" si="193"/>
        <v>1948</v>
      </c>
      <c r="O1780" s="19">
        <f t="shared" si="194"/>
        <v>2022.7698151430741</v>
      </c>
    </row>
    <row r="1781" spans="1:15" x14ac:dyDescent="0.2">
      <c r="A1781" s="3">
        <v>85</v>
      </c>
      <c r="B1781" s="3" t="s">
        <v>191</v>
      </c>
      <c r="C1781" s="3" t="s">
        <v>192</v>
      </c>
      <c r="D1781" s="3" t="s">
        <v>9</v>
      </c>
      <c r="E1781" s="3" t="s">
        <v>83</v>
      </c>
      <c r="F1781" s="7">
        <v>32.44</v>
      </c>
      <c r="G1781" s="6" t="s">
        <v>516</v>
      </c>
      <c r="H1781" s="21">
        <f t="shared" ref="H1781:H1844" si="196">DAY(G1781)</f>
        <v>24</v>
      </c>
      <c r="I1781" s="21" t="str">
        <f t="shared" si="195"/>
        <v>novembro</v>
      </c>
      <c r="J1781" s="20">
        <f t="shared" si="190"/>
        <v>11</v>
      </c>
      <c r="K1781" s="20">
        <f t="shared" si="191"/>
        <v>2023</v>
      </c>
      <c r="L1781" s="12">
        <f t="shared" si="192"/>
        <v>0.39427703216004045</v>
      </c>
      <c r="M1781">
        <f>(COUNTIF(mercado_acoes!D:D, "Compra") + COUNTIF(mercado_acoes!D:D, "Venda"))</f>
        <v>2000</v>
      </c>
      <c r="N1781" s="19">
        <f t="shared" si="193"/>
        <v>3244</v>
      </c>
      <c r="O1781" s="19">
        <f t="shared" si="194"/>
        <v>2022.6057229678399</v>
      </c>
    </row>
    <row r="1782" spans="1:15" x14ac:dyDescent="0.2">
      <c r="A1782" s="3">
        <v>52</v>
      </c>
      <c r="B1782" s="3" t="s">
        <v>169</v>
      </c>
      <c r="C1782" s="3" t="s">
        <v>170</v>
      </c>
      <c r="D1782" s="3" t="s">
        <v>14</v>
      </c>
      <c r="E1782" s="3" t="s">
        <v>63</v>
      </c>
      <c r="F1782" s="7">
        <v>11.32</v>
      </c>
      <c r="G1782" s="6" t="s">
        <v>516</v>
      </c>
      <c r="H1782" s="21">
        <f t="shared" si="196"/>
        <v>24</v>
      </c>
      <c r="I1782" s="21" t="str">
        <f t="shared" si="195"/>
        <v>novembro</v>
      </c>
      <c r="J1782" s="20">
        <f t="shared" si="190"/>
        <v>11</v>
      </c>
      <c r="K1782" s="20">
        <f t="shared" si="191"/>
        <v>2023</v>
      </c>
      <c r="L1782" s="12">
        <f t="shared" si="192"/>
        <v>0.12686756140795136</v>
      </c>
      <c r="M1782">
        <f>(COUNTIF(mercado_acoes!D:D, "Compra") + COUNTIF(mercado_acoes!D:D, "Venda"))</f>
        <v>2000</v>
      </c>
      <c r="N1782" s="19">
        <f t="shared" si="193"/>
        <v>1132</v>
      </c>
      <c r="O1782" s="19">
        <f t="shared" si="194"/>
        <v>2022.8731324385919</v>
      </c>
    </row>
    <row r="1783" spans="1:15" x14ac:dyDescent="0.2">
      <c r="A1783" s="3">
        <v>75</v>
      </c>
      <c r="B1783" s="3" t="s">
        <v>257</v>
      </c>
      <c r="C1783" s="3" t="s">
        <v>258</v>
      </c>
      <c r="D1783" s="3" t="s">
        <v>14</v>
      </c>
      <c r="E1783" s="3" t="s">
        <v>79</v>
      </c>
      <c r="F1783" s="7">
        <v>13.55</v>
      </c>
      <c r="G1783" s="6" t="s">
        <v>516</v>
      </c>
      <c r="H1783" s="21">
        <f t="shared" si="196"/>
        <v>24</v>
      </c>
      <c r="I1783" s="21" t="str">
        <f t="shared" si="195"/>
        <v>novembro</v>
      </c>
      <c r="J1783" s="20">
        <f t="shared" si="190"/>
        <v>11</v>
      </c>
      <c r="K1783" s="20">
        <f t="shared" si="191"/>
        <v>2023</v>
      </c>
      <c r="L1783" s="12">
        <f t="shared" si="192"/>
        <v>0.15510255760952138</v>
      </c>
      <c r="M1783">
        <f>(COUNTIF(mercado_acoes!D:D, "Compra") + COUNTIF(mercado_acoes!D:D, "Venda"))</f>
        <v>2000</v>
      </c>
      <c r="N1783" s="19">
        <f t="shared" si="193"/>
        <v>1355</v>
      </c>
      <c r="O1783" s="19">
        <f t="shared" si="194"/>
        <v>2022.8448974423904</v>
      </c>
    </row>
    <row r="1784" spans="1:15" x14ac:dyDescent="0.2">
      <c r="A1784" s="3">
        <v>4</v>
      </c>
      <c r="B1784" s="3" t="s">
        <v>91</v>
      </c>
      <c r="C1784" s="3" t="s">
        <v>92</v>
      </c>
      <c r="D1784" s="3" t="s">
        <v>14</v>
      </c>
      <c r="E1784" s="3" t="s">
        <v>115</v>
      </c>
      <c r="F1784" s="7">
        <v>30.74</v>
      </c>
      <c r="G1784" s="6" t="s">
        <v>516</v>
      </c>
      <c r="H1784" s="21">
        <f t="shared" si="196"/>
        <v>24</v>
      </c>
      <c r="I1784" s="21" t="str">
        <f t="shared" si="195"/>
        <v>novembro</v>
      </c>
      <c r="J1784" s="20">
        <f t="shared" si="190"/>
        <v>11</v>
      </c>
      <c r="K1784" s="20">
        <f t="shared" si="191"/>
        <v>2023</v>
      </c>
      <c r="L1784" s="12">
        <f t="shared" si="192"/>
        <v>0.37275259559382118</v>
      </c>
      <c r="M1784">
        <f>(COUNTIF(mercado_acoes!D:D, "Compra") + COUNTIF(mercado_acoes!D:D, "Venda"))</f>
        <v>2000</v>
      </c>
      <c r="N1784" s="19">
        <f t="shared" si="193"/>
        <v>3074</v>
      </c>
      <c r="O1784" s="19">
        <f t="shared" si="194"/>
        <v>2022.6272474044063</v>
      </c>
    </row>
    <row r="1785" spans="1:15" x14ac:dyDescent="0.2">
      <c r="A1785" s="3">
        <v>90</v>
      </c>
      <c r="B1785" s="3" t="s">
        <v>225</v>
      </c>
      <c r="C1785" s="3" t="s">
        <v>226</v>
      </c>
      <c r="D1785" s="3" t="s">
        <v>9</v>
      </c>
      <c r="E1785" s="3" t="s">
        <v>25</v>
      </c>
      <c r="F1785" s="7">
        <v>18.649999999999999</v>
      </c>
      <c r="G1785" s="6" t="s">
        <v>516</v>
      </c>
      <c r="H1785" s="21">
        <f t="shared" si="196"/>
        <v>24</v>
      </c>
      <c r="I1785" s="21" t="str">
        <f t="shared" si="195"/>
        <v>novembro</v>
      </c>
      <c r="J1785" s="20">
        <f t="shared" si="190"/>
        <v>11</v>
      </c>
      <c r="K1785" s="20">
        <f t="shared" si="191"/>
        <v>2023</v>
      </c>
      <c r="L1785" s="12">
        <f t="shared" si="192"/>
        <v>0.21967586730817926</v>
      </c>
      <c r="M1785">
        <f>(COUNTIF(mercado_acoes!D:D, "Compra") + COUNTIF(mercado_acoes!D:D, "Venda"))</f>
        <v>2000</v>
      </c>
      <c r="N1785" s="19">
        <f t="shared" si="193"/>
        <v>1864.9999999999998</v>
      </c>
      <c r="O1785" s="19">
        <f t="shared" si="194"/>
        <v>2022.7803241326919</v>
      </c>
    </row>
    <row r="1786" spans="1:15" x14ac:dyDescent="0.2">
      <c r="A1786" s="3">
        <v>19</v>
      </c>
      <c r="B1786" s="3" t="s">
        <v>23</v>
      </c>
      <c r="C1786" s="3" t="s">
        <v>184</v>
      </c>
      <c r="D1786" s="3" t="s">
        <v>9</v>
      </c>
      <c r="E1786" s="3" t="s">
        <v>79</v>
      </c>
      <c r="F1786" s="7">
        <v>11.91</v>
      </c>
      <c r="G1786" s="6" t="s">
        <v>517</v>
      </c>
      <c r="H1786" s="21">
        <f t="shared" si="196"/>
        <v>25</v>
      </c>
      <c r="I1786" s="21" t="str">
        <f t="shared" si="195"/>
        <v>novembro</v>
      </c>
      <c r="J1786" s="20">
        <f t="shared" si="190"/>
        <v>11</v>
      </c>
      <c r="K1786" s="20">
        <f t="shared" si="191"/>
        <v>2023</v>
      </c>
      <c r="L1786" s="12">
        <f t="shared" si="192"/>
        <v>0.1343378070397569</v>
      </c>
      <c r="M1786">
        <f>(COUNTIF(mercado_acoes!D:D, "Compra") + COUNTIF(mercado_acoes!D:D, "Venda"))</f>
        <v>2000</v>
      </c>
      <c r="N1786" s="19">
        <f t="shared" si="193"/>
        <v>1191</v>
      </c>
      <c r="O1786" s="19">
        <f t="shared" si="194"/>
        <v>2022.8656621929601</v>
      </c>
    </row>
    <row r="1787" spans="1:15" x14ac:dyDescent="0.2">
      <c r="A1787" s="3">
        <v>93</v>
      </c>
      <c r="B1787" s="3" t="s">
        <v>106</v>
      </c>
      <c r="C1787" s="3" t="s">
        <v>107</v>
      </c>
      <c r="D1787" s="3" t="s">
        <v>14</v>
      </c>
      <c r="E1787" s="3" t="s">
        <v>47</v>
      </c>
      <c r="F1787" s="7">
        <v>19.52</v>
      </c>
      <c r="G1787" s="6" t="s">
        <v>517</v>
      </c>
      <c r="H1787" s="21">
        <f t="shared" si="196"/>
        <v>25</v>
      </c>
      <c r="I1787" s="21" t="str">
        <f t="shared" si="195"/>
        <v>novembro</v>
      </c>
      <c r="J1787" s="20">
        <f t="shared" si="190"/>
        <v>11</v>
      </c>
      <c r="K1787" s="20">
        <f t="shared" si="191"/>
        <v>2023</v>
      </c>
      <c r="L1787" s="12">
        <f t="shared" si="192"/>
        <v>0.23069131425677383</v>
      </c>
      <c r="M1787">
        <f>(COUNTIF(mercado_acoes!D:D, "Compra") + COUNTIF(mercado_acoes!D:D, "Venda"))</f>
        <v>2000</v>
      </c>
      <c r="N1787" s="19">
        <f t="shared" si="193"/>
        <v>1952</v>
      </c>
      <c r="O1787" s="19">
        <f t="shared" si="194"/>
        <v>2022.7693086857432</v>
      </c>
    </row>
    <row r="1788" spans="1:15" x14ac:dyDescent="0.2">
      <c r="A1788" s="3">
        <v>21</v>
      </c>
      <c r="B1788" s="3" t="s">
        <v>176</v>
      </c>
      <c r="C1788" s="3" t="s">
        <v>177</v>
      </c>
      <c r="D1788" s="3" t="s">
        <v>9</v>
      </c>
      <c r="E1788" s="3" t="s">
        <v>25</v>
      </c>
      <c r="F1788" s="7">
        <v>20.329999999999998</v>
      </c>
      <c r="G1788" s="6" t="s">
        <v>517</v>
      </c>
      <c r="H1788" s="21">
        <f t="shared" si="196"/>
        <v>25</v>
      </c>
      <c r="I1788" s="21" t="str">
        <f t="shared" si="195"/>
        <v>novembro</v>
      </c>
      <c r="J1788" s="20">
        <f t="shared" si="190"/>
        <v>11</v>
      </c>
      <c r="K1788" s="20">
        <f t="shared" si="191"/>
        <v>2023</v>
      </c>
      <c r="L1788" s="12">
        <f t="shared" si="192"/>
        <v>0.24094707520891362</v>
      </c>
      <c r="M1788">
        <f>(COUNTIF(mercado_acoes!D:D, "Compra") + COUNTIF(mercado_acoes!D:D, "Venda"))</f>
        <v>2000</v>
      </c>
      <c r="N1788" s="19">
        <f t="shared" si="193"/>
        <v>2032.9999999999998</v>
      </c>
      <c r="O1788" s="19">
        <f t="shared" si="194"/>
        <v>2022.7590529247911</v>
      </c>
    </row>
    <row r="1789" spans="1:15" x14ac:dyDescent="0.2">
      <c r="A1789" s="3">
        <v>97</v>
      </c>
      <c r="B1789" s="3" t="s">
        <v>43</v>
      </c>
      <c r="C1789" s="3" t="s">
        <v>44</v>
      </c>
      <c r="D1789" s="3" t="s">
        <v>14</v>
      </c>
      <c r="E1789" s="3" t="s">
        <v>21</v>
      </c>
      <c r="F1789" s="7">
        <v>28.17</v>
      </c>
      <c r="G1789" s="6" t="s">
        <v>517</v>
      </c>
      <c r="H1789" s="21">
        <f t="shared" si="196"/>
        <v>25</v>
      </c>
      <c r="I1789" s="21" t="str">
        <f t="shared" si="195"/>
        <v>novembro</v>
      </c>
      <c r="J1789" s="20">
        <f t="shared" si="190"/>
        <v>11</v>
      </c>
      <c r="K1789" s="20">
        <f t="shared" si="191"/>
        <v>2023</v>
      </c>
      <c r="L1789" s="12">
        <f t="shared" si="192"/>
        <v>0.34021271207900733</v>
      </c>
      <c r="M1789">
        <f>(COUNTIF(mercado_acoes!D:D, "Compra") + COUNTIF(mercado_acoes!D:D, "Venda"))</f>
        <v>2000</v>
      </c>
      <c r="N1789" s="19">
        <f t="shared" si="193"/>
        <v>2817</v>
      </c>
      <c r="O1789" s="19">
        <f t="shared" si="194"/>
        <v>2022.6597872879211</v>
      </c>
    </row>
    <row r="1790" spans="1:15" x14ac:dyDescent="0.2">
      <c r="A1790" s="3">
        <v>48</v>
      </c>
      <c r="B1790" s="3" t="s">
        <v>23</v>
      </c>
      <c r="C1790" s="3" t="s">
        <v>26</v>
      </c>
      <c r="D1790" s="3" t="s">
        <v>9</v>
      </c>
      <c r="E1790" s="3" t="s">
        <v>27</v>
      </c>
      <c r="F1790" s="7">
        <v>14.58</v>
      </c>
      <c r="G1790" s="6" t="s">
        <v>517</v>
      </c>
      <c r="H1790" s="21">
        <f t="shared" si="196"/>
        <v>25</v>
      </c>
      <c r="I1790" s="21" t="str">
        <f t="shared" si="195"/>
        <v>novembro</v>
      </c>
      <c r="J1790" s="20">
        <f t="shared" si="190"/>
        <v>11</v>
      </c>
      <c r="K1790" s="20">
        <f t="shared" si="191"/>
        <v>2023</v>
      </c>
      <c r="L1790" s="12">
        <f t="shared" si="192"/>
        <v>0.16814383388199541</v>
      </c>
      <c r="M1790">
        <f>(COUNTIF(mercado_acoes!D:D, "Compra") + COUNTIF(mercado_acoes!D:D, "Venda"))</f>
        <v>2000</v>
      </c>
      <c r="N1790" s="19">
        <f t="shared" si="193"/>
        <v>1458</v>
      </c>
      <c r="O1790" s="19">
        <f t="shared" si="194"/>
        <v>2022.8318561661181</v>
      </c>
    </row>
    <row r="1791" spans="1:15" x14ac:dyDescent="0.2">
      <c r="A1791" s="3">
        <v>66</v>
      </c>
      <c r="B1791" s="3" t="s">
        <v>132</v>
      </c>
      <c r="C1791" s="3" t="s">
        <v>141</v>
      </c>
      <c r="D1791" s="3" t="s">
        <v>14</v>
      </c>
      <c r="E1791" s="3" t="s">
        <v>57</v>
      </c>
      <c r="F1791" s="7">
        <v>24.99</v>
      </c>
      <c r="G1791" s="6" t="s">
        <v>517</v>
      </c>
      <c r="H1791" s="21">
        <f t="shared" si="196"/>
        <v>25</v>
      </c>
      <c r="I1791" s="21" t="str">
        <f t="shared" si="195"/>
        <v>novembro</v>
      </c>
      <c r="J1791" s="20">
        <f t="shared" si="190"/>
        <v>11</v>
      </c>
      <c r="K1791" s="20">
        <f t="shared" si="191"/>
        <v>2023</v>
      </c>
      <c r="L1791" s="12">
        <f t="shared" si="192"/>
        <v>0.29994935426690295</v>
      </c>
      <c r="M1791">
        <f>(COUNTIF(mercado_acoes!D:D, "Compra") + COUNTIF(mercado_acoes!D:D, "Venda"))</f>
        <v>2000</v>
      </c>
      <c r="N1791" s="19">
        <f t="shared" si="193"/>
        <v>2499</v>
      </c>
      <c r="O1791" s="19">
        <f t="shared" si="194"/>
        <v>2022.7000506457332</v>
      </c>
    </row>
    <row r="1792" spans="1:15" x14ac:dyDescent="0.2">
      <c r="A1792" s="3">
        <v>67</v>
      </c>
      <c r="B1792" s="3" t="s">
        <v>199</v>
      </c>
      <c r="C1792" s="3" t="s">
        <v>200</v>
      </c>
      <c r="D1792" s="3" t="s">
        <v>14</v>
      </c>
      <c r="E1792" s="3" t="s">
        <v>79</v>
      </c>
      <c r="F1792" s="7">
        <v>12.18</v>
      </c>
      <c r="G1792" s="6" t="s">
        <v>517</v>
      </c>
      <c r="H1792" s="21">
        <f t="shared" si="196"/>
        <v>25</v>
      </c>
      <c r="I1792" s="21" t="str">
        <f t="shared" si="195"/>
        <v>novembro</v>
      </c>
      <c r="J1792" s="20">
        <f t="shared" si="190"/>
        <v>11</v>
      </c>
      <c r="K1792" s="20">
        <f t="shared" si="191"/>
        <v>2023</v>
      </c>
      <c r="L1792" s="12">
        <f t="shared" si="192"/>
        <v>0.13775639402380346</v>
      </c>
      <c r="M1792">
        <f>(COUNTIF(mercado_acoes!D:D, "Compra") + COUNTIF(mercado_acoes!D:D, "Venda"))</f>
        <v>2000</v>
      </c>
      <c r="N1792" s="19">
        <f t="shared" si="193"/>
        <v>1218</v>
      </c>
      <c r="O1792" s="19">
        <f t="shared" si="194"/>
        <v>2022.8622436059761</v>
      </c>
    </row>
    <row r="1793" spans="1:15" x14ac:dyDescent="0.2">
      <c r="A1793" s="3">
        <v>96</v>
      </c>
      <c r="B1793" s="3" t="s">
        <v>147</v>
      </c>
      <c r="C1793" s="3" t="s">
        <v>148</v>
      </c>
      <c r="D1793" s="3" t="s">
        <v>14</v>
      </c>
      <c r="E1793" s="3" t="s">
        <v>37</v>
      </c>
      <c r="F1793" s="7">
        <v>39.54</v>
      </c>
      <c r="G1793" s="6" t="s">
        <v>517</v>
      </c>
      <c r="H1793" s="21">
        <f t="shared" si="196"/>
        <v>25</v>
      </c>
      <c r="I1793" s="21" t="str">
        <f t="shared" si="195"/>
        <v>novembro</v>
      </c>
      <c r="J1793" s="20">
        <f t="shared" si="190"/>
        <v>11</v>
      </c>
      <c r="K1793" s="20">
        <f t="shared" si="191"/>
        <v>2023</v>
      </c>
      <c r="L1793" s="12">
        <f t="shared" si="192"/>
        <v>0.48417320840719169</v>
      </c>
      <c r="M1793">
        <f>(COUNTIF(mercado_acoes!D:D, "Compra") + COUNTIF(mercado_acoes!D:D, "Venda"))</f>
        <v>2000</v>
      </c>
      <c r="N1793" s="19">
        <f t="shared" si="193"/>
        <v>3954</v>
      </c>
      <c r="O1793" s="19">
        <f t="shared" si="194"/>
        <v>2022.5158267915929</v>
      </c>
    </row>
    <row r="1794" spans="1:15" x14ac:dyDescent="0.2">
      <c r="A1794" s="3">
        <v>71</v>
      </c>
      <c r="B1794" s="3" t="s">
        <v>132</v>
      </c>
      <c r="C1794" s="3" t="s">
        <v>133</v>
      </c>
      <c r="D1794" s="3" t="s">
        <v>14</v>
      </c>
      <c r="E1794" s="3" t="s">
        <v>79</v>
      </c>
      <c r="F1794" s="7">
        <v>17.05</v>
      </c>
      <c r="G1794" s="6" t="s">
        <v>517</v>
      </c>
      <c r="H1794" s="21">
        <f t="shared" si="196"/>
        <v>25</v>
      </c>
      <c r="I1794" s="21" t="str">
        <f t="shared" si="195"/>
        <v>novembro</v>
      </c>
      <c r="J1794" s="20">
        <f t="shared" si="190"/>
        <v>11</v>
      </c>
      <c r="K1794" s="20">
        <f t="shared" si="191"/>
        <v>2023</v>
      </c>
      <c r="L1794" s="12">
        <f t="shared" si="192"/>
        <v>0.19941757406938465</v>
      </c>
      <c r="M1794">
        <f>(COUNTIF(mercado_acoes!D:D, "Compra") + COUNTIF(mercado_acoes!D:D, "Venda"))</f>
        <v>2000</v>
      </c>
      <c r="N1794" s="19">
        <f t="shared" si="193"/>
        <v>1705</v>
      </c>
      <c r="O1794" s="19">
        <f t="shared" si="194"/>
        <v>2022.8005824259305</v>
      </c>
    </row>
    <row r="1795" spans="1:15" x14ac:dyDescent="0.2">
      <c r="A1795" s="3">
        <v>87</v>
      </c>
      <c r="B1795" s="3" t="s">
        <v>267</v>
      </c>
      <c r="C1795" s="3" t="s">
        <v>268</v>
      </c>
      <c r="D1795" s="3" t="s">
        <v>9</v>
      </c>
      <c r="E1795" s="3" t="s">
        <v>27</v>
      </c>
      <c r="F1795" s="7">
        <v>14.26</v>
      </c>
      <c r="G1795" s="6" t="s">
        <v>517</v>
      </c>
      <c r="H1795" s="21">
        <f t="shared" si="196"/>
        <v>25</v>
      </c>
      <c r="I1795" s="21" t="str">
        <f t="shared" si="195"/>
        <v>novembro</v>
      </c>
      <c r="J1795" s="20">
        <f t="shared" ref="J1795:J1858" si="197">MONTH(G1795)</f>
        <v>11</v>
      </c>
      <c r="K1795" s="20">
        <f t="shared" ref="K1795:K1858" si="198">YEAR(G1795)</f>
        <v>2023</v>
      </c>
      <c r="L1795" s="12">
        <f t="shared" ref="L1795:L1858" si="199">(F1795 - MIN(F:F)) / (MAX(F:F) - MIN(F:F))</f>
        <v>0.1640921752342365</v>
      </c>
      <c r="M1795">
        <f>(COUNTIF(mercado_acoes!D:D, "Compra") + COUNTIF(mercado_acoes!D:D, "Venda"))</f>
        <v>2000</v>
      </c>
      <c r="N1795" s="19">
        <f t="shared" ref="N1795:N1858" si="200">F1795*100</f>
        <v>1426</v>
      </c>
      <c r="O1795" s="19">
        <f t="shared" ref="O1795:O1858" si="201">K1795 - L1795</f>
        <v>2022.8359078247659</v>
      </c>
    </row>
    <row r="1796" spans="1:15" x14ac:dyDescent="0.2">
      <c r="A1796" s="3">
        <v>37</v>
      </c>
      <c r="B1796" s="3" t="s">
        <v>282</v>
      </c>
      <c r="C1796" s="3" t="s">
        <v>283</v>
      </c>
      <c r="D1796" s="3" t="s">
        <v>9</v>
      </c>
      <c r="E1796" s="3" t="s">
        <v>70</v>
      </c>
      <c r="F1796" s="7">
        <v>10.54</v>
      </c>
      <c r="G1796" s="6" t="s">
        <v>517</v>
      </c>
      <c r="H1796" s="21">
        <f t="shared" si="196"/>
        <v>25</v>
      </c>
      <c r="I1796" s="21" t="str">
        <f t="shared" si="195"/>
        <v>novembro</v>
      </c>
      <c r="J1796" s="20">
        <f t="shared" si="197"/>
        <v>11</v>
      </c>
      <c r="K1796" s="20">
        <f t="shared" si="198"/>
        <v>2023</v>
      </c>
      <c r="L1796" s="12">
        <f t="shared" si="199"/>
        <v>0.11699164345403897</v>
      </c>
      <c r="M1796">
        <f>(COUNTIF(mercado_acoes!D:D, "Compra") + COUNTIF(mercado_acoes!D:D, "Venda"))</f>
        <v>2000</v>
      </c>
      <c r="N1796" s="19">
        <f t="shared" si="200"/>
        <v>1054</v>
      </c>
      <c r="O1796" s="19">
        <f t="shared" si="201"/>
        <v>2022.883008356546</v>
      </c>
    </row>
    <row r="1797" spans="1:15" x14ac:dyDescent="0.2">
      <c r="A1797" s="3">
        <v>22</v>
      </c>
      <c r="B1797" s="3" t="s">
        <v>108</v>
      </c>
      <c r="C1797" s="3" t="s">
        <v>109</v>
      </c>
      <c r="D1797" s="3" t="s">
        <v>14</v>
      </c>
      <c r="E1797" s="3" t="s">
        <v>21</v>
      </c>
      <c r="F1797" s="7">
        <v>19.03</v>
      </c>
      <c r="G1797" s="6" t="s">
        <v>517</v>
      </c>
      <c r="H1797" s="21">
        <f t="shared" si="196"/>
        <v>25</v>
      </c>
      <c r="I1797" s="21" t="str">
        <f t="shared" ref="I1797:I1860" si="202">TEXT(G1797,"mmmm")</f>
        <v>novembro</v>
      </c>
      <c r="J1797" s="20">
        <f t="shared" si="197"/>
        <v>11</v>
      </c>
      <c r="K1797" s="20">
        <f t="shared" si="198"/>
        <v>2023</v>
      </c>
      <c r="L1797" s="12">
        <f t="shared" si="199"/>
        <v>0.22448721195239302</v>
      </c>
      <c r="M1797">
        <f>(COUNTIF(mercado_acoes!D:D, "Compra") + COUNTIF(mercado_acoes!D:D, "Venda"))</f>
        <v>2000</v>
      </c>
      <c r="N1797" s="19">
        <f t="shared" si="200"/>
        <v>1903</v>
      </c>
      <c r="O1797" s="19">
        <f t="shared" si="201"/>
        <v>2022.7755127880475</v>
      </c>
    </row>
    <row r="1798" spans="1:15" x14ac:dyDescent="0.2">
      <c r="A1798" s="3">
        <v>28</v>
      </c>
      <c r="B1798" s="3" t="s">
        <v>49</v>
      </c>
      <c r="C1798" s="3" t="s">
        <v>50</v>
      </c>
      <c r="D1798" s="3" t="s">
        <v>9</v>
      </c>
      <c r="E1798" s="3" t="s">
        <v>79</v>
      </c>
      <c r="F1798" s="7">
        <v>14.15</v>
      </c>
      <c r="G1798" s="6" t="s">
        <v>517</v>
      </c>
      <c r="H1798" s="21">
        <f t="shared" si="196"/>
        <v>25</v>
      </c>
      <c r="I1798" s="21" t="str">
        <f t="shared" si="202"/>
        <v>novembro</v>
      </c>
      <c r="J1798" s="20">
        <f t="shared" si="197"/>
        <v>11</v>
      </c>
      <c r="K1798" s="20">
        <f t="shared" si="198"/>
        <v>2023</v>
      </c>
      <c r="L1798" s="12">
        <f t="shared" si="199"/>
        <v>0.16269941757406936</v>
      </c>
      <c r="M1798">
        <f>(COUNTIF(mercado_acoes!D:D, "Compra") + COUNTIF(mercado_acoes!D:D, "Venda"))</f>
        <v>2000</v>
      </c>
      <c r="N1798" s="19">
        <f t="shared" si="200"/>
        <v>1415</v>
      </c>
      <c r="O1798" s="19">
        <f t="shared" si="201"/>
        <v>2022.837300582426</v>
      </c>
    </row>
    <row r="1799" spans="1:15" x14ac:dyDescent="0.2">
      <c r="A1799" s="3">
        <v>62</v>
      </c>
      <c r="B1799" s="3" t="s">
        <v>139</v>
      </c>
      <c r="C1799" s="3" t="s">
        <v>140</v>
      </c>
      <c r="D1799" s="3" t="s">
        <v>9</v>
      </c>
      <c r="E1799" s="3" t="s">
        <v>25</v>
      </c>
      <c r="F1799" s="7">
        <v>14.19</v>
      </c>
      <c r="G1799" s="6" t="s">
        <v>518</v>
      </c>
      <c r="H1799" s="21">
        <f t="shared" si="196"/>
        <v>26</v>
      </c>
      <c r="I1799" s="21" t="str">
        <f t="shared" si="202"/>
        <v>novembro</v>
      </c>
      <c r="J1799" s="20">
        <f t="shared" si="197"/>
        <v>11</v>
      </c>
      <c r="K1799" s="20">
        <f t="shared" si="198"/>
        <v>2023</v>
      </c>
      <c r="L1799" s="12">
        <f t="shared" si="199"/>
        <v>0.16320587490503924</v>
      </c>
      <c r="M1799">
        <f>(COUNTIF(mercado_acoes!D:D, "Compra") + COUNTIF(mercado_acoes!D:D, "Venda"))</f>
        <v>2000</v>
      </c>
      <c r="N1799" s="19">
        <f t="shared" si="200"/>
        <v>1419</v>
      </c>
      <c r="O1799" s="19">
        <f t="shared" si="201"/>
        <v>2022.8367941250949</v>
      </c>
    </row>
    <row r="1800" spans="1:15" x14ac:dyDescent="0.2">
      <c r="A1800" s="3">
        <v>51</v>
      </c>
      <c r="B1800" s="3" t="s">
        <v>248</v>
      </c>
      <c r="C1800" s="3" t="s">
        <v>249</v>
      </c>
      <c r="D1800" s="3" t="s">
        <v>14</v>
      </c>
      <c r="E1800" s="3" t="s">
        <v>25</v>
      </c>
      <c r="F1800" s="7">
        <v>17.04</v>
      </c>
      <c r="G1800" s="6" t="s">
        <v>518</v>
      </c>
      <c r="H1800" s="21">
        <f t="shared" si="196"/>
        <v>26</v>
      </c>
      <c r="I1800" s="21" t="str">
        <f t="shared" si="202"/>
        <v>novembro</v>
      </c>
      <c r="J1800" s="20">
        <f t="shared" si="197"/>
        <v>11</v>
      </c>
      <c r="K1800" s="20">
        <f t="shared" si="198"/>
        <v>2023</v>
      </c>
      <c r="L1800" s="12">
        <f t="shared" si="199"/>
        <v>0.19929095973664215</v>
      </c>
      <c r="M1800">
        <f>(COUNTIF(mercado_acoes!D:D, "Compra") + COUNTIF(mercado_acoes!D:D, "Venda"))</f>
        <v>2000</v>
      </c>
      <c r="N1800" s="19">
        <f t="shared" si="200"/>
        <v>1704</v>
      </c>
      <c r="O1800" s="19">
        <f t="shared" si="201"/>
        <v>2022.8007090402634</v>
      </c>
    </row>
    <row r="1801" spans="1:15" x14ac:dyDescent="0.2">
      <c r="A1801" s="3">
        <v>31</v>
      </c>
      <c r="B1801" s="3" t="s">
        <v>240</v>
      </c>
      <c r="C1801" s="3" t="s">
        <v>241</v>
      </c>
      <c r="D1801" s="3" t="s">
        <v>14</v>
      </c>
      <c r="E1801" s="3" t="s">
        <v>47</v>
      </c>
      <c r="F1801" s="7">
        <v>10.6</v>
      </c>
      <c r="G1801" s="6" t="s">
        <v>518</v>
      </c>
      <c r="H1801" s="21">
        <f t="shared" si="196"/>
        <v>26</v>
      </c>
      <c r="I1801" s="21" t="str">
        <f t="shared" si="202"/>
        <v>novembro</v>
      </c>
      <c r="J1801" s="20">
        <f t="shared" si="197"/>
        <v>11</v>
      </c>
      <c r="K1801" s="20">
        <f t="shared" si="198"/>
        <v>2023</v>
      </c>
      <c r="L1801" s="12">
        <f t="shared" si="199"/>
        <v>0.11775132945049378</v>
      </c>
      <c r="M1801">
        <f>(COUNTIF(mercado_acoes!D:D, "Compra") + COUNTIF(mercado_acoes!D:D, "Venda"))</f>
        <v>2000</v>
      </c>
      <c r="N1801" s="19">
        <f t="shared" si="200"/>
        <v>1060</v>
      </c>
      <c r="O1801" s="19">
        <f t="shared" si="201"/>
        <v>2022.8822486705494</v>
      </c>
    </row>
    <row r="1802" spans="1:15" x14ac:dyDescent="0.2">
      <c r="A1802" s="3">
        <v>78</v>
      </c>
      <c r="B1802" s="3" t="s">
        <v>12</v>
      </c>
      <c r="C1802" s="3" t="s">
        <v>13</v>
      </c>
      <c r="D1802" s="3" t="s">
        <v>9</v>
      </c>
      <c r="E1802" s="3" t="s">
        <v>27</v>
      </c>
      <c r="F1802" s="7">
        <v>12.73</v>
      </c>
      <c r="G1802" s="6" t="s">
        <v>518</v>
      </c>
      <c r="H1802" s="21">
        <f t="shared" si="196"/>
        <v>26</v>
      </c>
      <c r="I1802" s="21" t="str">
        <f t="shared" si="202"/>
        <v>novembro</v>
      </c>
      <c r="J1802" s="20">
        <f t="shared" si="197"/>
        <v>11</v>
      </c>
      <c r="K1802" s="20">
        <f t="shared" si="198"/>
        <v>2023</v>
      </c>
      <c r="L1802" s="12">
        <f t="shared" si="199"/>
        <v>0.14472018232463915</v>
      </c>
      <c r="M1802">
        <f>(COUNTIF(mercado_acoes!D:D, "Compra") + COUNTIF(mercado_acoes!D:D, "Venda"))</f>
        <v>2000</v>
      </c>
      <c r="N1802" s="19">
        <f t="shared" si="200"/>
        <v>1273</v>
      </c>
      <c r="O1802" s="19">
        <f t="shared" si="201"/>
        <v>2022.8552798176754</v>
      </c>
    </row>
    <row r="1803" spans="1:15" x14ac:dyDescent="0.2">
      <c r="A1803" s="3">
        <v>88</v>
      </c>
      <c r="B1803" s="3" t="s">
        <v>195</v>
      </c>
      <c r="C1803" s="3" t="s">
        <v>202</v>
      </c>
      <c r="D1803" s="3" t="s">
        <v>9</v>
      </c>
      <c r="E1803" s="3" t="s">
        <v>83</v>
      </c>
      <c r="F1803" s="7">
        <v>34.94</v>
      </c>
      <c r="G1803" s="6" t="s">
        <v>519</v>
      </c>
      <c r="H1803" s="21">
        <f t="shared" si="196"/>
        <v>27</v>
      </c>
      <c r="I1803" s="21" t="str">
        <f t="shared" si="202"/>
        <v>novembro</v>
      </c>
      <c r="J1803" s="20">
        <f t="shared" si="197"/>
        <v>11</v>
      </c>
      <c r="K1803" s="20">
        <f t="shared" si="198"/>
        <v>2023</v>
      </c>
      <c r="L1803" s="12">
        <f t="shared" si="199"/>
        <v>0.42593061534565713</v>
      </c>
      <c r="M1803">
        <f>(COUNTIF(mercado_acoes!D:D, "Compra") + COUNTIF(mercado_acoes!D:D, "Venda"))</f>
        <v>2000</v>
      </c>
      <c r="N1803" s="19">
        <f t="shared" si="200"/>
        <v>3494</v>
      </c>
      <c r="O1803" s="19">
        <f t="shared" si="201"/>
        <v>2022.5740693846544</v>
      </c>
    </row>
    <row r="1804" spans="1:15" x14ac:dyDescent="0.2">
      <c r="A1804" s="3">
        <v>7</v>
      </c>
      <c r="B1804" s="3" t="s">
        <v>87</v>
      </c>
      <c r="C1804" s="3" t="s">
        <v>88</v>
      </c>
      <c r="D1804" s="3" t="s">
        <v>9</v>
      </c>
      <c r="E1804" s="3" t="s">
        <v>34</v>
      </c>
      <c r="F1804" s="7">
        <v>63.2</v>
      </c>
      <c r="G1804" s="6" t="s">
        <v>519</v>
      </c>
      <c r="H1804" s="21">
        <f t="shared" si="196"/>
        <v>27</v>
      </c>
      <c r="I1804" s="21" t="str">
        <f t="shared" si="202"/>
        <v>novembro</v>
      </c>
      <c r="J1804" s="20">
        <f t="shared" si="197"/>
        <v>11</v>
      </c>
      <c r="K1804" s="20">
        <f t="shared" si="198"/>
        <v>2023</v>
      </c>
      <c r="L1804" s="12">
        <f t="shared" si="199"/>
        <v>0.78374271967586739</v>
      </c>
      <c r="M1804">
        <f>(COUNTIF(mercado_acoes!D:D, "Compra") + COUNTIF(mercado_acoes!D:D, "Venda"))</f>
        <v>2000</v>
      </c>
      <c r="N1804" s="19">
        <f t="shared" si="200"/>
        <v>6320</v>
      </c>
      <c r="O1804" s="19">
        <f t="shared" si="201"/>
        <v>2022.216257280324</v>
      </c>
    </row>
    <row r="1805" spans="1:15" x14ac:dyDescent="0.2">
      <c r="A1805" s="3">
        <v>49</v>
      </c>
      <c r="B1805" s="3" t="s">
        <v>166</v>
      </c>
      <c r="C1805" s="3" t="s">
        <v>167</v>
      </c>
      <c r="D1805" s="3" t="s">
        <v>14</v>
      </c>
      <c r="E1805" s="3" t="s">
        <v>25</v>
      </c>
      <c r="F1805" s="7">
        <v>18.45</v>
      </c>
      <c r="G1805" s="6" t="s">
        <v>519</v>
      </c>
      <c r="H1805" s="21">
        <f t="shared" si="196"/>
        <v>27</v>
      </c>
      <c r="I1805" s="21" t="str">
        <f t="shared" si="202"/>
        <v>novembro</v>
      </c>
      <c r="J1805" s="20">
        <f t="shared" si="197"/>
        <v>11</v>
      </c>
      <c r="K1805" s="20">
        <f t="shared" si="198"/>
        <v>2023</v>
      </c>
      <c r="L1805" s="12">
        <f t="shared" si="199"/>
        <v>0.21714358065332992</v>
      </c>
      <c r="M1805">
        <f>(COUNTIF(mercado_acoes!D:D, "Compra") + COUNTIF(mercado_acoes!D:D, "Venda"))</f>
        <v>2000</v>
      </c>
      <c r="N1805" s="19">
        <f t="shared" si="200"/>
        <v>1845</v>
      </c>
      <c r="O1805" s="19">
        <f t="shared" si="201"/>
        <v>2022.7828564193467</v>
      </c>
    </row>
    <row r="1806" spans="1:15" x14ac:dyDescent="0.2">
      <c r="A1806" s="3">
        <v>56</v>
      </c>
      <c r="B1806" s="3" t="s">
        <v>104</v>
      </c>
      <c r="C1806" s="3" t="s">
        <v>105</v>
      </c>
      <c r="D1806" s="3" t="s">
        <v>9</v>
      </c>
      <c r="E1806" s="3" t="s">
        <v>21</v>
      </c>
      <c r="F1806" s="7">
        <v>27.53</v>
      </c>
      <c r="G1806" s="6" t="s">
        <v>519</v>
      </c>
      <c r="H1806" s="21">
        <f t="shared" si="196"/>
        <v>27</v>
      </c>
      <c r="I1806" s="21" t="str">
        <f t="shared" si="202"/>
        <v>novembro</v>
      </c>
      <c r="J1806" s="20">
        <f t="shared" si="197"/>
        <v>11</v>
      </c>
      <c r="K1806" s="20">
        <f t="shared" si="198"/>
        <v>2023</v>
      </c>
      <c r="L1806" s="12">
        <f t="shared" si="199"/>
        <v>0.3321093947834895</v>
      </c>
      <c r="M1806">
        <f>(COUNTIF(mercado_acoes!D:D, "Compra") + COUNTIF(mercado_acoes!D:D, "Venda"))</f>
        <v>2000</v>
      </c>
      <c r="N1806" s="19">
        <f t="shared" si="200"/>
        <v>2753</v>
      </c>
      <c r="O1806" s="19">
        <f t="shared" si="201"/>
        <v>2022.6678906052166</v>
      </c>
    </row>
    <row r="1807" spans="1:15" x14ac:dyDescent="0.2">
      <c r="A1807" s="3">
        <v>98</v>
      </c>
      <c r="B1807" s="3" t="s">
        <v>142</v>
      </c>
      <c r="C1807" s="3" t="s">
        <v>187</v>
      </c>
      <c r="D1807" s="3" t="s">
        <v>9</v>
      </c>
      <c r="E1807" s="3" t="s">
        <v>47</v>
      </c>
      <c r="F1807" s="7">
        <v>19.28</v>
      </c>
      <c r="G1807" s="6" t="s">
        <v>519</v>
      </c>
      <c r="H1807" s="21">
        <f t="shared" si="196"/>
        <v>27</v>
      </c>
      <c r="I1807" s="21" t="str">
        <f t="shared" si="202"/>
        <v>novembro</v>
      </c>
      <c r="J1807" s="20">
        <f t="shared" si="197"/>
        <v>11</v>
      </c>
      <c r="K1807" s="20">
        <f t="shared" si="198"/>
        <v>2023</v>
      </c>
      <c r="L1807" s="12">
        <f t="shared" si="199"/>
        <v>0.22765257027095467</v>
      </c>
      <c r="M1807">
        <f>(COUNTIF(mercado_acoes!D:D, "Compra") + COUNTIF(mercado_acoes!D:D, "Venda"))</f>
        <v>2000</v>
      </c>
      <c r="N1807" s="19">
        <f t="shared" si="200"/>
        <v>1928</v>
      </c>
      <c r="O1807" s="19">
        <f t="shared" si="201"/>
        <v>2022.7723474297291</v>
      </c>
    </row>
    <row r="1808" spans="1:15" x14ac:dyDescent="0.2">
      <c r="A1808" s="3">
        <v>79</v>
      </c>
      <c r="B1808" s="3" t="s">
        <v>71</v>
      </c>
      <c r="C1808" s="3" t="s">
        <v>72</v>
      </c>
      <c r="D1808" s="3" t="s">
        <v>14</v>
      </c>
      <c r="E1808" s="3" t="s">
        <v>115</v>
      </c>
      <c r="F1808" s="7">
        <v>31.67</v>
      </c>
      <c r="G1808" s="6" t="s">
        <v>519</v>
      </c>
      <c r="H1808" s="21">
        <f t="shared" si="196"/>
        <v>27</v>
      </c>
      <c r="I1808" s="21" t="str">
        <f t="shared" si="202"/>
        <v>novembro</v>
      </c>
      <c r="J1808" s="20">
        <f t="shared" si="197"/>
        <v>11</v>
      </c>
      <c r="K1808" s="20">
        <f t="shared" si="198"/>
        <v>2023</v>
      </c>
      <c r="L1808" s="12">
        <f t="shared" si="199"/>
        <v>0.38452772853887057</v>
      </c>
      <c r="M1808">
        <f>(COUNTIF(mercado_acoes!D:D, "Compra") + COUNTIF(mercado_acoes!D:D, "Venda"))</f>
        <v>2000</v>
      </c>
      <c r="N1808" s="19">
        <f t="shared" si="200"/>
        <v>3167</v>
      </c>
      <c r="O1808" s="19">
        <f t="shared" si="201"/>
        <v>2022.6154722714612</v>
      </c>
    </row>
    <row r="1809" spans="1:15" x14ac:dyDescent="0.2">
      <c r="A1809" s="3">
        <v>79</v>
      </c>
      <c r="B1809" s="3" t="s">
        <v>71</v>
      </c>
      <c r="C1809" s="3" t="s">
        <v>72</v>
      </c>
      <c r="D1809" s="3" t="s">
        <v>14</v>
      </c>
      <c r="E1809" s="3" t="s">
        <v>27</v>
      </c>
      <c r="F1809" s="7">
        <v>13.02</v>
      </c>
      <c r="G1809" s="6" t="s">
        <v>519</v>
      </c>
      <c r="H1809" s="21">
        <f t="shared" si="196"/>
        <v>27</v>
      </c>
      <c r="I1809" s="21" t="str">
        <f t="shared" si="202"/>
        <v>novembro</v>
      </c>
      <c r="J1809" s="20">
        <f t="shared" si="197"/>
        <v>11</v>
      </c>
      <c r="K1809" s="20">
        <f t="shared" si="198"/>
        <v>2023</v>
      </c>
      <c r="L1809" s="12">
        <f t="shared" si="199"/>
        <v>0.14839199797417066</v>
      </c>
      <c r="M1809">
        <f>(COUNTIF(mercado_acoes!D:D, "Compra") + COUNTIF(mercado_acoes!D:D, "Venda"))</f>
        <v>2000</v>
      </c>
      <c r="N1809" s="19">
        <f t="shared" si="200"/>
        <v>1302</v>
      </c>
      <c r="O1809" s="19">
        <f t="shared" si="201"/>
        <v>2022.8516080020258</v>
      </c>
    </row>
    <row r="1810" spans="1:15" x14ac:dyDescent="0.2">
      <c r="A1810" s="3">
        <v>24</v>
      </c>
      <c r="B1810" s="3" t="s">
        <v>118</v>
      </c>
      <c r="C1810" s="3" t="s">
        <v>119</v>
      </c>
      <c r="D1810" s="3" t="s">
        <v>14</v>
      </c>
      <c r="E1810" s="3" t="s">
        <v>125</v>
      </c>
      <c r="F1810" s="7">
        <v>5.21</v>
      </c>
      <c r="G1810" s="6" t="s">
        <v>519</v>
      </c>
      <c r="H1810" s="21">
        <f t="shared" si="196"/>
        <v>27</v>
      </c>
      <c r="I1810" s="21" t="str">
        <f t="shared" si="202"/>
        <v>novembro</v>
      </c>
      <c r="J1810" s="20">
        <f t="shared" si="197"/>
        <v>11</v>
      </c>
      <c r="K1810" s="20">
        <f t="shared" si="198"/>
        <v>2023</v>
      </c>
      <c r="L1810" s="12">
        <f t="shared" si="199"/>
        <v>4.9506204102304378E-2</v>
      </c>
      <c r="M1810">
        <f>(COUNTIF(mercado_acoes!D:D, "Compra") + COUNTIF(mercado_acoes!D:D, "Venda"))</f>
        <v>2000</v>
      </c>
      <c r="N1810" s="19">
        <f t="shared" si="200"/>
        <v>521</v>
      </c>
      <c r="O1810" s="19">
        <f t="shared" si="201"/>
        <v>2022.9504937958977</v>
      </c>
    </row>
    <row r="1811" spans="1:15" x14ac:dyDescent="0.2">
      <c r="A1811" s="3">
        <v>5</v>
      </c>
      <c r="B1811" s="3" t="s">
        <v>151</v>
      </c>
      <c r="C1811" s="3" t="s">
        <v>152</v>
      </c>
      <c r="D1811" s="3" t="s">
        <v>9</v>
      </c>
      <c r="E1811" s="3" t="s">
        <v>95</v>
      </c>
      <c r="F1811" s="7">
        <v>3.09</v>
      </c>
      <c r="G1811" s="6" t="s">
        <v>520</v>
      </c>
      <c r="H1811" s="21">
        <f t="shared" si="196"/>
        <v>28</v>
      </c>
      <c r="I1811" s="21" t="str">
        <f t="shared" si="202"/>
        <v>novembro</v>
      </c>
      <c r="J1811" s="20">
        <f t="shared" si="197"/>
        <v>11</v>
      </c>
      <c r="K1811" s="20">
        <f t="shared" si="198"/>
        <v>2023</v>
      </c>
      <c r="L1811" s="12">
        <f t="shared" si="199"/>
        <v>2.266396556090149E-2</v>
      </c>
      <c r="M1811">
        <f>(COUNTIF(mercado_acoes!D:D, "Compra") + COUNTIF(mercado_acoes!D:D, "Venda"))</f>
        <v>2000</v>
      </c>
      <c r="N1811" s="19">
        <f t="shared" si="200"/>
        <v>309</v>
      </c>
      <c r="O1811" s="19">
        <f t="shared" si="201"/>
        <v>2022.9773360344391</v>
      </c>
    </row>
    <row r="1812" spans="1:15" x14ac:dyDescent="0.2">
      <c r="A1812" s="3">
        <v>9</v>
      </c>
      <c r="B1812" s="3" t="s">
        <v>205</v>
      </c>
      <c r="C1812" s="3" t="s">
        <v>206</v>
      </c>
      <c r="D1812" s="3" t="s">
        <v>14</v>
      </c>
      <c r="E1812" s="3" t="s">
        <v>30</v>
      </c>
      <c r="F1812" s="7">
        <v>23.51</v>
      </c>
      <c r="G1812" s="6" t="s">
        <v>520</v>
      </c>
      <c r="H1812" s="21">
        <f t="shared" si="196"/>
        <v>28</v>
      </c>
      <c r="I1812" s="21" t="str">
        <f t="shared" si="202"/>
        <v>novembro</v>
      </c>
      <c r="J1812" s="20">
        <f t="shared" si="197"/>
        <v>11</v>
      </c>
      <c r="K1812" s="20">
        <f t="shared" si="198"/>
        <v>2023</v>
      </c>
      <c r="L1812" s="12">
        <f t="shared" si="199"/>
        <v>0.281210433021018</v>
      </c>
      <c r="M1812">
        <f>(COUNTIF(mercado_acoes!D:D, "Compra") + COUNTIF(mercado_acoes!D:D, "Venda"))</f>
        <v>2000</v>
      </c>
      <c r="N1812" s="19">
        <f t="shared" si="200"/>
        <v>2351</v>
      </c>
      <c r="O1812" s="19">
        <f t="shared" si="201"/>
        <v>2022.718789566979</v>
      </c>
    </row>
    <row r="1813" spans="1:15" x14ac:dyDescent="0.2">
      <c r="A1813" s="3">
        <v>77</v>
      </c>
      <c r="B1813" s="3" t="s">
        <v>7</v>
      </c>
      <c r="C1813" s="3" t="s">
        <v>154</v>
      </c>
      <c r="D1813" s="3" t="s">
        <v>9</v>
      </c>
      <c r="E1813" s="3" t="s">
        <v>21</v>
      </c>
      <c r="F1813" s="7">
        <v>33.86</v>
      </c>
      <c r="G1813" s="6" t="s">
        <v>520</v>
      </c>
      <c r="H1813" s="21">
        <f t="shared" si="196"/>
        <v>28</v>
      </c>
      <c r="I1813" s="21" t="str">
        <f t="shared" si="202"/>
        <v>novembro</v>
      </c>
      <c r="J1813" s="20">
        <f t="shared" si="197"/>
        <v>11</v>
      </c>
      <c r="K1813" s="20">
        <f t="shared" si="198"/>
        <v>2023</v>
      </c>
      <c r="L1813" s="12">
        <f t="shared" si="199"/>
        <v>0.41225626740947074</v>
      </c>
      <c r="M1813">
        <f>(COUNTIF(mercado_acoes!D:D, "Compra") + COUNTIF(mercado_acoes!D:D, "Venda"))</f>
        <v>2000</v>
      </c>
      <c r="N1813" s="19">
        <f t="shared" si="200"/>
        <v>3386</v>
      </c>
      <c r="O1813" s="19">
        <f t="shared" si="201"/>
        <v>2022.5877437325905</v>
      </c>
    </row>
    <row r="1814" spans="1:15" x14ac:dyDescent="0.2">
      <c r="A1814" s="3">
        <v>16</v>
      </c>
      <c r="B1814" s="3" t="s">
        <v>161</v>
      </c>
      <c r="C1814" s="3" t="s">
        <v>162</v>
      </c>
      <c r="D1814" s="3" t="s">
        <v>14</v>
      </c>
      <c r="E1814" s="3" t="s">
        <v>25</v>
      </c>
      <c r="F1814" s="7">
        <v>19.8</v>
      </c>
      <c r="G1814" s="6" t="s">
        <v>520</v>
      </c>
      <c r="H1814" s="21">
        <f t="shared" si="196"/>
        <v>28</v>
      </c>
      <c r="I1814" s="21" t="str">
        <f t="shared" si="202"/>
        <v>novembro</v>
      </c>
      <c r="J1814" s="20">
        <f t="shared" si="197"/>
        <v>11</v>
      </c>
      <c r="K1814" s="20">
        <f t="shared" si="198"/>
        <v>2023</v>
      </c>
      <c r="L1814" s="12">
        <f t="shared" si="199"/>
        <v>0.23423651557356293</v>
      </c>
      <c r="M1814">
        <f>(COUNTIF(mercado_acoes!D:D, "Compra") + COUNTIF(mercado_acoes!D:D, "Venda"))</f>
        <v>2000</v>
      </c>
      <c r="N1814" s="19">
        <f t="shared" si="200"/>
        <v>1980</v>
      </c>
      <c r="O1814" s="19">
        <f t="shared" si="201"/>
        <v>2022.7657634844265</v>
      </c>
    </row>
    <row r="1815" spans="1:15" x14ac:dyDescent="0.2">
      <c r="A1815" s="3">
        <v>90</v>
      </c>
      <c r="B1815" s="3" t="s">
        <v>225</v>
      </c>
      <c r="C1815" s="3" t="s">
        <v>226</v>
      </c>
      <c r="D1815" s="3" t="s">
        <v>9</v>
      </c>
      <c r="E1815" s="3" t="s">
        <v>37</v>
      </c>
      <c r="F1815" s="7">
        <v>46.22</v>
      </c>
      <c r="G1815" s="6" t="s">
        <v>521</v>
      </c>
      <c r="H1815" s="21">
        <f t="shared" si="196"/>
        <v>1</v>
      </c>
      <c r="I1815" s="21" t="str">
        <f t="shared" si="202"/>
        <v>dezembro</v>
      </c>
      <c r="J1815" s="20">
        <f t="shared" si="197"/>
        <v>12</v>
      </c>
      <c r="K1815" s="20">
        <f t="shared" si="198"/>
        <v>2023</v>
      </c>
      <c r="L1815" s="12">
        <f t="shared" si="199"/>
        <v>0.56875158267915926</v>
      </c>
      <c r="M1815">
        <f>(COUNTIF(mercado_acoes!D:D, "Compra") + COUNTIF(mercado_acoes!D:D, "Venda"))</f>
        <v>2000</v>
      </c>
      <c r="N1815" s="19">
        <f t="shared" si="200"/>
        <v>4622</v>
      </c>
      <c r="O1815" s="19">
        <f t="shared" si="201"/>
        <v>2022.4312484173208</v>
      </c>
    </row>
    <row r="1816" spans="1:15" x14ac:dyDescent="0.2">
      <c r="A1816" s="3">
        <v>53</v>
      </c>
      <c r="B1816" s="3" t="s">
        <v>263</v>
      </c>
      <c r="C1816" s="3" t="s">
        <v>264</v>
      </c>
      <c r="D1816" s="3" t="s">
        <v>9</v>
      </c>
      <c r="E1816" s="3" t="s">
        <v>15</v>
      </c>
      <c r="F1816" s="7">
        <v>51.91</v>
      </c>
      <c r="G1816" s="6" t="s">
        <v>521</v>
      </c>
      <c r="H1816" s="21">
        <f t="shared" si="196"/>
        <v>1</v>
      </c>
      <c r="I1816" s="21" t="str">
        <f t="shared" si="202"/>
        <v>dezembro</v>
      </c>
      <c r="J1816" s="20">
        <f t="shared" si="197"/>
        <v>12</v>
      </c>
      <c r="K1816" s="20">
        <f t="shared" si="198"/>
        <v>2023</v>
      </c>
      <c r="L1816" s="12">
        <f t="shared" si="199"/>
        <v>0.64079513800962262</v>
      </c>
      <c r="M1816">
        <f>(COUNTIF(mercado_acoes!D:D, "Compra") + COUNTIF(mercado_acoes!D:D, "Venda"))</f>
        <v>2000</v>
      </c>
      <c r="N1816" s="19">
        <f t="shared" si="200"/>
        <v>5191</v>
      </c>
      <c r="O1816" s="19">
        <f t="shared" si="201"/>
        <v>2022.3592048619903</v>
      </c>
    </row>
    <row r="1817" spans="1:15" x14ac:dyDescent="0.2">
      <c r="A1817" s="3">
        <v>56</v>
      </c>
      <c r="B1817" s="3" t="s">
        <v>104</v>
      </c>
      <c r="C1817" s="3" t="s">
        <v>105</v>
      </c>
      <c r="D1817" s="3" t="s">
        <v>9</v>
      </c>
      <c r="E1817" s="3" t="s">
        <v>34</v>
      </c>
      <c r="F1817" s="7">
        <v>69.63</v>
      </c>
      <c r="G1817" s="6" t="s">
        <v>521</v>
      </c>
      <c r="H1817" s="21">
        <f t="shared" si="196"/>
        <v>1</v>
      </c>
      <c r="I1817" s="21" t="str">
        <f t="shared" si="202"/>
        <v>dezembro</v>
      </c>
      <c r="J1817" s="20">
        <f t="shared" si="197"/>
        <v>12</v>
      </c>
      <c r="K1817" s="20">
        <f t="shared" si="198"/>
        <v>2023</v>
      </c>
      <c r="L1817" s="12">
        <f t="shared" si="199"/>
        <v>0.86515573562927317</v>
      </c>
      <c r="M1817">
        <f>(COUNTIF(mercado_acoes!D:D, "Compra") + COUNTIF(mercado_acoes!D:D, "Venda"))</f>
        <v>2000</v>
      </c>
      <c r="N1817" s="19">
        <f t="shared" si="200"/>
        <v>6963</v>
      </c>
      <c r="O1817" s="19">
        <f t="shared" si="201"/>
        <v>2022.1348442643707</v>
      </c>
    </row>
    <row r="1818" spans="1:15" x14ac:dyDescent="0.2">
      <c r="A1818" s="3">
        <v>52</v>
      </c>
      <c r="B1818" s="3" t="s">
        <v>169</v>
      </c>
      <c r="C1818" s="3" t="s">
        <v>170</v>
      </c>
      <c r="D1818" s="3" t="s">
        <v>9</v>
      </c>
      <c r="E1818" s="3" t="s">
        <v>21</v>
      </c>
      <c r="F1818" s="7">
        <v>18.43</v>
      </c>
      <c r="G1818" s="6" t="s">
        <v>521</v>
      </c>
      <c r="H1818" s="21">
        <f t="shared" si="196"/>
        <v>1</v>
      </c>
      <c r="I1818" s="21" t="str">
        <f t="shared" si="202"/>
        <v>dezembro</v>
      </c>
      <c r="J1818" s="20">
        <f t="shared" si="197"/>
        <v>12</v>
      </c>
      <c r="K1818" s="20">
        <f t="shared" si="198"/>
        <v>2023</v>
      </c>
      <c r="L1818" s="12">
        <f t="shared" si="199"/>
        <v>0.21689035198784501</v>
      </c>
      <c r="M1818">
        <f>(COUNTIF(mercado_acoes!D:D, "Compra") + COUNTIF(mercado_acoes!D:D, "Venda"))</f>
        <v>2000</v>
      </c>
      <c r="N1818" s="19">
        <f t="shared" si="200"/>
        <v>1843</v>
      </c>
      <c r="O1818" s="19">
        <f t="shared" si="201"/>
        <v>2022.7831096480122</v>
      </c>
    </row>
    <row r="1819" spans="1:15" x14ac:dyDescent="0.2">
      <c r="A1819" s="3">
        <v>93</v>
      </c>
      <c r="B1819" s="3" t="s">
        <v>106</v>
      </c>
      <c r="C1819" s="3" t="s">
        <v>107</v>
      </c>
      <c r="D1819" s="3" t="s">
        <v>14</v>
      </c>
      <c r="E1819" s="3" t="s">
        <v>15</v>
      </c>
      <c r="F1819" s="7">
        <v>43.74</v>
      </c>
      <c r="G1819" s="6" t="s">
        <v>521</v>
      </c>
      <c r="H1819" s="21">
        <f t="shared" si="196"/>
        <v>1</v>
      </c>
      <c r="I1819" s="21" t="str">
        <f t="shared" si="202"/>
        <v>dezembro</v>
      </c>
      <c r="J1819" s="20">
        <f t="shared" si="197"/>
        <v>12</v>
      </c>
      <c r="K1819" s="20">
        <f t="shared" si="198"/>
        <v>2023</v>
      </c>
      <c r="L1819" s="12">
        <f t="shared" si="199"/>
        <v>0.53735122815902758</v>
      </c>
      <c r="M1819">
        <f>(COUNTIF(mercado_acoes!D:D, "Compra") + COUNTIF(mercado_acoes!D:D, "Venda"))</f>
        <v>2000</v>
      </c>
      <c r="N1819" s="19">
        <f t="shared" si="200"/>
        <v>4374</v>
      </c>
      <c r="O1819" s="19">
        <f t="shared" si="201"/>
        <v>2022.462648771841</v>
      </c>
    </row>
    <row r="1820" spans="1:15" x14ac:dyDescent="0.2">
      <c r="A1820" s="3">
        <v>7</v>
      </c>
      <c r="B1820" s="3" t="s">
        <v>87</v>
      </c>
      <c r="C1820" s="3" t="s">
        <v>88</v>
      </c>
      <c r="D1820" s="3" t="s">
        <v>9</v>
      </c>
      <c r="E1820" s="3" t="s">
        <v>21</v>
      </c>
      <c r="F1820" s="7">
        <v>30.03</v>
      </c>
      <c r="G1820" s="6" t="s">
        <v>521</v>
      </c>
      <c r="H1820" s="21">
        <f t="shared" si="196"/>
        <v>1</v>
      </c>
      <c r="I1820" s="21" t="str">
        <f t="shared" si="202"/>
        <v>dezembro</v>
      </c>
      <c r="J1820" s="20">
        <f t="shared" si="197"/>
        <v>12</v>
      </c>
      <c r="K1820" s="20">
        <f t="shared" si="198"/>
        <v>2023</v>
      </c>
      <c r="L1820" s="12">
        <f t="shared" si="199"/>
        <v>0.36376297796910612</v>
      </c>
      <c r="M1820">
        <f>(COUNTIF(mercado_acoes!D:D, "Compra") + COUNTIF(mercado_acoes!D:D, "Venda"))</f>
        <v>2000</v>
      </c>
      <c r="N1820" s="19">
        <f t="shared" si="200"/>
        <v>3003</v>
      </c>
      <c r="O1820" s="19">
        <f t="shared" si="201"/>
        <v>2022.6362370220309</v>
      </c>
    </row>
    <row r="1821" spans="1:15" x14ac:dyDescent="0.2">
      <c r="A1821" s="3">
        <v>53</v>
      </c>
      <c r="B1821" s="3" t="s">
        <v>263</v>
      </c>
      <c r="C1821" s="3" t="s">
        <v>264</v>
      </c>
      <c r="D1821" s="3" t="s">
        <v>9</v>
      </c>
      <c r="E1821" s="3" t="s">
        <v>31</v>
      </c>
      <c r="F1821" s="7">
        <v>60.53</v>
      </c>
      <c r="G1821" s="6" t="s">
        <v>521</v>
      </c>
      <c r="H1821" s="21">
        <f t="shared" si="196"/>
        <v>1</v>
      </c>
      <c r="I1821" s="21" t="str">
        <f t="shared" si="202"/>
        <v>dezembro</v>
      </c>
      <c r="J1821" s="20">
        <f t="shared" si="197"/>
        <v>12</v>
      </c>
      <c r="K1821" s="20">
        <f t="shared" si="198"/>
        <v>2023</v>
      </c>
      <c r="L1821" s="12">
        <f t="shared" si="199"/>
        <v>0.74993669283362874</v>
      </c>
      <c r="M1821">
        <f>(COUNTIF(mercado_acoes!D:D, "Compra") + COUNTIF(mercado_acoes!D:D, "Venda"))</f>
        <v>2000</v>
      </c>
      <c r="N1821" s="19">
        <f t="shared" si="200"/>
        <v>6053</v>
      </c>
      <c r="O1821" s="19">
        <f t="shared" si="201"/>
        <v>2022.2500633071663</v>
      </c>
    </row>
    <row r="1822" spans="1:15" x14ac:dyDescent="0.2">
      <c r="A1822" s="3">
        <v>97</v>
      </c>
      <c r="B1822" s="3" t="s">
        <v>43</v>
      </c>
      <c r="C1822" s="3" t="s">
        <v>44</v>
      </c>
      <c r="D1822" s="3" t="s">
        <v>14</v>
      </c>
      <c r="E1822" s="3" t="s">
        <v>30</v>
      </c>
      <c r="F1822" s="7">
        <v>25.38</v>
      </c>
      <c r="G1822" s="6" t="s">
        <v>521</v>
      </c>
      <c r="H1822" s="21">
        <f t="shared" si="196"/>
        <v>1</v>
      </c>
      <c r="I1822" s="21" t="str">
        <f t="shared" si="202"/>
        <v>dezembro</v>
      </c>
      <c r="J1822" s="20">
        <f t="shared" si="197"/>
        <v>12</v>
      </c>
      <c r="K1822" s="20">
        <f t="shared" si="198"/>
        <v>2023</v>
      </c>
      <c r="L1822" s="12">
        <f t="shared" si="199"/>
        <v>0.30488731324385915</v>
      </c>
      <c r="M1822">
        <f>(COUNTIF(mercado_acoes!D:D, "Compra") + COUNTIF(mercado_acoes!D:D, "Venda"))</f>
        <v>2000</v>
      </c>
      <c r="N1822" s="19">
        <f t="shared" si="200"/>
        <v>2538</v>
      </c>
      <c r="O1822" s="19">
        <f t="shared" si="201"/>
        <v>2022.6951126867561</v>
      </c>
    </row>
    <row r="1823" spans="1:15" x14ac:dyDescent="0.2">
      <c r="A1823" s="3">
        <v>5</v>
      </c>
      <c r="B1823" s="3" t="s">
        <v>151</v>
      </c>
      <c r="C1823" s="3" t="s">
        <v>152</v>
      </c>
      <c r="D1823" s="3" t="s">
        <v>14</v>
      </c>
      <c r="E1823" s="3" t="s">
        <v>79</v>
      </c>
      <c r="F1823" s="7">
        <v>15.88</v>
      </c>
      <c r="G1823" s="6" t="s">
        <v>521</v>
      </c>
      <c r="H1823" s="21">
        <f t="shared" si="196"/>
        <v>1</v>
      </c>
      <c r="I1823" s="21" t="str">
        <f t="shared" si="202"/>
        <v>dezembro</v>
      </c>
      <c r="J1823" s="20">
        <f t="shared" si="197"/>
        <v>12</v>
      </c>
      <c r="K1823" s="20">
        <f t="shared" si="198"/>
        <v>2023</v>
      </c>
      <c r="L1823" s="12">
        <f t="shared" si="199"/>
        <v>0.18460369713851607</v>
      </c>
      <c r="M1823">
        <f>(COUNTIF(mercado_acoes!D:D, "Compra") + COUNTIF(mercado_acoes!D:D, "Venda"))</f>
        <v>2000</v>
      </c>
      <c r="N1823" s="19">
        <f t="shared" si="200"/>
        <v>1588</v>
      </c>
      <c r="O1823" s="19">
        <f t="shared" si="201"/>
        <v>2022.8153963028615</v>
      </c>
    </row>
    <row r="1824" spans="1:15" x14ac:dyDescent="0.2">
      <c r="A1824" s="3">
        <v>83</v>
      </c>
      <c r="B1824" s="3" t="s">
        <v>67</v>
      </c>
      <c r="C1824" s="3" t="s">
        <v>68</v>
      </c>
      <c r="D1824" s="3" t="s">
        <v>9</v>
      </c>
      <c r="E1824" s="3" t="s">
        <v>79</v>
      </c>
      <c r="F1824" s="7">
        <v>14.18</v>
      </c>
      <c r="G1824" s="6" t="s">
        <v>521</v>
      </c>
      <c r="H1824" s="21">
        <f t="shared" si="196"/>
        <v>1</v>
      </c>
      <c r="I1824" s="21" t="str">
        <f t="shared" si="202"/>
        <v>dezembro</v>
      </c>
      <c r="J1824" s="20">
        <f t="shared" si="197"/>
        <v>12</v>
      </c>
      <c r="K1824" s="20">
        <f t="shared" si="198"/>
        <v>2023</v>
      </c>
      <c r="L1824" s="12">
        <f t="shared" si="199"/>
        <v>0.16307926057229677</v>
      </c>
      <c r="M1824">
        <f>(COUNTIF(mercado_acoes!D:D, "Compra") + COUNTIF(mercado_acoes!D:D, "Venda"))</f>
        <v>2000</v>
      </c>
      <c r="N1824" s="19">
        <f t="shared" si="200"/>
        <v>1418</v>
      </c>
      <c r="O1824" s="19">
        <f t="shared" si="201"/>
        <v>2022.8369207394278</v>
      </c>
    </row>
    <row r="1825" spans="1:15" x14ac:dyDescent="0.2">
      <c r="A1825" s="3">
        <v>72</v>
      </c>
      <c r="B1825" s="3" t="s">
        <v>110</v>
      </c>
      <c r="C1825" s="3" t="s">
        <v>111</v>
      </c>
      <c r="D1825" s="3" t="s">
        <v>9</v>
      </c>
      <c r="E1825" s="3" t="s">
        <v>21</v>
      </c>
      <c r="F1825" s="7">
        <v>36.32</v>
      </c>
      <c r="G1825" s="6" t="s">
        <v>522</v>
      </c>
      <c r="H1825" s="21">
        <f t="shared" si="196"/>
        <v>2</v>
      </c>
      <c r="I1825" s="21" t="str">
        <f t="shared" si="202"/>
        <v>dezembro</v>
      </c>
      <c r="J1825" s="20">
        <f t="shared" si="197"/>
        <v>12</v>
      </c>
      <c r="K1825" s="20">
        <f t="shared" si="198"/>
        <v>2023</v>
      </c>
      <c r="L1825" s="12">
        <f t="shared" si="199"/>
        <v>0.44340339326411754</v>
      </c>
      <c r="M1825">
        <f>(COUNTIF(mercado_acoes!D:D, "Compra") + COUNTIF(mercado_acoes!D:D, "Venda"))</f>
        <v>2000</v>
      </c>
      <c r="N1825" s="19">
        <f t="shared" si="200"/>
        <v>3632</v>
      </c>
      <c r="O1825" s="19">
        <f t="shared" si="201"/>
        <v>2022.5565966067359</v>
      </c>
    </row>
    <row r="1826" spans="1:15" x14ac:dyDescent="0.2">
      <c r="A1826" s="3">
        <v>99</v>
      </c>
      <c r="B1826" s="3" t="s">
        <v>45</v>
      </c>
      <c r="C1826" s="3" t="s">
        <v>46</v>
      </c>
      <c r="D1826" s="3" t="s">
        <v>9</v>
      </c>
      <c r="E1826" s="3" t="s">
        <v>125</v>
      </c>
      <c r="F1826" s="7">
        <v>3.31</v>
      </c>
      <c r="G1826" s="6" t="s">
        <v>522</v>
      </c>
      <c r="H1826" s="21">
        <f t="shared" si="196"/>
        <v>2</v>
      </c>
      <c r="I1826" s="21" t="str">
        <f t="shared" si="202"/>
        <v>dezembro</v>
      </c>
      <c r="J1826" s="20">
        <f t="shared" si="197"/>
        <v>12</v>
      </c>
      <c r="K1826" s="20">
        <f t="shared" si="198"/>
        <v>2023</v>
      </c>
      <c r="L1826" s="12">
        <f t="shared" si="199"/>
        <v>2.5449480881235751E-2</v>
      </c>
      <c r="M1826">
        <f>(COUNTIF(mercado_acoes!D:D, "Compra") + COUNTIF(mercado_acoes!D:D, "Venda"))</f>
        <v>2000</v>
      </c>
      <c r="N1826" s="19">
        <f t="shared" si="200"/>
        <v>331</v>
      </c>
      <c r="O1826" s="19">
        <f t="shared" si="201"/>
        <v>2022.9745505191188</v>
      </c>
    </row>
    <row r="1827" spans="1:15" x14ac:dyDescent="0.2">
      <c r="A1827" s="3">
        <v>84</v>
      </c>
      <c r="B1827" s="3" t="s">
        <v>120</v>
      </c>
      <c r="C1827" s="3" t="s">
        <v>121</v>
      </c>
      <c r="D1827" s="3" t="s">
        <v>9</v>
      </c>
      <c r="E1827" s="3" t="s">
        <v>34</v>
      </c>
      <c r="F1827" s="7">
        <v>64.849999999999994</v>
      </c>
      <c r="G1827" s="6" t="s">
        <v>522</v>
      </c>
      <c r="H1827" s="21">
        <f t="shared" si="196"/>
        <v>2</v>
      </c>
      <c r="I1827" s="21" t="str">
        <f t="shared" si="202"/>
        <v>dezembro</v>
      </c>
      <c r="J1827" s="20">
        <f t="shared" si="197"/>
        <v>12</v>
      </c>
      <c r="K1827" s="20">
        <f t="shared" si="198"/>
        <v>2023</v>
      </c>
      <c r="L1827" s="12">
        <f t="shared" si="199"/>
        <v>0.80463408457837415</v>
      </c>
      <c r="M1827">
        <f>(COUNTIF(mercado_acoes!D:D, "Compra") + COUNTIF(mercado_acoes!D:D, "Venda"))</f>
        <v>2000</v>
      </c>
      <c r="N1827" s="19">
        <f t="shared" si="200"/>
        <v>6484.9999999999991</v>
      </c>
      <c r="O1827" s="19">
        <f t="shared" si="201"/>
        <v>2022.1953659154217</v>
      </c>
    </row>
    <row r="1828" spans="1:15" x14ac:dyDescent="0.2">
      <c r="A1828" s="3">
        <v>99</v>
      </c>
      <c r="B1828" s="3" t="s">
        <v>45</v>
      </c>
      <c r="C1828" s="3" t="s">
        <v>46</v>
      </c>
      <c r="D1828" s="3" t="s">
        <v>9</v>
      </c>
      <c r="E1828" s="3" t="s">
        <v>95</v>
      </c>
      <c r="F1828" s="7">
        <v>1.96</v>
      </c>
      <c r="G1828" s="6" t="s">
        <v>522</v>
      </c>
      <c r="H1828" s="21">
        <f t="shared" si="196"/>
        <v>2</v>
      </c>
      <c r="I1828" s="21" t="str">
        <f t="shared" si="202"/>
        <v>dezembro</v>
      </c>
      <c r="J1828" s="20">
        <f t="shared" si="197"/>
        <v>12</v>
      </c>
      <c r="K1828" s="20">
        <f t="shared" si="198"/>
        <v>2023</v>
      </c>
      <c r="L1828" s="12">
        <f t="shared" si="199"/>
        <v>8.3565459610027842E-3</v>
      </c>
      <c r="M1828">
        <f>(COUNTIF(mercado_acoes!D:D, "Compra") + COUNTIF(mercado_acoes!D:D, "Venda"))</f>
        <v>2000</v>
      </c>
      <c r="N1828" s="19">
        <f t="shared" si="200"/>
        <v>196</v>
      </c>
      <c r="O1828" s="19">
        <f t="shared" si="201"/>
        <v>2022.9916434540389</v>
      </c>
    </row>
    <row r="1829" spans="1:15" x14ac:dyDescent="0.2">
      <c r="A1829" s="3">
        <v>46</v>
      </c>
      <c r="B1829" s="3" t="s">
        <v>123</v>
      </c>
      <c r="C1829" s="3" t="s">
        <v>124</v>
      </c>
      <c r="D1829" s="3" t="s">
        <v>9</v>
      </c>
      <c r="E1829" s="3" t="s">
        <v>21</v>
      </c>
      <c r="F1829" s="7">
        <v>31.25</v>
      </c>
      <c r="G1829" s="6" t="s">
        <v>522</v>
      </c>
      <c r="H1829" s="21">
        <f t="shared" si="196"/>
        <v>2</v>
      </c>
      <c r="I1829" s="21" t="str">
        <f t="shared" si="202"/>
        <v>dezembro</v>
      </c>
      <c r="J1829" s="20">
        <f t="shared" si="197"/>
        <v>12</v>
      </c>
      <c r="K1829" s="20">
        <f t="shared" si="198"/>
        <v>2023</v>
      </c>
      <c r="L1829" s="12">
        <f t="shared" si="199"/>
        <v>0.37920992656368696</v>
      </c>
      <c r="M1829">
        <f>(COUNTIF(mercado_acoes!D:D, "Compra") + COUNTIF(mercado_acoes!D:D, "Venda"))</f>
        <v>2000</v>
      </c>
      <c r="N1829" s="19">
        <f t="shared" si="200"/>
        <v>3125</v>
      </c>
      <c r="O1829" s="19">
        <f t="shared" si="201"/>
        <v>2022.6207900734364</v>
      </c>
    </row>
    <row r="1830" spans="1:15" x14ac:dyDescent="0.2">
      <c r="A1830" s="3">
        <v>50</v>
      </c>
      <c r="B1830" s="3" t="s">
        <v>16</v>
      </c>
      <c r="C1830" s="3" t="s">
        <v>17</v>
      </c>
      <c r="D1830" s="3" t="s">
        <v>14</v>
      </c>
      <c r="E1830" s="3" t="s">
        <v>25</v>
      </c>
      <c r="F1830" s="7">
        <v>16.940000000000001</v>
      </c>
      <c r="G1830" s="6" t="s">
        <v>522</v>
      </c>
      <c r="H1830" s="21">
        <f t="shared" si="196"/>
        <v>2</v>
      </c>
      <c r="I1830" s="21" t="str">
        <f t="shared" si="202"/>
        <v>dezembro</v>
      </c>
      <c r="J1830" s="20">
        <f t="shared" si="197"/>
        <v>12</v>
      </c>
      <c r="K1830" s="20">
        <f t="shared" si="198"/>
        <v>2023</v>
      </c>
      <c r="L1830" s="12">
        <f t="shared" si="199"/>
        <v>0.19802481640921751</v>
      </c>
      <c r="M1830">
        <f>(COUNTIF(mercado_acoes!D:D, "Compra") + COUNTIF(mercado_acoes!D:D, "Venda"))</f>
        <v>2000</v>
      </c>
      <c r="N1830" s="19">
        <f t="shared" si="200"/>
        <v>1694.0000000000002</v>
      </c>
      <c r="O1830" s="19">
        <f t="shared" si="201"/>
        <v>2022.8019751835907</v>
      </c>
    </row>
    <row r="1831" spans="1:15" x14ac:dyDescent="0.2">
      <c r="A1831" s="3">
        <v>80</v>
      </c>
      <c r="B1831" s="3" t="s">
        <v>19</v>
      </c>
      <c r="C1831" s="3" t="s">
        <v>20</v>
      </c>
      <c r="D1831" s="3" t="s">
        <v>14</v>
      </c>
      <c r="E1831" s="3" t="s">
        <v>47</v>
      </c>
      <c r="F1831" s="7">
        <v>12.09</v>
      </c>
      <c r="G1831" s="6" t="s">
        <v>523</v>
      </c>
      <c r="H1831" s="21">
        <f t="shared" si="196"/>
        <v>3</v>
      </c>
      <c r="I1831" s="21" t="str">
        <f t="shared" si="202"/>
        <v>dezembro</v>
      </c>
      <c r="J1831" s="20">
        <f t="shared" si="197"/>
        <v>12</v>
      </c>
      <c r="K1831" s="20">
        <f t="shared" si="198"/>
        <v>2023</v>
      </c>
      <c r="L1831" s="12">
        <f t="shared" si="199"/>
        <v>0.13661686502912129</v>
      </c>
      <c r="M1831">
        <f>(COUNTIF(mercado_acoes!D:D, "Compra") + COUNTIF(mercado_acoes!D:D, "Venda"))</f>
        <v>2000</v>
      </c>
      <c r="N1831" s="19">
        <f t="shared" si="200"/>
        <v>1209</v>
      </c>
      <c r="O1831" s="19">
        <f t="shared" si="201"/>
        <v>2022.8633831349709</v>
      </c>
    </row>
    <row r="1832" spans="1:15" x14ac:dyDescent="0.2">
      <c r="A1832" s="3">
        <v>72</v>
      </c>
      <c r="B1832" s="3" t="s">
        <v>110</v>
      </c>
      <c r="C1832" s="3" t="s">
        <v>111</v>
      </c>
      <c r="D1832" s="3" t="s">
        <v>9</v>
      </c>
      <c r="E1832" s="3" t="s">
        <v>30</v>
      </c>
      <c r="F1832" s="7">
        <v>30.64</v>
      </c>
      <c r="G1832" s="6" t="s">
        <v>523</v>
      </c>
      <c r="H1832" s="21">
        <f t="shared" si="196"/>
        <v>3</v>
      </c>
      <c r="I1832" s="21" t="str">
        <f t="shared" si="202"/>
        <v>dezembro</v>
      </c>
      <c r="J1832" s="20">
        <f t="shared" si="197"/>
        <v>12</v>
      </c>
      <c r="K1832" s="20">
        <f t="shared" si="198"/>
        <v>2023</v>
      </c>
      <c r="L1832" s="12">
        <f t="shared" si="199"/>
        <v>0.37148645226639654</v>
      </c>
      <c r="M1832">
        <f>(COUNTIF(mercado_acoes!D:D, "Compra") + COUNTIF(mercado_acoes!D:D, "Venda"))</f>
        <v>2000</v>
      </c>
      <c r="N1832" s="19">
        <f t="shared" si="200"/>
        <v>3064</v>
      </c>
      <c r="O1832" s="19">
        <f t="shared" si="201"/>
        <v>2022.6285135477335</v>
      </c>
    </row>
    <row r="1833" spans="1:15" x14ac:dyDescent="0.2">
      <c r="A1833" s="3">
        <v>51</v>
      </c>
      <c r="B1833" s="3" t="s">
        <v>248</v>
      </c>
      <c r="C1833" s="3" t="s">
        <v>249</v>
      </c>
      <c r="D1833" s="3" t="s">
        <v>9</v>
      </c>
      <c r="E1833" s="3" t="s">
        <v>25</v>
      </c>
      <c r="F1833" s="7">
        <v>18.649999999999999</v>
      </c>
      <c r="G1833" s="6" t="s">
        <v>523</v>
      </c>
      <c r="H1833" s="21">
        <f t="shared" si="196"/>
        <v>3</v>
      </c>
      <c r="I1833" s="21" t="str">
        <f t="shared" si="202"/>
        <v>dezembro</v>
      </c>
      <c r="J1833" s="20">
        <f t="shared" si="197"/>
        <v>12</v>
      </c>
      <c r="K1833" s="20">
        <f t="shared" si="198"/>
        <v>2023</v>
      </c>
      <c r="L1833" s="12">
        <f t="shared" si="199"/>
        <v>0.21967586730817926</v>
      </c>
      <c r="M1833">
        <f>(COUNTIF(mercado_acoes!D:D, "Compra") + COUNTIF(mercado_acoes!D:D, "Venda"))</f>
        <v>2000</v>
      </c>
      <c r="N1833" s="19">
        <f t="shared" si="200"/>
        <v>1864.9999999999998</v>
      </c>
      <c r="O1833" s="19">
        <f t="shared" si="201"/>
        <v>2022.7803241326919</v>
      </c>
    </row>
    <row r="1834" spans="1:15" x14ac:dyDescent="0.2">
      <c r="A1834" s="3">
        <v>41</v>
      </c>
      <c r="B1834" s="3" t="s">
        <v>222</v>
      </c>
      <c r="C1834" s="3" t="s">
        <v>223</v>
      </c>
      <c r="D1834" s="3" t="s">
        <v>9</v>
      </c>
      <c r="E1834" s="3" t="s">
        <v>30</v>
      </c>
      <c r="F1834" s="7">
        <v>31.34</v>
      </c>
      <c r="G1834" s="6" t="s">
        <v>524</v>
      </c>
      <c r="H1834" s="21">
        <f t="shared" si="196"/>
        <v>4</v>
      </c>
      <c r="I1834" s="21" t="str">
        <f t="shared" si="202"/>
        <v>dezembro</v>
      </c>
      <c r="J1834" s="20">
        <f t="shared" si="197"/>
        <v>12</v>
      </c>
      <c r="K1834" s="20">
        <f t="shared" si="198"/>
        <v>2023</v>
      </c>
      <c r="L1834" s="12">
        <f t="shared" si="199"/>
        <v>0.38034945555836919</v>
      </c>
      <c r="M1834">
        <f>(COUNTIF(mercado_acoes!D:D, "Compra") + COUNTIF(mercado_acoes!D:D, "Venda"))</f>
        <v>2000</v>
      </c>
      <c r="N1834" s="19">
        <f t="shared" si="200"/>
        <v>3134</v>
      </c>
      <c r="O1834" s="19">
        <f t="shared" si="201"/>
        <v>2022.6196505444416</v>
      </c>
    </row>
    <row r="1835" spans="1:15" x14ac:dyDescent="0.2">
      <c r="A1835" s="3">
        <v>96</v>
      </c>
      <c r="B1835" s="3" t="s">
        <v>147</v>
      </c>
      <c r="C1835" s="3" t="s">
        <v>148</v>
      </c>
      <c r="D1835" s="3" t="s">
        <v>14</v>
      </c>
      <c r="E1835" s="3" t="s">
        <v>95</v>
      </c>
      <c r="F1835" s="7">
        <v>1.94</v>
      </c>
      <c r="G1835" s="6" t="s">
        <v>524</v>
      </c>
      <c r="H1835" s="21">
        <f t="shared" si="196"/>
        <v>4</v>
      </c>
      <c r="I1835" s="21" t="str">
        <f t="shared" si="202"/>
        <v>dezembro</v>
      </c>
      <c r="J1835" s="20">
        <f t="shared" si="197"/>
        <v>12</v>
      </c>
      <c r="K1835" s="20">
        <f t="shared" si="198"/>
        <v>2023</v>
      </c>
      <c r="L1835" s="12">
        <f t="shared" si="199"/>
        <v>8.1033172955178503E-3</v>
      </c>
      <c r="M1835">
        <f>(COUNTIF(mercado_acoes!D:D, "Compra") + COUNTIF(mercado_acoes!D:D, "Venda"))</f>
        <v>2000</v>
      </c>
      <c r="N1835" s="19">
        <f t="shared" si="200"/>
        <v>194</v>
      </c>
      <c r="O1835" s="19">
        <f t="shared" si="201"/>
        <v>2022.9918966827045</v>
      </c>
    </row>
    <row r="1836" spans="1:15" x14ac:dyDescent="0.2">
      <c r="A1836" s="3">
        <v>96</v>
      </c>
      <c r="B1836" s="3" t="s">
        <v>147</v>
      </c>
      <c r="C1836" s="3" t="s">
        <v>148</v>
      </c>
      <c r="D1836" s="3" t="s">
        <v>14</v>
      </c>
      <c r="E1836" s="3" t="s">
        <v>27</v>
      </c>
      <c r="F1836" s="7">
        <v>13.3</v>
      </c>
      <c r="G1836" s="6" t="s">
        <v>524</v>
      </c>
      <c r="H1836" s="21">
        <f t="shared" si="196"/>
        <v>4</v>
      </c>
      <c r="I1836" s="21" t="str">
        <f t="shared" si="202"/>
        <v>dezembro</v>
      </c>
      <c r="J1836" s="20">
        <f t="shared" si="197"/>
        <v>12</v>
      </c>
      <c r="K1836" s="20">
        <f t="shared" si="198"/>
        <v>2023</v>
      </c>
      <c r="L1836" s="12">
        <f t="shared" si="199"/>
        <v>0.15193719929095972</v>
      </c>
      <c r="M1836">
        <f>(COUNTIF(mercado_acoes!D:D, "Compra") + COUNTIF(mercado_acoes!D:D, "Venda"))</f>
        <v>2000</v>
      </c>
      <c r="N1836" s="19">
        <f t="shared" si="200"/>
        <v>1330</v>
      </c>
      <c r="O1836" s="19">
        <f t="shared" si="201"/>
        <v>2022.8480628007089</v>
      </c>
    </row>
    <row r="1837" spans="1:15" x14ac:dyDescent="0.2">
      <c r="A1837" s="3">
        <v>15</v>
      </c>
      <c r="B1837" s="3" t="s">
        <v>35</v>
      </c>
      <c r="C1837" s="3" t="s">
        <v>36</v>
      </c>
      <c r="D1837" s="3" t="s">
        <v>14</v>
      </c>
      <c r="E1837" s="3" t="s">
        <v>63</v>
      </c>
      <c r="F1837" s="7">
        <v>12.6</v>
      </c>
      <c r="G1837" s="6" t="s">
        <v>524</v>
      </c>
      <c r="H1837" s="21">
        <f t="shared" si="196"/>
        <v>4</v>
      </c>
      <c r="I1837" s="21" t="str">
        <f t="shared" si="202"/>
        <v>dezembro</v>
      </c>
      <c r="J1837" s="20">
        <f t="shared" si="197"/>
        <v>12</v>
      </c>
      <c r="K1837" s="20">
        <f t="shared" si="198"/>
        <v>2023</v>
      </c>
      <c r="L1837" s="12">
        <f t="shared" si="199"/>
        <v>0.14307419599898707</v>
      </c>
      <c r="M1837">
        <f>(COUNTIF(mercado_acoes!D:D, "Compra") + COUNTIF(mercado_acoes!D:D, "Venda"))</f>
        <v>2000</v>
      </c>
      <c r="N1837" s="19">
        <f t="shared" si="200"/>
        <v>1260</v>
      </c>
      <c r="O1837" s="19">
        <f t="shared" si="201"/>
        <v>2022.8569258040011</v>
      </c>
    </row>
    <row r="1838" spans="1:15" x14ac:dyDescent="0.2">
      <c r="A1838" s="3">
        <v>82</v>
      </c>
      <c r="B1838" s="3" t="s">
        <v>244</v>
      </c>
      <c r="C1838" s="3" t="s">
        <v>245</v>
      </c>
      <c r="D1838" s="3" t="s">
        <v>9</v>
      </c>
      <c r="E1838" s="3" t="s">
        <v>70</v>
      </c>
      <c r="F1838" s="7">
        <v>13.9</v>
      </c>
      <c r="G1838" s="6" t="s">
        <v>524</v>
      </c>
      <c r="H1838" s="21">
        <f t="shared" si="196"/>
        <v>4</v>
      </c>
      <c r="I1838" s="21" t="str">
        <f t="shared" si="202"/>
        <v>dezembro</v>
      </c>
      <c r="J1838" s="20">
        <f t="shared" si="197"/>
        <v>12</v>
      </c>
      <c r="K1838" s="20">
        <f t="shared" si="198"/>
        <v>2023</v>
      </c>
      <c r="L1838" s="12">
        <f t="shared" si="199"/>
        <v>0.1595340592555077</v>
      </c>
      <c r="M1838">
        <f>(COUNTIF(mercado_acoes!D:D, "Compra") + COUNTIF(mercado_acoes!D:D, "Venda"))</f>
        <v>2000</v>
      </c>
      <c r="N1838" s="19">
        <f t="shared" si="200"/>
        <v>1390</v>
      </c>
      <c r="O1838" s="19">
        <f t="shared" si="201"/>
        <v>2022.8404659407445</v>
      </c>
    </row>
    <row r="1839" spans="1:15" x14ac:dyDescent="0.2">
      <c r="A1839" s="3">
        <v>95</v>
      </c>
      <c r="B1839" s="3" t="s">
        <v>81</v>
      </c>
      <c r="C1839" s="3" t="s">
        <v>82</v>
      </c>
      <c r="D1839" s="3" t="s">
        <v>9</v>
      </c>
      <c r="E1839" s="3" t="s">
        <v>18</v>
      </c>
      <c r="F1839" s="7">
        <v>15.2</v>
      </c>
      <c r="G1839" s="6" t="s">
        <v>524</v>
      </c>
      <c r="H1839" s="21">
        <f t="shared" si="196"/>
        <v>4</v>
      </c>
      <c r="I1839" s="21" t="str">
        <f t="shared" si="202"/>
        <v>dezembro</v>
      </c>
      <c r="J1839" s="20">
        <f t="shared" si="197"/>
        <v>12</v>
      </c>
      <c r="K1839" s="20">
        <f t="shared" si="198"/>
        <v>2023</v>
      </c>
      <c r="L1839" s="12">
        <f t="shared" si="199"/>
        <v>0.17599392251202833</v>
      </c>
      <c r="M1839">
        <f>(COUNTIF(mercado_acoes!D:D, "Compra") + COUNTIF(mercado_acoes!D:D, "Venda"))</f>
        <v>2000</v>
      </c>
      <c r="N1839" s="19">
        <f t="shared" si="200"/>
        <v>1520</v>
      </c>
      <c r="O1839" s="19">
        <f t="shared" si="201"/>
        <v>2022.8240060774879</v>
      </c>
    </row>
    <row r="1840" spans="1:15" x14ac:dyDescent="0.2">
      <c r="A1840" s="3">
        <v>11</v>
      </c>
      <c r="B1840" s="3" t="s">
        <v>237</v>
      </c>
      <c r="C1840" s="3" t="s">
        <v>238</v>
      </c>
      <c r="D1840" s="3" t="s">
        <v>9</v>
      </c>
      <c r="E1840" s="3" t="s">
        <v>37</v>
      </c>
      <c r="F1840" s="7">
        <v>37.22</v>
      </c>
      <c r="G1840" s="6" t="s">
        <v>524</v>
      </c>
      <c r="H1840" s="21">
        <f t="shared" si="196"/>
        <v>4</v>
      </c>
      <c r="I1840" s="21" t="str">
        <f t="shared" si="202"/>
        <v>dezembro</v>
      </c>
      <c r="J1840" s="20">
        <f t="shared" si="197"/>
        <v>12</v>
      </c>
      <c r="K1840" s="20">
        <f t="shared" si="198"/>
        <v>2023</v>
      </c>
      <c r="L1840" s="12">
        <f t="shared" si="199"/>
        <v>0.45479868321093947</v>
      </c>
      <c r="M1840">
        <f>(COUNTIF(mercado_acoes!D:D, "Compra") + COUNTIF(mercado_acoes!D:D, "Venda"))</f>
        <v>2000</v>
      </c>
      <c r="N1840" s="19">
        <f t="shared" si="200"/>
        <v>3722</v>
      </c>
      <c r="O1840" s="19">
        <f t="shared" si="201"/>
        <v>2022.545201316789</v>
      </c>
    </row>
    <row r="1841" spans="1:15" x14ac:dyDescent="0.2">
      <c r="A1841" s="3">
        <v>28</v>
      </c>
      <c r="B1841" s="3" t="s">
        <v>49</v>
      </c>
      <c r="C1841" s="3" t="s">
        <v>50</v>
      </c>
      <c r="D1841" s="3" t="s">
        <v>9</v>
      </c>
      <c r="E1841" s="3" t="s">
        <v>125</v>
      </c>
      <c r="F1841" s="7">
        <v>2.2799999999999998</v>
      </c>
      <c r="G1841" s="6" t="s">
        <v>525</v>
      </c>
      <c r="H1841" s="21">
        <f t="shared" si="196"/>
        <v>5</v>
      </c>
      <c r="I1841" s="21" t="str">
        <f t="shared" si="202"/>
        <v>dezembro</v>
      </c>
      <c r="J1841" s="20">
        <f t="shared" si="197"/>
        <v>12</v>
      </c>
      <c r="K1841" s="20">
        <f t="shared" si="198"/>
        <v>2023</v>
      </c>
      <c r="L1841" s="12">
        <f t="shared" si="199"/>
        <v>1.2408204608761709E-2</v>
      </c>
      <c r="M1841">
        <f>(COUNTIF(mercado_acoes!D:D, "Compra") + COUNTIF(mercado_acoes!D:D, "Venda"))</f>
        <v>2000</v>
      </c>
      <c r="N1841" s="19">
        <f t="shared" si="200"/>
        <v>227.99999999999997</v>
      </c>
      <c r="O1841" s="19">
        <f t="shared" si="201"/>
        <v>2022.9875917953912</v>
      </c>
    </row>
    <row r="1842" spans="1:15" x14ac:dyDescent="0.2">
      <c r="A1842" s="3">
        <v>35</v>
      </c>
      <c r="B1842" s="3" t="s">
        <v>101</v>
      </c>
      <c r="C1842" s="3" t="s">
        <v>102</v>
      </c>
      <c r="D1842" s="3" t="s">
        <v>9</v>
      </c>
      <c r="E1842" s="3" t="s">
        <v>18</v>
      </c>
      <c r="F1842" s="7">
        <v>20.59</v>
      </c>
      <c r="G1842" s="6" t="s">
        <v>525</v>
      </c>
      <c r="H1842" s="21">
        <f t="shared" si="196"/>
        <v>5</v>
      </c>
      <c r="I1842" s="21" t="str">
        <f t="shared" si="202"/>
        <v>dezembro</v>
      </c>
      <c r="J1842" s="20">
        <f t="shared" si="197"/>
        <v>12</v>
      </c>
      <c r="K1842" s="20">
        <f t="shared" si="198"/>
        <v>2023</v>
      </c>
      <c r="L1842" s="12">
        <f t="shared" si="199"/>
        <v>0.24423904786021775</v>
      </c>
      <c r="M1842">
        <f>(COUNTIF(mercado_acoes!D:D, "Compra") + COUNTIF(mercado_acoes!D:D, "Venda"))</f>
        <v>2000</v>
      </c>
      <c r="N1842" s="19">
        <f t="shared" si="200"/>
        <v>2059</v>
      </c>
      <c r="O1842" s="19">
        <f t="shared" si="201"/>
        <v>2022.7557609521398</v>
      </c>
    </row>
    <row r="1843" spans="1:15" x14ac:dyDescent="0.2">
      <c r="A1843" s="3">
        <v>37</v>
      </c>
      <c r="B1843" s="3" t="s">
        <v>282</v>
      </c>
      <c r="C1843" s="3" t="s">
        <v>283</v>
      </c>
      <c r="D1843" s="3" t="s">
        <v>14</v>
      </c>
      <c r="E1843" s="3" t="s">
        <v>57</v>
      </c>
      <c r="F1843" s="7">
        <v>16.39</v>
      </c>
      <c r="G1843" s="6" t="s">
        <v>525</v>
      </c>
      <c r="H1843" s="21">
        <f t="shared" si="196"/>
        <v>5</v>
      </c>
      <c r="I1843" s="21" t="str">
        <f t="shared" si="202"/>
        <v>dezembro</v>
      </c>
      <c r="J1843" s="20">
        <f t="shared" si="197"/>
        <v>12</v>
      </c>
      <c r="K1843" s="20">
        <f t="shared" si="198"/>
        <v>2023</v>
      </c>
      <c r="L1843" s="12">
        <f t="shared" si="199"/>
        <v>0.19106102810838185</v>
      </c>
      <c r="M1843">
        <f>(COUNTIF(mercado_acoes!D:D, "Compra") + COUNTIF(mercado_acoes!D:D, "Venda"))</f>
        <v>2000</v>
      </c>
      <c r="N1843" s="19">
        <f t="shared" si="200"/>
        <v>1639</v>
      </c>
      <c r="O1843" s="19">
        <f t="shared" si="201"/>
        <v>2022.8089389718916</v>
      </c>
    </row>
    <row r="1844" spans="1:15" x14ac:dyDescent="0.2">
      <c r="A1844" s="3">
        <v>51</v>
      </c>
      <c r="B1844" s="3" t="s">
        <v>248</v>
      </c>
      <c r="C1844" s="3" t="s">
        <v>249</v>
      </c>
      <c r="D1844" s="3" t="s">
        <v>9</v>
      </c>
      <c r="E1844" s="3" t="s">
        <v>30</v>
      </c>
      <c r="F1844" s="7">
        <v>22.44</v>
      </c>
      <c r="G1844" s="6" t="s">
        <v>525</v>
      </c>
      <c r="H1844" s="21">
        <f t="shared" si="196"/>
        <v>5</v>
      </c>
      <c r="I1844" s="21" t="str">
        <f t="shared" si="202"/>
        <v>dezembro</v>
      </c>
      <c r="J1844" s="20">
        <f t="shared" si="197"/>
        <v>12</v>
      </c>
      <c r="K1844" s="20">
        <f t="shared" si="198"/>
        <v>2023</v>
      </c>
      <c r="L1844" s="12">
        <f t="shared" si="199"/>
        <v>0.26766269941757409</v>
      </c>
      <c r="M1844">
        <f>(COUNTIF(mercado_acoes!D:D, "Compra") + COUNTIF(mercado_acoes!D:D, "Venda"))</f>
        <v>2000</v>
      </c>
      <c r="N1844" s="19">
        <f t="shared" si="200"/>
        <v>2244</v>
      </c>
      <c r="O1844" s="19">
        <f t="shared" si="201"/>
        <v>2022.7323373005825</v>
      </c>
    </row>
    <row r="1845" spans="1:15" x14ac:dyDescent="0.2">
      <c r="A1845" s="3">
        <v>75</v>
      </c>
      <c r="B1845" s="3" t="s">
        <v>257</v>
      </c>
      <c r="C1845" s="3" t="s">
        <v>258</v>
      </c>
      <c r="D1845" s="3" t="s">
        <v>9</v>
      </c>
      <c r="E1845" s="3" t="s">
        <v>115</v>
      </c>
      <c r="F1845" s="7">
        <v>31.24</v>
      </c>
      <c r="G1845" s="6" t="s">
        <v>525</v>
      </c>
      <c r="H1845" s="21">
        <f t="shared" ref="H1845:H1908" si="203">DAY(G1845)</f>
        <v>5</v>
      </c>
      <c r="I1845" s="21" t="str">
        <f t="shared" si="202"/>
        <v>dezembro</v>
      </c>
      <c r="J1845" s="20">
        <f t="shared" si="197"/>
        <v>12</v>
      </c>
      <c r="K1845" s="20">
        <f t="shared" si="198"/>
        <v>2023</v>
      </c>
      <c r="L1845" s="12">
        <f t="shared" si="199"/>
        <v>0.37908331223094449</v>
      </c>
      <c r="M1845">
        <f>(COUNTIF(mercado_acoes!D:D, "Compra") + COUNTIF(mercado_acoes!D:D, "Venda"))</f>
        <v>2000</v>
      </c>
      <c r="N1845" s="19">
        <f t="shared" si="200"/>
        <v>3124</v>
      </c>
      <c r="O1845" s="19">
        <f t="shared" si="201"/>
        <v>2022.6209166877691</v>
      </c>
    </row>
    <row r="1846" spans="1:15" x14ac:dyDescent="0.2">
      <c r="A1846" s="3">
        <v>58</v>
      </c>
      <c r="B1846" s="3" t="s">
        <v>149</v>
      </c>
      <c r="C1846" s="3" t="s">
        <v>150</v>
      </c>
      <c r="D1846" s="3" t="s">
        <v>9</v>
      </c>
      <c r="E1846" s="3" t="s">
        <v>115</v>
      </c>
      <c r="F1846" s="7">
        <v>29.23</v>
      </c>
      <c r="G1846" s="6" t="s">
        <v>525</v>
      </c>
      <c r="H1846" s="21">
        <f t="shared" si="203"/>
        <v>5</v>
      </c>
      <c r="I1846" s="21" t="str">
        <f t="shared" si="202"/>
        <v>dezembro</v>
      </c>
      <c r="J1846" s="20">
        <f t="shared" si="197"/>
        <v>12</v>
      </c>
      <c r="K1846" s="20">
        <f t="shared" si="198"/>
        <v>2023</v>
      </c>
      <c r="L1846" s="12">
        <f t="shared" si="199"/>
        <v>0.35363383134970877</v>
      </c>
      <c r="M1846">
        <f>(COUNTIF(mercado_acoes!D:D, "Compra") + COUNTIF(mercado_acoes!D:D, "Venda"))</f>
        <v>2000</v>
      </c>
      <c r="N1846" s="19">
        <f t="shared" si="200"/>
        <v>2923</v>
      </c>
      <c r="O1846" s="19">
        <f t="shared" si="201"/>
        <v>2022.6463661686503</v>
      </c>
    </row>
    <row r="1847" spans="1:15" x14ac:dyDescent="0.2">
      <c r="A1847" s="3">
        <v>16</v>
      </c>
      <c r="B1847" s="3" t="s">
        <v>161</v>
      </c>
      <c r="C1847" s="3" t="s">
        <v>162</v>
      </c>
      <c r="D1847" s="3" t="s">
        <v>14</v>
      </c>
      <c r="E1847" s="3" t="s">
        <v>34</v>
      </c>
      <c r="F1847" s="7">
        <v>76.7</v>
      </c>
      <c r="G1847" s="6" t="s">
        <v>525</v>
      </c>
      <c r="H1847" s="21">
        <f t="shared" si="203"/>
        <v>5</v>
      </c>
      <c r="I1847" s="21" t="str">
        <f t="shared" si="202"/>
        <v>dezembro</v>
      </c>
      <c r="J1847" s="20">
        <f t="shared" si="197"/>
        <v>12</v>
      </c>
      <c r="K1847" s="20">
        <f t="shared" si="198"/>
        <v>2023</v>
      </c>
      <c r="L1847" s="12">
        <f t="shared" si="199"/>
        <v>0.954672068878197</v>
      </c>
      <c r="M1847">
        <f>(COUNTIF(mercado_acoes!D:D, "Compra") + COUNTIF(mercado_acoes!D:D, "Venda"))</f>
        <v>2000</v>
      </c>
      <c r="N1847" s="19">
        <f t="shared" si="200"/>
        <v>7670</v>
      </c>
      <c r="O1847" s="19">
        <f t="shared" si="201"/>
        <v>2022.0453279311218</v>
      </c>
    </row>
    <row r="1848" spans="1:15" x14ac:dyDescent="0.2">
      <c r="A1848" s="3">
        <v>16</v>
      </c>
      <c r="B1848" s="3" t="s">
        <v>161</v>
      </c>
      <c r="C1848" s="3" t="s">
        <v>162</v>
      </c>
      <c r="D1848" s="3" t="s">
        <v>9</v>
      </c>
      <c r="E1848" s="3" t="s">
        <v>15</v>
      </c>
      <c r="F1848" s="7">
        <v>43.62</v>
      </c>
      <c r="G1848" s="6" t="s">
        <v>526</v>
      </c>
      <c r="H1848" s="21">
        <f t="shared" si="203"/>
        <v>6</v>
      </c>
      <c r="I1848" s="21" t="str">
        <f t="shared" si="202"/>
        <v>dezembro</v>
      </c>
      <c r="J1848" s="20">
        <f t="shared" si="197"/>
        <v>12</v>
      </c>
      <c r="K1848" s="20">
        <f t="shared" si="198"/>
        <v>2023</v>
      </c>
      <c r="L1848" s="12">
        <f t="shared" si="199"/>
        <v>0.53583185616611795</v>
      </c>
      <c r="M1848">
        <f>(COUNTIF(mercado_acoes!D:D, "Compra") + COUNTIF(mercado_acoes!D:D, "Venda"))</f>
        <v>2000</v>
      </c>
      <c r="N1848" s="19">
        <f t="shared" si="200"/>
        <v>4362</v>
      </c>
      <c r="O1848" s="19">
        <f t="shared" si="201"/>
        <v>2022.4641681438338</v>
      </c>
    </row>
    <row r="1849" spans="1:15" x14ac:dyDescent="0.2">
      <c r="A1849" s="3">
        <v>84</v>
      </c>
      <c r="B1849" s="3" t="s">
        <v>120</v>
      </c>
      <c r="C1849" s="3" t="s">
        <v>121</v>
      </c>
      <c r="D1849" s="3" t="s">
        <v>14</v>
      </c>
      <c r="E1849" s="3" t="s">
        <v>21</v>
      </c>
      <c r="F1849" s="7">
        <v>30.86</v>
      </c>
      <c r="G1849" s="6" t="s">
        <v>526</v>
      </c>
      <c r="H1849" s="21">
        <f t="shared" si="203"/>
        <v>6</v>
      </c>
      <c r="I1849" s="21" t="str">
        <f t="shared" si="202"/>
        <v>dezembro</v>
      </c>
      <c r="J1849" s="20">
        <f t="shared" si="197"/>
        <v>12</v>
      </c>
      <c r="K1849" s="20">
        <f t="shared" si="198"/>
        <v>2023</v>
      </c>
      <c r="L1849" s="12">
        <f t="shared" si="199"/>
        <v>0.37427196758673076</v>
      </c>
      <c r="M1849">
        <f>(COUNTIF(mercado_acoes!D:D, "Compra") + COUNTIF(mercado_acoes!D:D, "Venda"))</f>
        <v>2000</v>
      </c>
      <c r="N1849" s="19">
        <f t="shared" si="200"/>
        <v>3086</v>
      </c>
      <c r="O1849" s="19">
        <f t="shared" si="201"/>
        <v>2022.6257280324132</v>
      </c>
    </row>
    <row r="1850" spans="1:15" x14ac:dyDescent="0.2">
      <c r="A1850" s="3">
        <v>83</v>
      </c>
      <c r="B1850" s="3" t="s">
        <v>67</v>
      </c>
      <c r="C1850" s="3" t="s">
        <v>68</v>
      </c>
      <c r="D1850" s="3" t="s">
        <v>14</v>
      </c>
      <c r="E1850" s="3" t="s">
        <v>83</v>
      </c>
      <c r="F1850" s="7">
        <v>40.619999999999997</v>
      </c>
      <c r="G1850" s="6" t="s">
        <v>526</v>
      </c>
      <c r="H1850" s="21">
        <f t="shared" si="203"/>
        <v>6</v>
      </c>
      <c r="I1850" s="21" t="str">
        <f t="shared" si="202"/>
        <v>dezembro</v>
      </c>
      <c r="J1850" s="20">
        <f t="shared" si="197"/>
        <v>12</v>
      </c>
      <c r="K1850" s="20">
        <f t="shared" si="198"/>
        <v>2023</v>
      </c>
      <c r="L1850" s="12">
        <f t="shared" si="199"/>
        <v>0.49784755634337807</v>
      </c>
      <c r="M1850">
        <f>(COUNTIF(mercado_acoes!D:D, "Compra") + COUNTIF(mercado_acoes!D:D, "Venda"))</f>
        <v>2000</v>
      </c>
      <c r="N1850" s="19">
        <f t="shared" si="200"/>
        <v>4061.9999999999995</v>
      </c>
      <c r="O1850" s="19">
        <f t="shared" si="201"/>
        <v>2022.5021524436565</v>
      </c>
    </row>
    <row r="1851" spans="1:15" x14ac:dyDescent="0.2">
      <c r="A1851" s="3">
        <v>95</v>
      </c>
      <c r="B1851" s="3" t="s">
        <v>81</v>
      </c>
      <c r="C1851" s="3" t="s">
        <v>82</v>
      </c>
      <c r="D1851" s="3" t="s">
        <v>9</v>
      </c>
      <c r="E1851" s="3" t="s">
        <v>27</v>
      </c>
      <c r="F1851" s="7">
        <v>12</v>
      </c>
      <c r="G1851" s="6" t="s">
        <v>527</v>
      </c>
      <c r="H1851" s="21">
        <f t="shared" si="203"/>
        <v>7</v>
      </c>
      <c r="I1851" s="21" t="str">
        <f t="shared" si="202"/>
        <v>dezembro</v>
      </c>
      <c r="J1851" s="20">
        <f t="shared" si="197"/>
        <v>12</v>
      </c>
      <c r="K1851" s="20">
        <f t="shared" si="198"/>
        <v>2023</v>
      </c>
      <c r="L1851" s="12">
        <f t="shared" si="199"/>
        <v>0.13547733603443909</v>
      </c>
      <c r="M1851">
        <f>(COUNTIF(mercado_acoes!D:D, "Compra") + COUNTIF(mercado_acoes!D:D, "Venda"))</f>
        <v>2000</v>
      </c>
      <c r="N1851" s="19">
        <f t="shared" si="200"/>
        <v>1200</v>
      </c>
      <c r="O1851" s="19">
        <f t="shared" si="201"/>
        <v>2022.8645226639655</v>
      </c>
    </row>
    <row r="1852" spans="1:15" x14ac:dyDescent="0.2">
      <c r="A1852" s="3">
        <v>39</v>
      </c>
      <c r="B1852" s="3" t="s">
        <v>58</v>
      </c>
      <c r="C1852" s="3" t="s">
        <v>59</v>
      </c>
      <c r="D1852" s="3" t="s">
        <v>9</v>
      </c>
      <c r="E1852" s="3" t="s">
        <v>115</v>
      </c>
      <c r="F1852" s="7">
        <v>25.78</v>
      </c>
      <c r="G1852" s="6" t="s">
        <v>527</v>
      </c>
      <c r="H1852" s="21">
        <f t="shared" si="203"/>
        <v>7</v>
      </c>
      <c r="I1852" s="21" t="str">
        <f t="shared" si="202"/>
        <v>dezembro</v>
      </c>
      <c r="J1852" s="20">
        <f t="shared" si="197"/>
        <v>12</v>
      </c>
      <c r="K1852" s="20">
        <f t="shared" si="198"/>
        <v>2023</v>
      </c>
      <c r="L1852" s="12">
        <f t="shared" si="199"/>
        <v>0.30995188655355788</v>
      </c>
      <c r="M1852">
        <f>(COUNTIF(mercado_acoes!D:D, "Compra") + COUNTIF(mercado_acoes!D:D, "Venda"))</f>
        <v>2000</v>
      </c>
      <c r="N1852" s="19">
        <f t="shared" si="200"/>
        <v>2578</v>
      </c>
      <c r="O1852" s="19">
        <f t="shared" si="201"/>
        <v>2022.6900481134464</v>
      </c>
    </row>
    <row r="1853" spans="1:15" x14ac:dyDescent="0.2">
      <c r="A1853" s="3">
        <v>54</v>
      </c>
      <c r="B1853" s="3" t="s">
        <v>55</v>
      </c>
      <c r="C1853" s="3" t="s">
        <v>56</v>
      </c>
      <c r="D1853" s="3" t="s">
        <v>9</v>
      </c>
      <c r="E1853" s="3" t="s">
        <v>63</v>
      </c>
      <c r="F1853" s="7">
        <v>10.57</v>
      </c>
      <c r="G1853" s="6" t="s">
        <v>527</v>
      </c>
      <c r="H1853" s="21">
        <f t="shared" si="203"/>
        <v>7</v>
      </c>
      <c r="I1853" s="21" t="str">
        <f t="shared" si="202"/>
        <v>dezembro</v>
      </c>
      <c r="J1853" s="20">
        <f t="shared" si="197"/>
        <v>12</v>
      </c>
      <c r="K1853" s="20">
        <f t="shared" si="198"/>
        <v>2023</v>
      </c>
      <c r="L1853" s="12">
        <f t="shared" si="199"/>
        <v>0.11737148645226639</v>
      </c>
      <c r="M1853">
        <f>(COUNTIF(mercado_acoes!D:D, "Compra") + COUNTIF(mercado_acoes!D:D, "Venda"))</f>
        <v>2000</v>
      </c>
      <c r="N1853" s="19">
        <f t="shared" si="200"/>
        <v>1057</v>
      </c>
      <c r="O1853" s="19">
        <f t="shared" si="201"/>
        <v>2022.8826285135478</v>
      </c>
    </row>
    <row r="1854" spans="1:15" x14ac:dyDescent="0.2">
      <c r="A1854" s="3">
        <v>50</v>
      </c>
      <c r="B1854" s="3" t="s">
        <v>16</v>
      </c>
      <c r="C1854" s="3" t="s">
        <v>17</v>
      </c>
      <c r="D1854" s="3" t="s">
        <v>9</v>
      </c>
      <c r="E1854" s="3" t="s">
        <v>18</v>
      </c>
      <c r="F1854" s="7">
        <v>19.600000000000001</v>
      </c>
      <c r="G1854" s="6" t="s">
        <v>527</v>
      </c>
      <c r="H1854" s="21">
        <f t="shared" si="203"/>
        <v>7</v>
      </c>
      <c r="I1854" s="21" t="str">
        <f t="shared" si="202"/>
        <v>dezembro</v>
      </c>
      <c r="J1854" s="20">
        <f t="shared" si="197"/>
        <v>12</v>
      </c>
      <c r="K1854" s="20">
        <f t="shared" si="198"/>
        <v>2023</v>
      </c>
      <c r="L1854" s="12">
        <f t="shared" si="199"/>
        <v>0.23170422891871359</v>
      </c>
      <c r="M1854">
        <f>(COUNTIF(mercado_acoes!D:D, "Compra") + COUNTIF(mercado_acoes!D:D, "Venda"))</f>
        <v>2000</v>
      </c>
      <c r="N1854" s="19">
        <f t="shared" si="200"/>
        <v>1960.0000000000002</v>
      </c>
      <c r="O1854" s="19">
        <f t="shared" si="201"/>
        <v>2022.7682957710813</v>
      </c>
    </row>
    <row r="1855" spans="1:15" x14ac:dyDescent="0.2">
      <c r="A1855" s="3">
        <v>79</v>
      </c>
      <c r="B1855" s="3" t="s">
        <v>71</v>
      </c>
      <c r="C1855" s="3" t="s">
        <v>72</v>
      </c>
      <c r="D1855" s="3" t="s">
        <v>14</v>
      </c>
      <c r="E1855" s="3" t="s">
        <v>70</v>
      </c>
      <c r="F1855" s="7">
        <v>10.93</v>
      </c>
      <c r="G1855" s="6" t="s">
        <v>527</v>
      </c>
      <c r="H1855" s="21">
        <f t="shared" si="203"/>
        <v>7</v>
      </c>
      <c r="I1855" s="21" t="str">
        <f t="shared" si="202"/>
        <v>dezembro</v>
      </c>
      <c r="J1855" s="20">
        <f t="shared" si="197"/>
        <v>12</v>
      </c>
      <c r="K1855" s="20">
        <f t="shared" si="198"/>
        <v>2023</v>
      </c>
      <c r="L1855" s="12">
        <f t="shared" si="199"/>
        <v>0.12192960243099517</v>
      </c>
      <c r="M1855">
        <f>(COUNTIF(mercado_acoes!D:D, "Compra") + COUNTIF(mercado_acoes!D:D, "Venda"))</f>
        <v>2000</v>
      </c>
      <c r="N1855" s="19">
        <f t="shared" si="200"/>
        <v>1093</v>
      </c>
      <c r="O1855" s="19">
        <f t="shared" si="201"/>
        <v>2022.878070397569</v>
      </c>
    </row>
    <row r="1856" spans="1:15" x14ac:dyDescent="0.2">
      <c r="A1856" s="3">
        <v>98</v>
      </c>
      <c r="B1856" s="3" t="s">
        <v>142</v>
      </c>
      <c r="C1856" s="3" t="s">
        <v>187</v>
      </c>
      <c r="D1856" s="3" t="s">
        <v>14</v>
      </c>
      <c r="E1856" s="3" t="s">
        <v>27</v>
      </c>
      <c r="F1856" s="7">
        <v>12.68</v>
      </c>
      <c r="G1856" s="6" t="s">
        <v>527</v>
      </c>
      <c r="H1856" s="21">
        <f t="shared" si="203"/>
        <v>7</v>
      </c>
      <c r="I1856" s="21" t="str">
        <f t="shared" si="202"/>
        <v>dezembro</v>
      </c>
      <c r="J1856" s="20">
        <f t="shared" si="197"/>
        <v>12</v>
      </c>
      <c r="K1856" s="20">
        <f t="shared" si="198"/>
        <v>2023</v>
      </c>
      <c r="L1856" s="12">
        <f t="shared" si="199"/>
        <v>0.1440871106609268</v>
      </c>
      <c r="M1856">
        <f>(COUNTIF(mercado_acoes!D:D, "Compra") + COUNTIF(mercado_acoes!D:D, "Venda"))</f>
        <v>2000</v>
      </c>
      <c r="N1856" s="19">
        <f t="shared" si="200"/>
        <v>1268</v>
      </c>
      <c r="O1856" s="19">
        <f t="shared" si="201"/>
        <v>2022.8559128893392</v>
      </c>
    </row>
    <row r="1857" spans="1:15" x14ac:dyDescent="0.2">
      <c r="A1857" s="3">
        <v>19</v>
      </c>
      <c r="B1857" s="3" t="s">
        <v>23</v>
      </c>
      <c r="C1857" s="3" t="s">
        <v>184</v>
      </c>
      <c r="D1857" s="3" t="s">
        <v>9</v>
      </c>
      <c r="E1857" s="3" t="s">
        <v>79</v>
      </c>
      <c r="F1857" s="7">
        <v>15.23</v>
      </c>
      <c r="G1857" s="6" t="s">
        <v>527</v>
      </c>
      <c r="H1857" s="21">
        <f t="shared" si="203"/>
        <v>7</v>
      </c>
      <c r="I1857" s="21" t="str">
        <f t="shared" si="202"/>
        <v>dezembro</v>
      </c>
      <c r="J1857" s="20">
        <f t="shared" si="197"/>
        <v>12</v>
      </c>
      <c r="K1857" s="20">
        <f t="shared" si="198"/>
        <v>2023</v>
      </c>
      <c r="L1857" s="12">
        <f t="shared" si="199"/>
        <v>0.17637376551025574</v>
      </c>
      <c r="M1857">
        <f>(COUNTIF(mercado_acoes!D:D, "Compra") + COUNTIF(mercado_acoes!D:D, "Venda"))</f>
        <v>2000</v>
      </c>
      <c r="N1857" s="19">
        <f t="shared" si="200"/>
        <v>1523</v>
      </c>
      <c r="O1857" s="19">
        <f t="shared" si="201"/>
        <v>2022.8236262344897</v>
      </c>
    </row>
    <row r="1858" spans="1:15" x14ac:dyDescent="0.2">
      <c r="A1858" s="3">
        <v>16</v>
      </c>
      <c r="B1858" s="3" t="s">
        <v>161</v>
      </c>
      <c r="C1858" s="3" t="s">
        <v>162</v>
      </c>
      <c r="D1858" s="3" t="s">
        <v>14</v>
      </c>
      <c r="E1858" s="3" t="s">
        <v>27</v>
      </c>
      <c r="F1858" s="7">
        <v>11.85</v>
      </c>
      <c r="G1858" s="6" t="s">
        <v>527</v>
      </c>
      <c r="H1858" s="21">
        <f t="shared" si="203"/>
        <v>7</v>
      </c>
      <c r="I1858" s="21" t="str">
        <f t="shared" si="202"/>
        <v>dezembro</v>
      </c>
      <c r="J1858" s="20">
        <f t="shared" si="197"/>
        <v>12</v>
      </c>
      <c r="K1858" s="20">
        <f t="shared" si="198"/>
        <v>2023</v>
      </c>
      <c r="L1858" s="12">
        <f t="shared" si="199"/>
        <v>0.13357812104330208</v>
      </c>
      <c r="M1858">
        <f>(COUNTIF(mercado_acoes!D:D, "Compra") + COUNTIF(mercado_acoes!D:D, "Venda"))</f>
        <v>2000</v>
      </c>
      <c r="N1858" s="19">
        <f t="shared" si="200"/>
        <v>1185</v>
      </c>
      <c r="O1858" s="19">
        <f t="shared" si="201"/>
        <v>2022.8664218789568</v>
      </c>
    </row>
    <row r="1859" spans="1:15" x14ac:dyDescent="0.2">
      <c r="A1859" s="3">
        <v>71</v>
      </c>
      <c r="B1859" s="3" t="s">
        <v>132</v>
      </c>
      <c r="C1859" s="3" t="s">
        <v>133</v>
      </c>
      <c r="D1859" s="3" t="s">
        <v>14</v>
      </c>
      <c r="E1859" s="3" t="s">
        <v>57</v>
      </c>
      <c r="F1859" s="7">
        <v>21.57</v>
      </c>
      <c r="G1859" s="6" t="s">
        <v>528</v>
      </c>
      <c r="H1859" s="21">
        <f t="shared" si="203"/>
        <v>8</v>
      </c>
      <c r="I1859" s="21" t="str">
        <f t="shared" si="202"/>
        <v>dezembro</v>
      </c>
      <c r="J1859" s="20">
        <f t="shared" ref="J1859:J1922" si="204">MONTH(G1859)</f>
        <v>12</v>
      </c>
      <c r="K1859" s="20">
        <f t="shared" ref="K1859:K1922" si="205">YEAR(G1859)</f>
        <v>2023</v>
      </c>
      <c r="L1859" s="12">
        <f t="shared" ref="L1859:L1922" si="206">(F1859 - MIN(F:F)) / (MAX(F:F) - MIN(F:F))</f>
        <v>0.25664725246897946</v>
      </c>
      <c r="M1859">
        <f>(COUNTIF(mercado_acoes!D:D, "Compra") + COUNTIF(mercado_acoes!D:D, "Venda"))</f>
        <v>2000</v>
      </c>
      <c r="N1859" s="19">
        <f t="shared" ref="N1859:N1922" si="207">F1859*100</f>
        <v>2157</v>
      </c>
      <c r="O1859" s="19">
        <f t="shared" ref="O1859:O1922" si="208">K1859 - L1859</f>
        <v>2022.7433527475309</v>
      </c>
    </row>
    <row r="1860" spans="1:15" x14ac:dyDescent="0.2">
      <c r="A1860" s="3">
        <v>57</v>
      </c>
      <c r="B1860" s="3" t="s">
        <v>61</v>
      </c>
      <c r="C1860" s="3" t="s">
        <v>180</v>
      </c>
      <c r="D1860" s="3" t="s">
        <v>9</v>
      </c>
      <c r="E1860" s="3" t="s">
        <v>47</v>
      </c>
      <c r="F1860" s="7">
        <v>15.45</v>
      </c>
      <c r="G1860" s="6" t="s">
        <v>528</v>
      </c>
      <c r="H1860" s="21">
        <f t="shared" si="203"/>
        <v>8</v>
      </c>
      <c r="I1860" s="21" t="str">
        <f t="shared" si="202"/>
        <v>dezembro</v>
      </c>
      <c r="J1860" s="20">
        <f t="shared" si="204"/>
        <v>12</v>
      </c>
      <c r="K1860" s="20">
        <f t="shared" si="205"/>
        <v>2023</v>
      </c>
      <c r="L1860" s="12">
        <f t="shared" si="206"/>
        <v>0.17915928083058999</v>
      </c>
      <c r="M1860">
        <f>(COUNTIF(mercado_acoes!D:D, "Compra") + COUNTIF(mercado_acoes!D:D, "Venda"))</f>
        <v>2000</v>
      </c>
      <c r="N1860" s="19">
        <f t="shared" si="207"/>
        <v>1545</v>
      </c>
      <c r="O1860" s="19">
        <f t="shared" si="208"/>
        <v>2022.8208407191694</v>
      </c>
    </row>
    <row r="1861" spans="1:15" x14ac:dyDescent="0.2">
      <c r="A1861" s="3">
        <v>61</v>
      </c>
      <c r="B1861" s="3" t="s">
        <v>75</v>
      </c>
      <c r="C1861" s="3" t="s">
        <v>76</v>
      </c>
      <c r="D1861" s="3" t="s">
        <v>14</v>
      </c>
      <c r="E1861" s="3" t="s">
        <v>21</v>
      </c>
      <c r="F1861" s="7">
        <v>41.96</v>
      </c>
      <c r="G1861" s="6" t="s">
        <v>528</v>
      </c>
      <c r="H1861" s="21">
        <f t="shared" si="203"/>
        <v>8</v>
      </c>
      <c r="I1861" s="21" t="str">
        <f t="shared" ref="I1861:I1924" si="209">TEXT(G1861,"mmmm")</f>
        <v>dezembro</v>
      </c>
      <c r="J1861" s="20">
        <f t="shared" si="204"/>
        <v>12</v>
      </c>
      <c r="K1861" s="20">
        <f t="shared" si="205"/>
        <v>2023</v>
      </c>
      <c r="L1861" s="12">
        <f t="shared" si="206"/>
        <v>0.51481387693086855</v>
      </c>
      <c r="M1861">
        <f>(COUNTIF(mercado_acoes!D:D, "Compra") + COUNTIF(mercado_acoes!D:D, "Venda"))</f>
        <v>2000</v>
      </c>
      <c r="N1861" s="19">
        <f t="shared" si="207"/>
        <v>4196</v>
      </c>
      <c r="O1861" s="19">
        <f t="shared" si="208"/>
        <v>2022.4851861230691</v>
      </c>
    </row>
    <row r="1862" spans="1:15" x14ac:dyDescent="0.2">
      <c r="A1862" s="3">
        <v>2</v>
      </c>
      <c r="B1862" s="3" t="s">
        <v>53</v>
      </c>
      <c r="C1862" s="3" t="s">
        <v>54</v>
      </c>
      <c r="D1862" s="3" t="s">
        <v>9</v>
      </c>
      <c r="E1862" s="3" t="s">
        <v>79</v>
      </c>
      <c r="F1862" s="7">
        <v>14.47</v>
      </c>
      <c r="G1862" s="6" t="s">
        <v>528</v>
      </c>
      <c r="H1862" s="21">
        <f t="shared" si="203"/>
        <v>8</v>
      </c>
      <c r="I1862" s="21" t="str">
        <f t="shared" si="209"/>
        <v>dezembro</v>
      </c>
      <c r="J1862" s="20">
        <f t="shared" si="204"/>
        <v>12</v>
      </c>
      <c r="K1862" s="20">
        <f t="shared" si="205"/>
        <v>2023</v>
      </c>
      <c r="L1862" s="12">
        <f t="shared" si="206"/>
        <v>0.1667510762218283</v>
      </c>
      <c r="M1862">
        <f>(COUNTIF(mercado_acoes!D:D, "Compra") + COUNTIF(mercado_acoes!D:D, "Venda"))</f>
        <v>2000</v>
      </c>
      <c r="N1862" s="19">
        <f t="shared" si="207"/>
        <v>1447</v>
      </c>
      <c r="O1862" s="19">
        <f t="shared" si="208"/>
        <v>2022.8332489237782</v>
      </c>
    </row>
    <row r="1863" spans="1:15" x14ac:dyDescent="0.2">
      <c r="A1863" s="3">
        <v>51</v>
      </c>
      <c r="B1863" s="3" t="s">
        <v>248</v>
      </c>
      <c r="C1863" s="3" t="s">
        <v>249</v>
      </c>
      <c r="D1863" s="3" t="s">
        <v>14</v>
      </c>
      <c r="E1863" s="3" t="s">
        <v>34</v>
      </c>
      <c r="F1863" s="7">
        <v>79.47</v>
      </c>
      <c r="G1863" s="6" t="s">
        <v>528</v>
      </c>
      <c r="H1863" s="21">
        <f t="shared" si="203"/>
        <v>8</v>
      </c>
      <c r="I1863" s="21" t="str">
        <f t="shared" si="209"/>
        <v>dezembro</v>
      </c>
      <c r="J1863" s="20">
        <f t="shared" si="204"/>
        <v>12</v>
      </c>
      <c r="K1863" s="20">
        <f t="shared" si="205"/>
        <v>2023</v>
      </c>
      <c r="L1863" s="12">
        <f t="shared" si="206"/>
        <v>0.98974423904786024</v>
      </c>
      <c r="M1863">
        <f>(COUNTIF(mercado_acoes!D:D, "Compra") + COUNTIF(mercado_acoes!D:D, "Venda"))</f>
        <v>2000</v>
      </c>
      <c r="N1863" s="19">
        <f t="shared" si="207"/>
        <v>7947</v>
      </c>
      <c r="O1863" s="19">
        <f t="shared" si="208"/>
        <v>2022.0102557609521</v>
      </c>
    </row>
    <row r="1864" spans="1:15" x14ac:dyDescent="0.2">
      <c r="A1864" s="3">
        <v>96</v>
      </c>
      <c r="B1864" s="3" t="s">
        <v>147</v>
      </c>
      <c r="C1864" s="3" t="s">
        <v>148</v>
      </c>
      <c r="D1864" s="3" t="s">
        <v>9</v>
      </c>
      <c r="E1864" s="3" t="s">
        <v>21</v>
      </c>
      <c r="F1864" s="7">
        <v>21.53</v>
      </c>
      <c r="G1864" s="6" t="s">
        <v>529</v>
      </c>
      <c r="H1864" s="21">
        <f t="shared" si="203"/>
        <v>9</v>
      </c>
      <c r="I1864" s="21" t="str">
        <f t="shared" si="209"/>
        <v>dezembro</v>
      </c>
      <c r="J1864" s="20">
        <f t="shared" si="204"/>
        <v>12</v>
      </c>
      <c r="K1864" s="20">
        <f t="shared" si="205"/>
        <v>2023</v>
      </c>
      <c r="L1864" s="12">
        <f t="shared" si="206"/>
        <v>0.25614079513800964</v>
      </c>
      <c r="M1864">
        <f>(COUNTIF(mercado_acoes!D:D, "Compra") + COUNTIF(mercado_acoes!D:D, "Venda"))</f>
        <v>2000</v>
      </c>
      <c r="N1864" s="19">
        <f t="shared" si="207"/>
        <v>2153</v>
      </c>
      <c r="O1864" s="19">
        <f t="shared" si="208"/>
        <v>2022.743859204862</v>
      </c>
    </row>
    <row r="1865" spans="1:15" x14ac:dyDescent="0.2">
      <c r="A1865" s="3">
        <v>100</v>
      </c>
      <c r="B1865" s="3" t="s">
        <v>28</v>
      </c>
      <c r="C1865" s="3" t="s">
        <v>29</v>
      </c>
      <c r="D1865" s="3" t="s">
        <v>14</v>
      </c>
      <c r="E1865" s="3" t="s">
        <v>125</v>
      </c>
      <c r="F1865" s="7">
        <v>2.0499999999999998</v>
      </c>
      <c r="G1865" s="6" t="s">
        <v>529</v>
      </c>
      <c r="H1865" s="21">
        <f t="shared" si="203"/>
        <v>9</v>
      </c>
      <c r="I1865" s="21" t="str">
        <f t="shared" si="209"/>
        <v>dezembro</v>
      </c>
      <c r="J1865" s="20">
        <f t="shared" si="204"/>
        <v>12</v>
      </c>
      <c r="K1865" s="20">
        <f t="shared" si="205"/>
        <v>2023</v>
      </c>
      <c r="L1865" s="12">
        <f t="shared" si="206"/>
        <v>9.496074955684981E-3</v>
      </c>
      <c r="M1865">
        <f>(COUNTIF(mercado_acoes!D:D, "Compra") + COUNTIF(mercado_acoes!D:D, "Venda"))</f>
        <v>2000</v>
      </c>
      <c r="N1865" s="19">
        <f t="shared" si="207"/>
        <v>204.99999999999997</v>
      </c>
      <c r="O1865" s="19">
        <f t="shared" si="208"/>
        <v>2022.9905039250443</v>
      </c>
    </row>
    <row r="1866" spans="1:15" x14ac:dyDescent="0.2">
      <c r="A1866" s="3">
        <v>93</v>
      </c>
      <c r="B1866" s="3" t="s">
        <v>106</v>
      </c>
      <c r="C1866" s="3" t="s">
        <v>107</v>
      </c>
      <c r="D1866" s="3" t="s">
        <v>9</v>
      </c>
      <c r="E1866" s="3" t="s">
        <v>63</v>
      </c>
      <c r="F1866" s="7">
        <v>10.93</v>
      </c>
      <c r="G1866" s="6" t="s">
        <v>529</v>
      </c>
      <c r="H1866" s="21">
        <f t="shared" si="203"/>
        <v>9</v>
      </c>
      <c r="I1866" s="21" t="str">
        <f t="shared" si="209"/>
        <v>dezembro</v>
      </c>
      <c r="J1866" s="20">
        <f t="shared" si="204"/>
        <v>12</v>
      </c>
      <c r="K1866" s="20">
        <f t="shared" si="205"/>
        <v>2023</v>
      </c>
      <c r="L1866" s="12">
        <f t="shared" si="206"/>
        <v>0.12192960243099517</v>
      </c>
      <c r="M1866">
        <f>(COUNTIF(mercado_acoes!D:D, "Compra") + COUNTIF(mercado_acoes!D:D, "Venda"))</f>
        <v>2000</v>
      </c>
      <c r="N1866" s="19">
        <f t="shared" si="207"/>
        <v>1093</v>
      </c>
      <c r="O1866" s="19">
        <f t="shared" si="208"/>
        <v>2022.878070397569</v>
      </c>
    </row>
    <row r="1867" spans="1:15" x14ac:dyDescent="0.2">
      <c r="A1867" s="3">
        <v>33</v>
      </c>
      <c r="B1867" s="3" t="s">
        <v>182</v>
      </c>
      <c r="C1867" s="3" t="s">
        <v>183</v>
      </c>
      <c r="D1867" s="3" t="s">
        <v>9</v>
      </c>
      <c r="E1867" s="3" t="s">
        <v>21</v>
      </c>
      <c r="F1867" s="7">
        <v>27.63</v>
      </c>
      <c r="G1867" s="6" t="s">
        <v>529</v>
      </c>
      <c r="H1867" s="21">
        <f t="shared" si="203"/>
        <v>9</v>
      </c>
      <c r="I1867" s="21" t="str">
        <f t="shared" si="209"/>
        <v>dezembro</v>
      </c>
      <c r="J1867" s="20">
        <f t="shared" si="204"/>
        <v>12</v>
      </c>
      <c r="K1867" s="20">
        <f t="shared" si="205"/>
        <v>2023</v>
      </c>
      <c r="L1867" s="12">
        <f t="shared" si="206"/>
        <v>0.33337553811091414</v>
      </c>
      <c r="M1867">
        <f>(COUNTIF(mercado_acoes!D:D, "Compra") + COUNTIF(mercado_acoes!D:D, "Venda"))</f>
        <v>2000</v>
      </c>
      <c r="N1867" s="19">
        <f t="shared" si="207"/>
        <v>2763</v>
      </c>
      <c r="O1867" s="19">
        <f t="shared" si="208"/>
        <v>2022.6666244618891</v>
      </c>
    </row>
    <row r="1868" spans="1:15" x14ac:dyDescent="0.2">
      <c r="A1868" s="3">
        <v>90</v>
      </c>
      <c r="B1868" s="3" t="s">
        <v>225</v>
      </c>
      <c r="C1868" s="3" t="s">
        <v>226</v>
      </c>
      <c r="D1868" s="3" t="s">
        <v>14</v>
      </c>
      <c r="E1868" s="3" t="s">
        <v>31</v>
      </c>
      <c r="F1868" s="7">
        <v>53.78</v>
      </c>
      <c r="G1868" s="6" t="s">
        <v>529</v>
      </c>
      <c r="H1868" s="21">
        <f t="shared" si="203"/>
        <v>9</v>
      </c>
      <c r="I1868" s="21" t="str">
        <f t="shared" si="209"/>
        <v>dezembro</v>
      </c>
      <c r="J1868" s="20">
        <f t="shared" si="204"/>
        <v>12</v>
      </c>
      <c r="K1868" s="20">
        <f t="shared" si="205"/>
        <v>2023</v>
      </c>
      <c r="L1868" s="12">
        <f t="shared" si="206"/>
        <v>0.66447201823246393</v>
      </c>
      <c r="M1868">
        <f>(COUNTIF(mercado_acoes!D:D, "Compra") + COUNTIF(mercado_acoes!D:D, "Venda"))</f>
        <v>2000</v>
      </c>
      <c r="N1868" s="19">
        <f t="shared" si="207"/>
        <v>5378</v>
      </c>
      <c r="O1868" s="19">
        <f t="shared" si="208"/>
        <v>2022.3355279817674</v>
      </c>
    </row>
    <row r="1869" spans="1:15" x14ac:dyDescent="0.2">
      <c r="A1869" s="3">
        <v>2</v>
      </c>
      <c r="B1869" s="3" t="s">
        <v>53</v>
      </c>
      <c r="C1869" s="3" t="s">
        <v>54</v>
      </c>
      <c r="D1869" s="3" t="s">
        <v>14</v>
      </c>
      <c r="E1869" s="3" t="s">
        <v>30</v>
      </c>
      <c r="F1869" s="7">
        <v>28.15</v>
      </c>
      <c r="G1869" s="6" t="s">
        <v>530</v>
      </c>
      <c r="H1869" s="21">
        <f t="shared" si="203"/>
        <v>10</v>
      </c>
      <c r="I1869" s="21" t="str">
        <f t="shared" si="209"/>
        <v>dezembro</v>
      </c>
      <c r="J1869" s="20">
        <f t="shared" si="204"/>
        <v>12</v>
      </c>
      <c r="K1869" s="20">
        <f t="shared" si="205"/>
        <v>2023</v>
      </c>
      <c r="L1869" s="12">
        <f t="shared" si="206"/>
        <v>0.33995948341352239</v>
      </c>
      <c r="M1869">
        <f>(COUNTIF(mercado_acoes!D:D, "Compra") + COUNTIF(mercado_acoes!D:D, "Venda"))</f>
        <v>2000</v>
      </c>
      <c r="N1869" s="19">
        <f t="shared" si="207"/>
        <v>2815</v>
      </c>
      <c r="O1869" s="19">
        <f t="shared" si="208"/>
        <v>2022.6600405165864</v>
      </c>
    </row>
    <row r="1870" spans="1:15" x14ac:dyDescent="0.2">
      <c r="A1870" s="3">
        <v>17</v>
      </c>
      <c r="B1870" s="3" t="s">
        <v>195</v>
      </c>
      <c r="C1870" s="3" t="s">
        <v>196</v>
      </c>
      <c r="D1870" s="3" t="s">
        <v>14</v>
      </c>
      <c r="E1870" s="3" t="s">
        <v>79</v>
      </c>
      <c r="F1870" s="7">
        <v>14.42</v>
      </c>
      <c r="G1870" s="6" t="s">
        <v>530</v>
      </c>
      <c r="H1870" s="21">
        <f t="shared" si="203"/>
        <v>10</v>
      </c>
      <c r="I1870" s="21" t="str">
        <f t="shared" si="209"/>
        <v>dezembro</v>
      </c>
      <c r="J1870" s="20">
        <f t="shared" si="204"/>
        <v>12</v>
      </c>
      <c r="K1870" s="20">
        <f t="shared" si="205"/>
        <v>2023</v>
      </c>
      <c r="L1870" s="12">
        <f t="shared" si="206"/>
        <v>0.16611800455811596</v>
      </c>
      <c r="M1870">
        <f>(COUNTIF(mercado_acoes!D:D, "Compra") + COUNTIF(mercado_acoes!D:D, "Venda"))</f>
        <v>2000</v>
      </c>
      <c r="N1870" s="19">
        <f t="shared" si="207"/>
        <v>1442</v>
      </c>
      <c r="O1870" s="19">
        <f t="shared" si="208"/>
        <v>2022.833881995442</v>
      </c>
    </row>
    <row r="1871" spans="1:15" x14ac:dyDescent="0.2">
      <c r="A1871" s="3">
        <v>95</v>
      </c>
      <c r="B1871" s="3" t="s">
        <v>81</v>
      </c>
      <c r="C1871" s="3" t="s">
        <v>82</v>
      </c>
      <c r="D1871" s="3" t="s">
        <v>14</v>
      </c>
      <c r="E1871" s="3" t="s">
        <v>30</v>
      </c>
      <c r="F1871" s="7">
        <v>31.15</v>
      </c>
      <c r="G1871" s="6" t="s">
        <v>530</v>
      </c>
      <c r="H1871" s="21">
        <f t="shared" si="203"/>
        <v>10</v>
      </c>
      <c r="I1871" s="21" t="str">
        <f t="shared" si="209"/>
        <v>dezembro</v>
      </c>
      <c r="J1871" s="20">
        <f t="shared" si="204"/>
        <v>12</v>
      </c>
      <c r="K1871" s="20">
        <f t="shared" si="205"/>
        <v>2023</v>
      </c>
      <c r="L1871" s="12">
        <f t="shared" si="206"/>
        <v>0.37794378323626232</v>
      </c>
      <c r="M1871">
        <f>(COUNTIF(mercado_acoes!D:D, "Compra") + COUNTIF(mercado_acoes!D:D, "Venda"))</f>
        <v>2000</v>
      </c>
      <c r="N1871" s="19">
        <f t="shared" si="207"/>
        <v>3115</v>
      </c>
      <c r="O1871" s="19">
        <f t="shared" si="208"/>
        <v>2022.6220562167637</v>
      </c>
    </row>
    <row r="1872" spans="1:15" x14ac:dyDescent="0.2">
      <c r="A1872" s="3">
        <v>83</v>
      </c>
      <c r="B1872" s="3" t="s">
        <v>67</v>
      </c>
      <c r="C1872" s="3" t="s">
        <v>68</v>
      </c>
      <c r="D1872" s="3" t="s">
        <v>9</v>
      </c>
      <c r="E1872" s="3" t="s">
        <v>15</v>
      </c>
      <c r="F1872" s="7">
        <v>42.9</v>
      </c>
      <c r="G1872" s="6" t="s">
        <v>530</v>
      </c>
      <c r="H1872" s="21">
        <f t="shared" si="203"/>
        <v>10</v>
      </c>
      <c r="I1872" s="21" t="str">
        <f t="shared" si="209"/>
        <v>dezembro</v>
      </c>
      <c r="J1872" s="20">
        <f t="shared" si="204"/>
        <v>12</v>
      </c>
      <c r="K1872" s="20">
        <f t="shared" si="205"/>
        <v>2023</v>
      </c>
      <c r="L1872" s="12">
        <f t="shared" si="206"/>
        <v>0.52671562420866036</v>
      </c>
      <c r="M1872">
        <f>(COUNTIF(mercado_acoes!D:D, "Compra") + COUNTIF(mercado_acoes!D:D, "Venda"))</f>
        <v>2000</v>
      </c>
      <c r="N1872" s="19">
        <f t="shared" si="207"/>
        <v>4290</v>
      </c>
      <c r="O1872" s="19">
        <f t="shared" si="208"/>
        <v>2022.4732843757913</v>
      </c>
    </row>
    <row r="1873" spans="1:15" x14ac:dyDescent="0.2">
      <c r="A1873" s="3">
        <v>91</v>
      </c>
      <c r="B1873" s="3" t="s">
        <v>85</v>
      </c>
      <c r="C1873" s="3" t="s">
        <v>86</v>
      </c>
      <c r="D1873" s="3" t="s">
        <v>14</v>
      </c>
      <c r="E1873" s="3" t="s">
        <v>66</v>
      </c>
      <c r="F1873" s="7">
        <v>37.380000000000003</v>
      </c>
      <c r="G1873" s="6" t="s">
        <v>530</v>
      </c>
      <c r="H1873" s="21">
        <f t="shared" si="203"/>
        <v>10</v>
      </c>
      <c r="I1873" s="21" t="str">
        <f t="shared" si="209"/>
        <v>dezembro</v>
      </c>
      <c r="J1873" s="20">
        <f t="shared" si="204"/>
        <v>12</v>
      </c>
      <c r="K1873" s="20">
        <f t="shared" si="205"/>
        <v>2023</v>
      </c>
      <c r="L1873" s="12">
        <f t="shared" si="206"/>
        <v>0.45682451253481898</v>
      </c>
      <c r="M1873">
        <f>(COUNTIF(mercado_acoes!D:D, "Compra") + COUNTIF(mercado_acoes!D:D, "Venda"))</f>
        <v>2000</v>
      </c>
      <c r="N1873" s="19">
        <f t="shared" si="207"/>
        <v>3738.0000000000005</v>
      </c>
      <c r="O1873" s="19">
        <f t="shared" si="208"/>
        <v>2022.5431754874651</v>
      </c>
    </row>
    <row r="1874" spans="1:15" x14ac:dyDescent="0.2">
      <c r="A1874" s="3">
        <v>66</v>
      </c>
      <c r="B1874" s="3" t="s">
        <v>132</v>
      </c>
      <c r="C1874" s="3" t="s">
        <v>141</v>
      </c>
      <c r="D1874" s="3" t="s">
        <v>9</v>
      </c>
      <c r="E1874" s="3" t="s">
        <v>27</v>
      </c>
      <c r="F1874" s="7">
        <v>14.78</v>
      </c>
      <c r="G1874" s="6" t="s">
        <v>530</v>
      </c>
      <c r="H1874" s="21">
        <f t="shared" si="203"/>
        <v>10</v>
      </c>
      <c r="I1874" s="21" t="str">
        <f t="shared" si="209"/>
        <v>dezembro</v>
      </c>
      <c r="J1874" s="20">
        <f t="shared" si="204"/>
        <v>12</v>
      </c>
      <c r="K1874" s="20">
        <f t="shared" si="205"/>
        <v>2023</v>
      </c>
      <c r="L1874" s="12">
        <f t="shared" si="206"/>
        <v>0.17067612053684475</v>
      </c>
      <c r="M1874">
        <f>(COUNTIF(mercado_acoes!D:D, "Compra") + COUNTIF(mercado_acoes!D:D, "Venda"))</f>
        <v>2000</v>
      </c>
      <c r="N1874" s="19">
        <f t="shared" si="207"/>
        <v>1478</v>
      </c>
      <c r="O1874" s="19">
        <f t="shared" si="208"/>
        <v>2022.8293238794631</v>
      </c>
    </row>
    <row r="1875" spans="1:15" x14ac:dyDescent="0.2">
      <c r="A1875" s="3">
        <v>27</v>
      </c>
      <c r="B1875" s="3" t="s">
        <v>158</v>
      </c>
      <c r="C1875" s="3" t="s">
        <v>159</v>
      </c>
      <c r="D1875" s="3" t="s">
        <v>9</v>
      </c>
      <c r="E1875" s="3" t="s">
        <v>83</v>
      </c>
      <c r="F1875" s="7">
        <v>32.67</v>
      </c>
      <c r="G1875" s="6" t="s">
        <v>530</v>
      </c>
      <c r="H1875" s="21">
        <f t="shared" si="203"/>
        <v>10</v>
      </c>
      <c r="I1875" s="21" t="str">
        <f t="shared" si="209"/>
        <v>dezembro</v>
      </c>
      <c r="J1875" s="20">
        <f t="shared" si="204"/>
        <v>12</v>
      </c>
      <c r="K1875" s="20">
        <f t="shared" si="205"/>
        <v>2023</v>
      </c>
      <c r="L1875" s="12">
        <f t="shared" si="206"/>
        <v>0.39718916181311725</v>
      </c>
      <c r="M1875">
        <f>(COUNTIF(mercado_acoes!D:D, "Compra") + COUNTIF(mercado_acoes!D:D, "Venda"))</f>
        <v>2000</v>
      </c>
      <c r="N1875" s="19">
        <f t="shared" si="207"/>
        <v>3267</v>
      </c>
      <c r="O1875" s="19">
        <f t="shared" si="208"/>
        <v>2022.6028108381868</v>
      </c>
    </row>
    <row r="1876" spans="1:15" x14ac:dyDescent="0.2">
      <c r="A1876" s="3">
        <v>78</v>
      </c>
      <c r="B1876" s="3" t="s">
        <v>12</v>
      </c>
      <c r="C1876" s="3" t="s">
        <v>13</v>
      </c>
      <c r="D1876" s="3" t="s">
        <v>9</v>
      </c>
      <c r="E1876" s="3" t="s">
        <v>95</v>
      </c>
      <c r="F1876" s="7">
        <v>2.93</v>
      </c>
      <c r="G1876" s="6" t="s">
        <v>530</v>
      </c>
      <c r="H1876" s="21">
        <f t="shared" si="203"/>
        <v>10</v>
      </c>
      <c r="I1876" s="21" t="str">
        <f t="shared" si="209"/>
        <v>dezembro</v>
      </c>
      <c r="J1876" s="20">
        <f t="shared" si="204"/>
        <v>12</v>
      </c>
      <c r="K1876" s="20">
        <f t="shared" si="205"/>
        <v>2023</v>
      </c>
      <c r="L1876" s="12">
        <f t="shared" si="206"/>
        <v>2.0638136237022032E-2</v>
      </c>
      <c r="M1876">
        <f>(COUNTIF(mercado_acoes!D:D, "Compra") + COUNTIF(mercado_acoes!D:D, "Venda"))</f>
        <v>2000</v>
      </c>
      <c r="N1876" s="19">
        <f t="shared" si="207"/>
        <v>293</v>
      </c>
      <c r="O1876" s="19">
        <f t="shared" si="208"/>
        <v>2022.979361863763</v>
      </c>
    </row>
    <row r="1877" spans="1:15" x14ac:dyDescent="0.2">
      <c r="A1877" s="3">
        <v>49</v>
      </c>
      <c r="B1877" s="3" t="s">
        <v>166</v>
      </c>
      <c r="C1877" s="3" t="s">
        <v>167</v>
      </c>
      <c r="D1877" s="3" t="s">
        <v>14</v>
      </c>
      <c r="E1877" s="3" t="s">
        <v>34</v>
      </c>
      <c r="F1877" s="7">
        <v>68.849999999999994</v>
      </c>
      <c r="G1877" s="6" t="s">
        <v>530</v>
      </c>
      <c r="H1877" s="21">
        <f t="shared" si="203"/>
        <v>10</v>
      </c>
      <c r="I1877" s="21" t="str">
        <f t="shared" si="209"/>
        <v>dezembro</v>
      </c>
      <c r="J1877" s="20">
        <f t="shared" si="204"/>
        <v>12</v>
      </c>
      <c r="K1877" s="20">
        <f t="shared" si="205"/>
        <v>2023</v>
      </c>
      <c r="L1877" s="12">
        <f t="shared" si="206"/>
        <v>0.85527981767536077</v>
      </c>
      <c r="M1877">
        <f>(COUNTIF(mercado_acoes!D:D, "Compra") + COUNTIF(mercado_acoes!D:D, "Venda"))</f>
        <v>2000</v>
      </c>
      <c r="N1877" s="19">
        <f t="shared" si="207"/>
        <v>6884.9999999999991</v>
      </c>
      <c r="O1877" s="19">
        <f t="shared" si="208"/>
        <v>2022.1447201823246</v>
      </c>
    </row>
    <row r="1878" spans="1:15" x14ac:dyDescent="0.2">
      <c r="A1878" s="3">
        <v>58</v>
      </c>
      <c r="B1878" s="3" t="s">
        <v>149</v>
      </c>
      <c r="C1878" s="3" t="s">
        <v>150</v>
      </c>
      <c r="D1878" s="3" t="s">
        <v>9</v>
      </c>
      <c r="E1878" s="3" t="s">
        <v>10</v>
      </c>
      <c r="F1878" s="7">
        <v>10.32</v>
      </c>
      <c r="G1878" s="6" t="s">
        <v>530</v>
      </c>
      <c r="H1878" s="21">
        <f t="shared" si="203"/>
        <v>10</v>
      </c>
      <c r="I1878" s="21" t="str">
        <f t="shared" si="209"/>
        <v>dezembro</v>
      </c>
      <c r="J1878" s="20">
        <f t="shared" si="204"/>
        <v>12</v>
      </c>
      <c r="K1878" s="20">
        <f t="shared" si="205"/>
        <v>2023</v>
      </c>
      <c r="L1878" s="12">
        <f t="shared" si="206"/>
        <v>0.11420612813370472</v>
      </c>
      <c r="M1878">
        <f>(COUNTIF(mercado_acoes!D:D, "Compra") + COUNTIF(mercado_acoes!D:D, "Venda"))</f>
        <v>2000</v>
      </c>
      <c r="N1878" s="19">
        <f t="shared" si="207"/>
        <v>1032</v>
      </c>
      <c r="O1878" s="19">
        <f t="shared" si="208"/>
        <v>2022.8857938718663</v>
      </c>
    </row>
    <row r="1879" spans="1:15" x14ac:dyDescent="0.2">
      <c r="A1879" s="3">
        <v>24</v>
      </c>
      <c r="B1879" s="3" t="s">
        <v>118</v>
      </c>
      <c r="C1879" s="3" t="s">
        <v>119</v>
      </c>
      <c r="D1879" s="3" t="s">
        <v>9</v>
      </c>
      <c r="E1879" s="3" t="s">
        <v>34</v>
      </c>
      <c r="F1879" s="7">
        <v>59.32</v>
      </c>
      <c r="G1879" s="6" t="s">
        <v>531</v>
      </c>
      <c r="H1879" s="21">
        <f t="shared" si="203"/>
        <v>11</v>
      </c>
      <c r="I1879" s="21" t="str">
        <f t="shared" si="209"/>
        <v>dezembro</v>
      </c>
      <c r="J1879" s="20">
        <f t="shared" si="204"/>
        <v>12</v>
      </c>
      <c r="K1879" s="20">
        <f t="shared" si="205"/>
        <v>2023</v>
      </c>
      <c r="L1879" s="12">
        <f t="shared" si="206"/>
        <v>0.73461635857179031</v>
      </c>
      <c r="M1879">
        <f>(COUNTIF(mercado_acoes!D:D, "Compra") + COUNTIF(mercado_acoes!D:D, "Venda"))</f>
        <v>2000</v>
      </c>
      <c r="N1879" s="19">
        <f t="shared" si="207"/>
        <v>5932</v>
      </c>
      <c r="O1879" s="19">
        <f t="shared" si="208"/>
        <v>2022.2653836414281</v>
      </c>
    </row>
    <row r="1880" spans="1:15" x14ac:dyDescent="0.2">
      <c r="A1880" s="3">
        <v>24</v>
      </c>
      <c r="B1880" s="3" t="s">
        <v>118</v>
      </c>
      <c r="C1880" s="3" t="s">
        <v>119</v>
      </c>
      <c r="D1880" s="3" t="s">
        <v>14</v>
      </c>
      <c r="E1880" s="3" t="s">
        <v>79</v>
      </c>
      <c r="F1880" s="7">
        <v>14</v>
      </c>
      <c r="G1880" s="6" t="s">
        <v>531</v>
      </c>
      <c r="H1880" s="21">
        <f t="shared" si="203"/>
        <v>11</v>
      </c>
      <c r="I1880" s="21" t="str">
        <f t="shared" si="209"/>
        <v>dezembro</v>
      </c>
      <c r="J1880" s="20">
        <f t="shared" si="204"/>
        <v>12</v>
      </c>
      <c r="K1880" s="20">
        <f t="shared" si="205"/>
        <v>2023</v>
      </c>
      <c r="L1880" s="12">
        <f t="shared" si="206"/>
        <v>0.16080020258293237</v>
      </c>
      <c r="M1880">
        <f>(COUNTIF(mercado_acoes!D:D, "Compra") + COUNTIF(mercado_acoes!D:D, "Venda"))</f>
        <v>2000</v>
      </c>
      <c r="N1880" s="19">
        <f t="shared" si="207"/>
        <v>1400</v>
      </c>
      <c r="O1880" s="19">
        <f t="shared" si="208"/>
        <v>2022.839199797417</v>
      </c>
    </row>
    <row r="1881" spans="1:15" x14ac:dyDescent="0.2">
      <c r="A1881" s="3">
        <v>64</v>
      </c>
      <c r="B1881" s="3" t="s">
        <v>142</v>
      </c>
      <c r="C1881" s="3" t="s">
        <v>143</v>
      </c>
      <c r="D1881" s="3" t="s">
        <v>14</v>
      </c>
      <c r="E1881" s="3" t="s">
        <v>115</v>
      </c>
      <c r="F1881" s="7">
        <v>31.46</v>
      </c>
      <c r="G1881" s="6" t="s">
        <v>531</v>
      </c>
      <c r="H1881" s="21">
        <f t="shared" si="203"/>
        <v>11</v>
      </c>
      <c r="I1881" s="21" t="str">
        <f t="shared" si="209"/>
        <v>dezembro</v>
      </c>
      <c r="J1881" s="20">
        <f t="shared" si="204"/>
        <v>12</v>
      </c>
      <c r="K1881" s="20">
        <f t="shared" si="205"/>
        <v>2023</v>
      </c>
      <c r="L1881" s="12">
        <f t="shared" si="206"/>
        <v>0.38186882755127877</v>
      </c>
      <c r="M1881">
        <f>(COUNTIF(mercado_acoes!D:D, "Compra") + COUNTIF(mercado_acoes!D:D, "Venda"))</f>
        <v>2000</v>
      </c>
      <c r="N1881" s="19">
        <f t="shared" si="207"/>
        <v>3146</v>
      </c>
      <c r="O1881" s="19">
        <f t="shared" si="208"/>
        <v>2022.6181311724488</v>
      </c>
    </row>
    <row r="1882" spans="1:15" x14ac:dyDescent="0.2">
      <c r="A1882" s="3">
        <v>92</v>
      </c>
      <c r="B1882" s="3" t="s">
        <v>85</v>
      </c>
      <c r="C1882" s="3" t="s">
        <v>188</v>
      </c>
      <c r="D1882" s="3" t="s">
        <v>14</v>
      </c>
      <c r="E1882" s="3" t="s">
        <v>115</v>
      </c>
      <c r="F1882" s="7">
        <v>27.35</v>
      </c>
      <c r="G1882" s="6" t="s">
        <v>531</v>
      </c>
      <c r="H1882" s="21">
        <f t="shared" si="203"/>
        <v>11</v>
      </c>
      <c r="I1882" s="21" t="str">
        <f t="shared" si="209"/>
        <v>dezembro</v>
      </c>
      <c r="J1882" s="20">
        <f t="shared" si="204"/>
        <v>12</v>
      </c>
      <c r="K1882" s="20">
        <f t="shared" si="205"/>
        <v>2023</v>
      </c>
      <c r="L1882" s="12">
        <f t="shared" si="206"/>
        <v>0.3298303367941251</v>
      </c>
      <c r="M1882">
        <f>(COUNTIF(mercado_acoes!D:D, "Compra") + COUNTIF(mercado_acoes!D:D, "Venda"))</f>
        <v>2000</v>
      </c>
      <c r="N1882" s="19">
        <f t="shared" si="207"/>
        <v>2735</v>
      </c>
      <c r="O1882" s="19">
        <f t="shared" si="208"/>
        <v>2022.6701696632058</v>
      </c>
    </row>
    <row r="1883" spans="1:15" x14ac:dyDescent="0.2">
      <c r="A1883" s="3">
        <v>65</v>
      </c>
      <c r="B1883" s="3" t="s">
        <v>208</v>
      </c>
      <c r="C1883" s="3" t="s">
        <v>209</v>
      </c>
      <c r="D1883" s="3" t="s">
        <v>14</v>
      </c>
      <c r="E1883" s="3" t="s">
        <v>30</v>
      </c>
      <c r="F1883" s="7">
        <v>27.32</v>
      </c>
      <c r="G1883" s="6" t="s">
        <v>531</v>
      </c>
      <c r="H1883" s="21">
        <f t="shared" si="203"/>
        <v>11</v>
      </c>
      <c r="I1883" s="21" t="str">
        <f t="shared" si="209"/>
        <v>dezembro</v>
      </c>
      <c r="J1883" s="20">
        <f t="shared" si="204"/>
        <v>12</v>
      </c>
      <c r="K1883" s="20">
        <f t="shared" si="205"/>
        <v>2023</v>
      </c>
      <c r="L1883" s="12">
        <f t="shared" si="206"/>
        <v>0.32945049379589769</v>
      </c>
      <c r="M1883">
        <f>(COUNTIF(mercado_acoes!D:D, "Compra") + COUNTIF(mercado_acoes!D:D, "Venda"))</f>
        <v>2000</v>
      </c>
      <c r="N1883" s="19">
        <f t="shared" si="207"/>
        <v>2732</v>
      </c>
      <c r="O1883" s="19">
        <f t="shared" si="208"/>
        <v>2022.670549506204</v>
      </c>
    </row>
    <row r="1884" spans="1:15" x14ac:dyDescent="0.2">
      <c r="A1884" s="3">
        <v>23</v>
      </c>
      <c r="B1884" s="3" t="s">
        <v>253</v>
      </c>
      <c r="C1884" s="3" t="s">
        <v>254</v>
      </c>
      <c r="D1884" s="3" t="s">
        <v>14</v>
      </c>
      <c r="E1884" s="3" t="s">
        <v>57</v>
      </c>
      <c r="F1884" s="7">
        <v>24.93</v>
      </c>
      <c r="G1884" s="6" t="s">
        <v>531</v>
      </c>
      <c r="H1884" s="21">
        <f t="shared" si="203"/>
        <v>11</v>
      </c>
      <c r="I1884" s="21" t="str">
        <f t="shared" si="209"/>
        <v>dezembro</v>
      </c>
      <c r="J1884" s="20">
        <f t="shared" si="204"/>
        <v>12</v>
      </c>
      <c r="K1884" s="20">
        <f t="shared" si="205"/>
        <v>2023</v>
      </c>
      <c r="L1884" s="12">
        <f t="shared" si="206"/>
        <v>0.29918966827044818</v>
      </c>
      <c r="M1884">
        <f>(COUNTIF(mercado_acoes!D:D, "Compra") + COUNTIF(mercado_acoes!D:D, "Venda"))</f>
        <v>2000</v>
      </c>
      <c r="N1884" s="19">
        <f t="shared" si="207"/>
        <v>2493</v>
      </c>
      <c r="O1884" s="19">
        <f t="shared" si="208"/>
        <v>2022.7008103317296</v>
      </c>
    </row>
    <row r="1885" spans="1:15" x14ac:dyDescent="0.2">
      <c r="A1885" s="3">
        <v>78</v>
      </c>
      <c r="B1885" s="3" t="s">
        <v>12</v>
      </c>
      <c r="C1885" s="3" t="s">
        <v>13</v>
      </c>
      <c r="D1885" s="3" t="s">
        <v>9</v>
      </c>
      <c r="E1885" s="3" t="s">
        <v>79</v>
      </c>
      <c r="F1885" s="7">
        <v>16.89</v>
      </c>
      <c r="G1885" s="6" t="s">
        <v>531</v>
      </c>
      <c r="H1885" s="21">
        <f t="shared" si="203"/>
        <v>11</v>
      </c>
      <c r="I1885" s="21" t="str">
        <f t="shared" si="209"/>
        <v>dezembro</v>
      </c>
      <c r="J1885" s="20">
        <f t="shared" si="204"/>
        <v>12</v>
      </c>
      <c r="K1885" s="20">
        <f t="shared" si="205"/>
        <v>2023</v>
      </c>
      <c r="L1885" s="12">
        <f t="shared" si="206"/>
        <v>0.19739174474550519</v>
      </c>
      <c r="M1885">
        <f>(COUNTIF(mercado_acoes!D:D, "Compra") + COUNTIF(mercado_acoes!D:D, "Venda"))</f>
        <v>2000</v>
      </c>
      <c r="N1885" s="19">
        <f t="shared" si="207"/>
        <v>1689</v>
      </c>
      <c r="O1885" s="19">
        <f t="shared" si="208"/>
        <v>2022.8026082552544</v>
      </c>
    </row>
    <row r="1886" spans="1:15" x14ac:dyDescent="0.2">
      <c r="A1886" s="3">
        <v>29</v>
      </c>
      <c r="B1886" s="3" t="s">
        <v>97</v>
      </c>
      <c r="C1886" s="3" t="s">
        <v>98</v>
      </c>
      <c r="D1886" s="3" t="s">
        <v>14</v>
      </c>
      <c r="E1886" s="3" t="s">
        <v>47</v>
      </c>
      <c r="F1886" s="7">
        <v>14.71</v>
      </c>
      <c r="G1886" s="6" t="s">
        <v>532</v>
      </c>
      <c r="H1886" s="21">
        <f t="shared" si="203"/>
        <v>12</v>
      </c>
      <c r="I1886" s="21" t="str">
        <f t="shared" si="209"/>
        <v>dezembro</v>
      </c>
      <c r="J1886" s="20">
        <f t="shared" si="204"/>
        <v>12</v>
      </c>
      <c r="K1886" s="20">
        <f t="shared" si="205"/>
        <v>2023</v>
      </c>
      <c r="L1886" s="12">
        <f t="shared" si="206"/>
        <v>0.16978982020764749</v>
      </c>
      <c r="M1886">
        <f>(COUNTIF(mercado_acoes!D:D, "Compra") + COUNTIF(mercado_acoes!D:D, "Venda"))</f>
        <v>2000</v>
      </c>
      <c r="N1886" s="19">
        <f t="shared" si="207"/>
        <v>1471</v>
      </c>
      <c r="O1886" s="19">
        <f t="shared" si="208"/>
        <v>2022.8302101797924</v>
      </c>
    </row>
    <row r="1887" spans="1:15" x14ac:dyDescent="0.2">
      <c r="A1887" s="3">
        <v>78</v>
      </c>
      <c r="B1887" s="3" t="s">
        <v>12</v>
      </c>
      <c r="C1887" s="3" t="s">
        <v>13</v>
      </c>
      <c r="D1887" s="3" t="s">
        <v>9</v>
      </c>
      <c r="E1887" s="3" t="s">
        <v>27</v>
      </c>
      <c r="F1887" s="7">
        <v>14.96</v>
      </c>
      <c r="G1887" s="6" t="s">
        <v>532</v>
      </c>
      <c r="H1887" s="21">
        <f t="shared" si="203"/>
        <v>12</v>
      </c>
      <c r="I1887" s="21" t="str">
        <f t="shared" si="209"/>
        <v>dezembro</v>
      </c>
      <c r="J1887" s="20">
        <f t="shared" si="204"/>
        <v>12</v>
      </c>
      <c r="K1887" s="20">
        <f t="shared" si="205"/>
        <v>2023</v>
      </c>
      <c r="L1887" s="12">
        <f t="shared" si="206"/>
        <v>0.17295517852620915</v>
      </c>
      <c r="M1887">
        <f>(COUNTIF(mercado_acoes!D:D, "Compra") + COUNTIF(mercado_acoes!D:D, "Venda"))</f>
        <v>2000</v>
      </c>
      <c r="N1887" s="19">
        <f t="shared" si="207"/>
        <v>1496</v>
      </c>
      <c r="O1887" s="19">
        <f t="shared" si="208"/>
        <v>2022.8270448214737</v>
      </c>
    </row>
    <row r="1888" spans="1:15" x14ac:dyDescent="0.2">
      <c r="A1888" s="3">
        <v>76</v>
      </c>
      <c r="B1888" s="3" t="s">
        <v>213</v>
      </c>
      <c r="C1888" s="3" t="s">
        <v>214</v>
      </c>
      <c r="D1888" s="3" t="s">
        <v>14</v>
      </c>
      <c r="E1888" s="3" t="s">
        <v>63</v>
      </c>
      <c r="F1888" s="7">
        <v>11.71</v>
      </c>
      <c r="G1888" s="6" t="s">
        <v>532</v>
      </c>
      <c r="H1888" s="21">
        <f t="shared" si="203"/>
        <v>12</v>
      </c>
      <c r="I1888" s="21" t="str">
        <f t="shared" si="209"/>
        <v>dezembro</v>
      </c>
      <c r="J1888" s="20">
        <f t="shared" si="204"/>
        <v>12</v>
      </c>
      <c r="K1888" s="20">
        <f t="shared" si="205"/>
        <v>2023</v>
      </c>
      <c r="L1888" s="12">
        <f t="shared" si="206"/>
        <v>0.13180552038490756</v>
      </c>
      <c r="M1888">
        <f>(COUNTIF(mercado_acoes!D:D, "Compra") + COUNTIF(mercado_acoes!D:D, "Venda"))</f>
        <v>2000</v>
      </c>
      <c r="N1888" s="19">
        <f t="shared" si="207"/>
        <v>1171</v>
      </c>
      <c r="O1888" s="19">
        <f t="shared" si="208"/>
        <v>2022.8681944796151</v>
      </c>
    </row>
    <row r="1889" spans="1:15" x14ac:dyDescent="0.2">
      <c r="A1889" s="3">
        <v>17</v>
      </c>
      <c r="B1889" s="3" t="s">
        <v>195</v>
      </c>
      <c r="C1889" s="3" t="s">
        <v>196</v>
      </c>
      <c r="D1889" s="3" t="s">
        <v>9</v>
      </c>
      <c r="E1889" s="3" t="s">
        <v>66</v>
      </c>
      <c r="F1889" s="7">
        <v>26.62</v>
      </c>
      <c r="G1889" s="6" t="s">
        <v>532</v>
      </c>
      <c r="H1889" s="21">
        <f t="shared" si="203"/>
        <v>12</v>
      </c>
      <c r="I1889" s="21" t="str">
        <f t="shared" si="209"/>
        <v>dezembro</v>
      </c>
      <c r="J1889" s="20">
        <f t="shared" si="204"/>
        <v>12</v>
      </c>
      <c r="K1889" s="20">
        <f t="shared" si="205"/>
        <v>2023</v>
      </c>
      <c r="L1889" s="12">
        <f t="shared" si="206"/>
        <v>0.32058749050392504</v>
      </c>
      <c r="M1889">
        <f>(COUNTIF(mercado_acoes!D:D, "Compra") + COUNTIF(mercado_acoes!D:D, "Venda"))</f>
        <v>2000</v>
      </c>
      <c r="N1889" s="19">
        <f t="shared" si="207"/>
        <v>2662</v>
      </c>
      <c r="O1889" s="19">
        <f t="shared" si="208"/>
        <v>2022.6794125094962</v>
      </c>
    </row>
    <row r="1890" spans="1:15" x14ac:dyDescent="0.2">
      <c r="A1890" s="3">
        <v>47</v>
      </c>
      <c r="B1890" s="3" t="s">
        <v>93</v>
      </c>
      <c r="C1890" s="3" t="s">
        <v>94</v>
      </c>
      <c r="D1890" s="3" t="s">
        <v>9</v>
      </c>
      <c r="E1890" s="3" t="s">
        <v>27</v>
      </c>
      <c r="F1890" s="7">
        <v>14.78</v>
      </c>
      <c r="G1890" s="6" t="s">
        <v>532</v>
      </c>
      <c r="H1890" s="21">
        <f t="shared" si="203"/>
        <v>12</v>
      </c>
      <c r="I1890" s="21" t="str">
        <f t="shared" si="209"/>
        <v>dezembro</v>
      </c>
      <c r="J1890" s="20">
        <f t="shared" si="204"/>
        <v>12</v>
      </c>
      <c r="K1890" s="20">
        <f t="shared" si="205"/>
        <v>2023</v>
      </c>
      <c r="L1890" s="12">
        <f t="shared" si="206"/>
        <v>0.17067612053684475</v>
      </c>
      <c r="M1890">
        <f>(COUNTIF(mercado_acoes!D:D, "Compra") + COUNTIF(mercado_acoes!D:D, "Venda"))</f>
        <v>2000</v>
      </c>
      <c r="N1890" s="19">
        <f t="shared" si="207"/>
        <v>1478</v>
      </c>
      <c r="O1890" s="19">
        <f t="shared" si="208"/>
        <v>2022.8293238794631</v>
      </c>
    </row>
    <row r="1891" spans="1:15" x14ac:dyDescent="0.2">
      <c r="A1891" s="3">
        <v>45</v>
      </c>
      <c r="B1891" s="3" t="s">
        <v>227</v>
      </c>
      <c r="C1891" s="3" t="s">
        <v>228</v>
      </c>
      <c r="D1891" s="3" t="s">
        <v>9</v>
      </c>
      <c r="E1891" s="3" t="s">
        <v>70</v>
      </c>
      <c r="F1891" s="7">
        <v>10.99</v>
      </c>
      <c r="G1891" s="6" t="s">
        <v>532</v>
      </c>
      <c r="H1891" s="21">
        <f t="shared" si="203"/>
        <v>12</v>
      </c>
      <c r="I1891" s="21" t="str">
        <f t="shared" si="209"/>
        <v>dezembro</v>
      </c>
      <c r="J1891" s="20">
        <f t="shared" si="204"/>
        <v>12</v>
      </c>
      <c r="K1891" s="20">
        <f t="shared" si="205"/>
        <v>2023</v>
      </c>
      <c r="L1891" s="12">
        <f t="shared" si="206"/>
        <v>0.12268928842744997</v>
      </c>
      <c r="M1891">
        <f>(COUNTIF(mercado_acoes!D:D, "Compra") + COUNTIF(mercado_acoes!D:D, "Venda"))</f>
        <v>2000</v>
      </c>
      <c r="N1891" s="19">
        <f t="shared" si="207"/>
        <v>1099</v>
      </c>
      <c r="O1891" s="19">
        <f t="shared" si="208"/>
        <v>2022.8773107115726</v>
      </c>
    </row>
    <row r="1892" spans="1:15" x14ac:dyDescent="0.2">
      <c r="A1892" s="3">
        <v>23</v>
      </c>
      <c r="B1892" s="3" t="s">
        <v>253</v>
      </c>
      <c r="C1892" s="3" t="s">
        <v>254</v>
      </c>
      <c r="D1892" s="3" t="s">
        <v>14</v>
      </c>
      <c r="E1892" s="3" t="s">
        <v>79</v>
      </c>
      <c r="F1892" s="7">
        <v>14.26</v>
      </c>
      <c r="G1892" s="6" t="s">
        <v>532</v>
      </c>
      <c r="H1892" s="21">
        <f t="shared" si="203"/>
        <v>12</v>
      </c>
      <c r="I1892" s="21" t="str">
        <f t="shared" si="209"/>
        <v>dezembro</v>
      </c>
      <c r="J1892" s="20">
        <f t="shared" si="204"/>
        <v>12</v>
      </c>
      <c r="K1892" s="20">
        <f t="shared" si="205"/>
        <v>2023</v>
      </c>
      <c r="L1892" s="12">
        <f t="shared" si="206"/>
        <v>0.1640921752342365</v>
      </c>
      <c r="M1892">
        <f>(COUNTIF(mercado_acoes!D:D, "Compra") + COUNTIF(mercado_acoes!D:D, "Venda"))</f>
        <v>2000</v>
      </c>
      <c r="N1892" s="19">
        <f t="shared" si="207"/>
        <v>1426</v>
      </c>
      <c r="O1892" s="19">
        <f t="shared" si="208"/>
        <v>2022.8359078247659</v>
      </c>
    </row>
    <row r="1893" spans="1:15" x14ac:dyDescent="0.2">
      <c r="A1893" s="3">
        <v>92</v>
      </c>
      <c r="B1893" s="3" t="s">
        <v>85</v>
      </c>
      <c r="C1893" s="3" t="s">
        <v>188</v>
      </c>
      <c r="D1893" s="3" t="s">
        <v>14</v>
      </c>
      <c r="E1893" s="3" t="s">
        <v>115</v>
      </c>
      <c r="F1893" s="7">
        <v>25.34</v>
      </c>
      <c r="G1893" s="6" t="s">
        <v>532</v>
      </c>
      <c r="H1893" s="21">
        <f t="shared" si="203"/>
        <v>12</v>
      </c>
      <c r="I1893" s="21" t="str">
        <f t="shared" si="209"/>
        <v>dezembro</v>
      </c>
      <c r="J1893" s="20">
        <f t="shared" si="204"/>
        <v>12</v>
      </c>
      <c r="K1893" s="20">
        <f t="shared" si="205"/>
        <v>2023</v>
      </c>
      <c r="L1893" s="12">
        <f t="shared" si="206"/>
        <v>0.30438085591288933</v>
      </c>
      <c r="M1893">
        <f>(COUNTIF(mercado_acoes!D:D, "Compra") + COUNTIF(mercado_acoes!D:D, "Venda"))</f>
        <v>2000</v>
      </c>
      <c r="N1893" s="19">
        <f t="shared" si="207"/>
        <v>2534</v>
      </c>
      <c r="O1893" s="19">
        <f t="shared" si="208"/>
        <v>2022.695619144087</v>
      </c>
    </row>
    <row r="1894" spans="1:15" x14ac:dyDescent="0.2">
      <c r="A1894" s="3">
        <v>43</v>
      </c>
      <c r="B1894" s="3" t="s">
        <v>64</v>
      </c>
      <c r="C1894" s="3" t="s">
        <v>65</v>
      </c>
      <c r="D1894" s="3" t="s">
        <v>9</v>
      </c>
      <c r="E1894" s="3" t="s">
        <v>125</v>
      </c>
      <c r="F1894" s="7">
        <v>5.36</v>
      </c>
      <c r="G1894" s="6" t="s">
        <v>532</v>
      </c>
      <c r="H1894" s="21">
        <f t="shared" si="203"/>
        <v>12</v>
      </c>
      <c r="I1894" s="21" t="str">
        <f t="shared" si="209"/>
        <v>dezembro</v>
      </c>
      <c r="J1894" s="20">
        <f t="shared" si="204"/>
        <v>12</v>
      </c>
      <c r="K1894" s="20">
        <f t="shared" si="205"/>
        <v>2023</v>
      </c>
      <c r="L1894" s="12">
        <f t="shared" si="206"/>
        <v>5.140541909344138E-2</v>
      </c>
      <c r="M1894">
        <f>(COUNTIF(mercado_acoes!D:D, "Compra") + COUNTIF(mercado_acoes!D:D, "Venda"))</f>
        <v>2000</v>
      </c>
      <c r="N1894" s="19">
        <f t="shared" si="207"/>
        <v>536</v>
      </c>
      <c r="O1894" s="19">
        <f t="shared" si="208"/>
        <v>2022.9485945809065</v>
      </c>
    </row>
    <row r="1895" spans="1:15" x14ac:dyDescent="0.2">
      <c r="A1895" s="3">
        <v>51</v>
      </c>
      <c r="B1895" s="3" t="s">
        <v>248</v>
      </c>
      <c r="C1895" s="3" t="s">
        <v>249</v>
      </c>
      <c r="D1895" s="3" t="s">
        <v>9</v>
      </c>
      <c r="E1895" s="3" t="s">
        <v>37</v>
      </c>
      <c r="F1895" s="7">
        <v>52.79</v>
      </c>
      <c r="G1895" s="6" t="s">
        <v>532</v>
      </c>
      <c r="H1895" s="21">
        <f t="shared" si="203"/>
        <v>12</v>
      </c>
      <c r="I1895" s="21" t="str">
        <f t="shared" si="209"/>
        <v>dezembro</v>
      </c>
      <c r="J1895" s="20">
        <f t="shared" si="204"/>
        <v>12</v>
      </c>
      <c r="K1895" s="20">
        <f t="shared" si="205"/>
        <v>2023</v>
      </c>
      <c r="L1895" s="12">
        <f t="shared" si="206"/>
        <v>0.65193719929095972</v>
      </c>
      <c r="M1895">
        <f>(COUNTIF(mercado_acoes!D:D, "Compra") + COUNTIF(mercado_acoes!D:D, "Venda"))</f>
        <v>2000</v>
      </c>
      <c r="N1895" s="19">
        <f t="shared" si="207"/>
        <v>5279</v>
      </c>
      <c r="O1895" s="19">
        <f t="shared" si="208"/>
        <v>2022.3480628007089</v>
      </c>
    </row>
    <row r="1896" spans="1:15" x14ac:dyDescent="0.2">
      <c r="A1896" s="3">
        <v>14</v>
      </c>
      <c r="B1896" s="3" t="s">
        <v>156</v>
      </c>
      <c r="C1896" s="3" t="s">
        <v>157</v>
      </c>
      <c r="D1896" s="3" t="s">
        <v>14</v>
      </c>
      <c r="E1896" s="3" t="s">
        <v>70</v>
      </c>
      <c r="F1896" s="7">
        <v>12.26</v>
      </c>
      <c r="G1896" s="6" t="s">
        <v>533</v>
      </c>
      <c r="H1896" s="21">
        <f t="shared" si="203"/>
        <v>13</v>
      </c>
      <c r="I1896" s="21" t="str">
        <f t="shared" si="209"/>
        <v>dezembro</v>
      </c>
      <c r="J1896" s="20">
        <f t="shared" si="204"/>
        <v>12</v>
      </c>
      <c r="K1896" s="20">
        <f t="shared" si="205"/>
        <v>2023</v>
      </c>
      <c r="L1896" s="12">
        <f t="shared" si="206"/>
        <v>0.13876930868574322</v>
      </c>
      <c r="M1896">
        <f>(COUNTIF(mercado_acoes!D:D, "Compra") + COUNTIF(mercado_acoes!D:D, "Venda"))</f>
        <v>2000</v>
      </c>
      <c r="N1896" s="19">
        <f t="shared" si="207"/>
        <v>1226</v>
      </c>
      <c r="O1896" s="19">
        <f t="shared" si="208"/>
        <v>2022.8612306913142</v>
      </c>
    </row>
    <row r="1897" spans="1:15" x14ac:dyDescent="0.2">
      <c r="A1897" s="3">
        <v>14</v>
      </c>
      <c r="B1897" s="3" t="s">
        <v>156</v>
      </c>
      <c r="C1897" s="3" t="s">
        <v>157</v>
      </c>
      <c r="D1897" s="3" t="s">
        <v>9</v>
      </c>
      <c r="E1897" s="3" t="s">
        <v>115</v>
      </c>
      <c r="F1897" s="7">
        <v>26.01</v>
      </c>
      <c r="G1897" s="6" t="s">
        <v>533</v>
      </c>
      <c r="H1897" s="21">
        <f t="shared" si="203"/>
        <v>13</v>
      </c>
      <c r="I1897" s="21" t="str">
        <f t="shared" si="209"/>
        <v>dezembro</v>
      </c>
      <c r="J1897" s="20">
        <f t="shared" si="204"/>
        <v>12</v>
      </c>
      <c r="K1897" s="20">
        <f t="shared" si="205"/>
        <v>2023</v>
      </c>
      <c r="L1897" s="12">
        <f t="shared" si="206"/>
        <v>0.31286401620663457</v>
      </c>
      <c r="M1897">
        <f>(COUNTIF(mercado_acoes!D:D, "Compra") + COUNTIF(mercado_acoes!D:D, "Venda"))</f>
        <v>2000</v>
      </c>
      <c r="N1897" s="19">
        <f t="shared" si="207"/>
        <v>2601</v>
      </c>
      <c r="O1897" s="19">
        <f t="shared" si="208"/>
        <v>2022.6871359837933</v>
      </c>
    </row>
    <row r="1898" spans="1:15" x14ac:dyDescent="0.2">
      <c r="A1898" s="3">
        <v>64</v>
      </c>
      <c r="B1898" s="3" t="s">
        <v>142</v>
      </c>
      <c r="C1898" s="3" t="s">
        <v>143</v>
      </c>
      <c r="D1898" s="3" t="s">
        <v>14</v>
      </c>
      <c r="E1898" s="3" t="s">
        <v>63</v>
      </c>
      <c r="F1898" s="7">
        <v>11.81</v>
      </c>
      <c r="G1898" s="6" t="s">
        <v>533</v>
      </c>
      <c r="H1898" s="21">
        <f t="shared" si="203"/>
        <v>13</v>
      </c>
      <c r="I1898" s="21" t="str">
        <f t="shared" si="209"/>
        <v>dezembro</v>
      </c>
      <c r="J1898" s="20">
        <f t="shared" si="204"/>
        <v>12</v>
      </c>
      <c r="K1898" s="20">
        <f t="shared" si="205"/>
        <v>2023</v>
      </c>
      <c r="L1898" s="12">
        <f t="shared" si="206"/>
        <v>0.13307166371233223</v>
      </c>
      <c r="M1898">
        <f>(COUNTIF(mercado_acoes!D:D, "Compra") + COUNTIF(mercado_acoes!D:D, "Venda"))</f>
        <v>2000</v>
      </c>
      <c r="N1898" s="19">
        <f t="shared" si="207"/>
        <v>1181</v>
      </c>
      <c r="O1898" s="19">
        <f t="shared" si="208"/>
        <v>2022.8669283362876</v>
      </c>
    </row>
    <row r="1899" spans="1:15" x14ac:dyDescent="0.2">
      <c r="A1899" s="3">
        <v>67</v>
      </c>
      <c r="B1899" s="3" t="s">
        <v>199</v>
      </c>
      <c r="C1899" s="3" t="s">
        <v>200</v>
      </c>
      <c r="D1899" s="3" t="s">
        <v>14</v>
      </c>
      <c r="E1899" s="3" t="s">
        <v>30</v>
      </c>
      <c r="F1899" s="7">
        <v>33.32</v>
      </c>
      <c r="G1899" s="6" t="s">
        <v>533</v>
      </c>
      <c r="H1899" s="21">
        <f t="shared" si="203"/>
        <v>13</v>
      </c>
      <c r="I1899" s="21" t="str">
        <f t="shared" si="209"/>
        <v>dezembro</v>
      </c>
      <c r="J1899" s="20">
        <f t="shared" si="204"/>
        <v>12</v>
      </c>
      <c r="K1899" s="20">
        <f t="shared" si="205"/>
        <v>2023</v>
      </c>
      <c r="L1899" s="12">
        <f t="shared" si="206"/>
        <v>0.40541909344137761</v>
      </c>
      <c r="M1899">
        <f>(COUNTIF(mercado_acoes!D:D, "Compra") + COUNTIF(mercado_acoes!D:D, "Venda"))</f>
        <v>2000</v>
      </c>
      <c r="N1899" s="19">
        <f t="shared" si="207"/>
        <v>3332</v>
      </c>
      <c r="O1899" s="19">
        <f t="shared" si="208"/>
        <v>2022.5945809065586</v>
      </c>
    </row>
    <row r="1900" spans="1:15" x14ac:dyDescent="0.2">
      <c r="A1900" s="3">
        <v>60</v>
      </c>
      <c r="B1900" s="3" t="s">
        <v>41</v>
      </c>
      <c r="C1900" s="3" t="s">
        <v>42</v>
      </c>
      <c r="D1900" s="3" t="s">
        <v>9</v>
      </c>
      <c r="E1900" s="3" t="s">
        <v>18</v>
      </c>
      <c r="F1900" s="7">
        <v>12.13</v>
      </c>
      <c r="G1900" s="6" t="s">
        <v>533</v>
      </c>
      <c r="H1900" s="21">
        <f t="shared" si="203"/>
        <v>13</v>
      </c>
      <c r="I1900" s="21" t="str">
        <f t="shared" si="209"/>
        <v>dezembro</v>
      </c>
      <c r="J1900" s="20">
        <f t="shared" si="204"/>
        <v>12</v>
      </c>
      <c r="K1900" s="20">
        <f t="shared" si="205"/>
        <v>2023</v>
      </c>
      <c r="L1900" s="12">
        <f t="shared" si="206"/>
        <v>0.13712332236009114</v>
      </c>
      <c r="M1900">
        <f>(COUNTIF(mercado_acoes!D:D, "Compra") + COUNTIF(mercado_acoes!D:D, "Venda"))</f>
        <v>2000</v>
      </c>
      <c r="N1900" s="19">
        <f t="shared" si="207"/>
        <v>1213</v>
      </c>
      <c r="O1900" s="19">
        <f t="shared" si="208"/>
        <v>2022.8628766776399</v>
      </c>
    </row>
    <row r="1901" spans="1:15" x14ac:dyDescent="0.2">
      <c r="A1901" s="3">
        <v>100</v>
      </c>
      <c r="B1901" s="3" t="s">
        <v>28</v>
      </c>
      <c r="C1901" s="3" t="s">
        <v>29</v>
      </c>
      <c r="D1901" s="3" t="s">
        <v>9</v>
      </c>
      <c r="E1901" s="3" t="s">
        <v>70</v>
      </c>
      <c r="F1901" s="7">
        <v>13.22</v>
      </c>
      <c r="G1901" s="6" t="s">
        <v>533</v>
      </c>
      <c r="H1901" s="21">
        <f t="shared" si="203"/>
        <v>13</v>
      </c>
      <c r="I1901" s="21" t="str">
        <f t="shared" si="209"/>
        <v>dezembro</v>
      </c>
      <c r="J1901" s="20">
        <f t="shared" si="204"/>
        <v>12</v>
      </c>
      <c r="K1901" s="20">
        <f t="shared" si="205"/>
        <v>2023</v>
      </c>
      <c r="L1901" s="12">
        <f t="shared" si="206"/>
        <v>0.15092428462901999</v>
      </c>
      <c r="M1901">
        <f>(COUNTIF(mercado_acoes!D:D, "Compra") + COUNTIF(mercado_acoes!D:D, "Venda"))</f>
        <v>2000</v>
      </c>
      <c r="N1901" s="19">
        <f t="shared" si="207"/>
        <v>1322</v>
      </c>
      <c r="O1901" s="19">
        <f t="shared" si="208"/>
        <v>2022.8490757153709</v>
      </c>
    </row>
    <row r="1902" spans="1:15" x14ac:dyDescent="0.2">
      <c r="A1902" s="3">
        <v>68</v>
      </c>
      <c r="B1902" s="3" t="s">
        <v>23</v>
      </c>
      <c r="C1902" s="3" t="s">
        <v>24</v>
      </c>
      <c r="D1902" s="3" t="s">
        <v>14</v>
      </c>
      <c r="E1902" s="3" t="s">
        <v>47</v>
      </c>
      <c r="F1902" s="7">
        <v>10.24</v>
      </c>
      <c r="G1902" s="6" t="s">
        <v>534</v>
      </c>
      <c r="H1902" s="21">
        <f t="shared" si="203"/>
        <v>14</v>
      </c>
      <c r="I1902" s="21" t="str">
        <f t="shared" si="209"/>
        <v>dezembro</v>
      </c>
      <c r="J1902" s="20">
        <f t="shared" si="204"/>
        <v>12</v>
      </c>
      <c r="K1902" s="20">
        <f t="shared" si="205"/>
        <v>2023</v>
      </c>
      <c r="L1902" s="12">
        <f t="shared" si="206"/>
        <v>0.11319321347176499</v>
      </c>
      <c r="M1902">
        <f>(COUNTIF(mercado_acoes!D:D, "Compra") + COUNTIF(mercado_acoes!D:D, "Venda"))</f>
        <v>2000</v>
      </c>
      <c r="N1902" s="19">
        <f t="shared" si="207"/>
        <v>1024</v>
      </c>
      <c r="O1902" s="19">
        <f t="shared" si="208"/>
        <v>2022.8868067865283</v>
      </c>
    </row>
    <row r="1903" spans="1:15" x14ac:dyDescent="0.2">
      <c r="A1903" s="3">
        <v>5</v>
      </c>
      <c r="B1903" s="3" t="s">
        <v>151</v>
      </c>
      <c r="C1903" s="3" t="s">
        <v>152</v>
      </c>
      <c r="D1903" s="3" t="s">
        <v>9</v>
      </c>
      <c r="E1903" s="3" t="s">
        <v>10</v>
      </c>
      <c r="F1903" s="7">
        <v>10.26</v>
      </c>
      <c r="G1903" s="6" t="s">
        <v>534</v>
      </c>
      <c r="H1903" s="21">
        <f t="shared" si="203"/>
        <v>14</v>
      </c>
      <c r="I1903" s="21" t="str">
        <f t="shared" si="209"/>
        <v>dezembro</v>
      </c>
      <c r="J1903" s="20">
        <f t="shared" si="204"/>
        <v>12</v>
      </c>
      <c r="K1903" s="20">
        <f t="shared" si="205"/>
        <v>2023</v>
      </c>
      <c r="L1903" s="12">
        <f t="shared" si="206"/>
        <v>0.11344644213724991</v>
      </c>
      <c r="M1903">
        <f>(COUNTIF(mercado_acoes!D:D, "Compra") + COUNTIF(mercado_acoes!D:D, "Venda"))</f>
        <v>2000</v>
      </c>
      <c r="N1903" s="19">
        <f t="shared" si="207"/>
        <v>1026</v>
      </c>
      <c r="O1903" s="19">
        <f t="shared" si="208"/>
        <v>2022.8865535578627</v>
      </c>
    </row>
    <row r="1904" spans="1:15" x14ac:dyDescent="0.2">
      <c r="A1904" s="3">
        <v>57</v>
      </c>
      <c r="B1904" s="3" t="s">
        <v>61</v>
      </c>
      <c r="C1904" s="3" t="s">
        <v>180</v>
      </c>
      <c r="D1904" s="3" t="s">
        <v>14</v>
      </c>
      <c r="E1904" s="3" t="s">
        <v>115</v>
      </c>
      <c r="F1904" s="7">
        <v>27.19</v>
      </c>
      <c r="G1904" s="6" t="s">
        <v>534</v>
      </c>
      <c r="H1904" s="21">
        <f t="shared" si="203"/>
        <v>14</v>
      </c>
      <c r="I1904" s="21" t="str">
        <f t="shared" si="209"/>
        <v>dezembro</v>
      </c>
      <c r="J1904" s="20">
        <f t="shared" si="204"/>
        <v>12</v>
      </c>
      <c r="K1904" s="20">
        <f t="shared" si="205"/>
        <v>2023</v>
      </c>
      <c r="L1904" s="12">
        <f t="shared" si="206"/>
        <v>0.32780450747024564</v>
      </c>
      <c r="M1904">
        <f>(COUNTIF(mercado_acoes!D:D, "Compra") + COUNTIF(mercado_acoes!D:D, "Venda"))</f>
        <v>2000</v>
      </c>
      <c r="N1904" s="19">
        <f t="shared" si="207"/>
        <v>2719</v>
      </c>
      <c r="O1904" s="19">
        <f t="shared" si="208"/>
        <v>2022.6721954925297</v>
      </c>
    </row>
    <row r="1905" spans="1:15" x14ac:dyDescent="0.2">
      <c r="A1905" s="3">
        <v>67</v>
      </c>
      <c r="B1905" s="3" t="s">
        <v>199</v>
      </c>
      <c r="C1905" s="3" t="s">
        <v>200</v>
      </c>
      <c r="D1905" s="3" t="s">
        <v>14</v>
      </c>
      <c r="E1905" s="3" t="s">
        <v>47</v>
      </c>
      <c r="F1905" s="7">
        <v>15.24</v>
      </c>
      <c r="G1905" s="6" t="s">
        <v>535</v>
      </c>
      <c r="H1905" s="21">
        <f t="shared" si="203"/>
        <v>15</v>
      </c>
      <c r="I1905" s="21" t="str">
        <f t="shared" si="209"/>
        <v>dezembro</v>
      </c>
      <c r="J1905" s="20">
        <f t="shared" si="204"/>
        <v>12</v>
      </c>
      <c r="K1905" s="20">
        <f t="shared" si="205"/>
        <v>2023</v>
      </c>
      <c r="L1905" s="12">
        <f t="shared" si="206"/>
        <v>0.17650037984299821</v>
      </c>
      <c r="M1905">
        <f>(COUNTIF(mercado_acoes!D:D, "Compra") + COUNTIF(mercado_acoes!D:D, "Venda"))</f>
        <v>2000</v>
      </c>
      <c r="N1905" s="19">
        <f t="shared" si="207"/>
        <v>1524</v>
      </c>
      <c r="O1905" s="19">
        <f t="shared" si="208"/>
        <v>2022.823499620157</v>
      </c>
    </row>
    <row r="1906" spans="1:15" x14ac:dyDescent="0.2">
      <c r="A1906" s="3">
        <v>12</v>
      </c>
      <c r="B1906" s="3" t="s">
        <v>178</v>
      </c>
      <c r="C1906" s="3" t="s">
        <v>179</v>
      </c>
      <c r="D1906" s="3" t="s">
        <v>14</v>
      </c>
      <c r="E1906" s="3" t="s">
        <v>30</v>
      </c>
      <c r="F1906" s="7">
        <v>27.42</v>
      </c>
      <c r="G1906" s="6" t="s">
        <v>535</v>
      </c>
      <c r="H1906" s="21">
        <f t="shared" si="203"/>
        <v>15</v>
      </c>
      <c r="I1906" s="21" t="str">
        <f t="shared" si="209"/>
        <v>dezembro</v>
      </c>
      <c r="J1906" s="20">
        <f t="shared" si="204"/>
        <v>12</v>
      </c>
      <c r="K1906" s="20">
        <f t="shared" si="205"/>
        <v>2023</v>
      </c>
      <c r="L1906" s="12">
        <f t="shared" si="206"/>
        <v>0.33071663712332233</v>
      </c>
      <c r="M1906">
        <f>(COUNTIF(mercado_acoes!D:D, "Compra") + COUNTIF(mercado_acoes!D:D, "Venda"))</f>
        <v>2000</v>
      </c>
      <c r="N1906" s="19">
        <f t="shared" si="207"/>
        <v>2742</v>
      </c>
      <c r="O1906" s="19">
        <f t="shared" si="208"/>
        <v>2022.6692833628767</v>
      </c>
    </row>
    <row r="1907" spans="1:15" x14ac:dyDescent="0.2">
      <c r="A1907" s="3">
        <v>33</v>
      </c>
      <c r="B1907" s="3" t="s">
        <v>182</v>
      </c>
      <c r="C1907" s="3" t="s">
        <v>183</v>
      </c>
      <c r="D1907" s="3" t="s">
        <v>9</v>
      </c>
      <c r="E1907" s="3" t="s">
        <v>115</v>
      </c>
      <c r="F1907" s="7">
        <v>29.78</v>
      </c>
      <c r="G1907" s="6" t="s">
        <v>535</v>
      </c>
      <c r="H1907" s="21">
        <f t="shared" si="203"/>
        <v>15</v>
      </c>
      <c r="I1907" s="21" t="str">
        <f t="shared" si="209"/>
        <v>dezembro</v>
      </c>
      <c r="J1907" s="20">
        <f t="shared" si="204"/>
        <v>12</v>
      </c>
      <c r="K1907" s="20">
        <f t="shared" si="205"/>
        <v>2023</v>
      </c>
      <c r="L1907" s="12">
        <f t="shared" si="206"/>
        <v>0.36059761965054443</v>
      </c>
      <c r="M1907">
        <f>(COUNTIF(mercado_acoes!D:D, "Compra") + COUNTIF(mercado_acoes!D:D, "Venda"))</f>
        <v>2000</v>
      </c>
      <c r="N1907" s="19">
        <f t="shared" si="207"/>
        <v>2978</v>
      </c>
      <c r="O1907" s="19">
        <f t="shared" si="208"/>
        <v>2022.6394023803496</v>
      </c>
    </row>
    <row r="1908" spans="1:15" x14ac:dyDescent="0.2">
      <c r="A1908" s="3">
        <v>90</v>
      </c>
      <c r="B1908" s="3" t="s">
        <v>225</v>
      </c>
      <c r="C1908" s="3" t="s">
        <v>226</v>
      </c>
      <c r="D1908" s="3" t="s">
        <v>9</v>
      </c>
      <c r="E1908" s="3" t="s">
        <v>70</v>
      </c>
      <c r="F1908" s="7">
        <v>10.44</v>
      </c>
      <c r="G1908" s="6" t="s">
        <v>535</v>
      </c>
      <c r="H1908" s="21">
        <f t="shared" si="203"/>
        <v>15</v>
      </c>
      <c r="I1908" s="21" t="str">
        <f t="shared" si="209"/>
        <v>dezembro</v>
      </c>
      <c r="J1908" s="20">
        <f t="shared" si="204"/>
        <v>12</v>
      </c>
      <c r="K1908" s="20">
        <f t="shared" si="205"/>
        <v>2023</v>
      </c>
      <c r="L1908" s="12">
        <f t="shared" si="206"/>
        <v>0.11572550012661431</v>
      </c>
      <c r="M1908">
        <f>(COUNTIF(mercado_acoes!D:D, "Compra") + COUNTIF(mercado_acoes!D:D, "Venda"))</f>
        <v>2000</v>
      </c>
      <c r="N1908" s="19">
        <f t="shared" si="207"/>
        <v>1044</v>
      </c>
      <c r="O1908" s="19">
        <f t="shared" si="208"/>
        <v>2022.8842744998733</v>
      </c>
    </row>
    <row r="1909" spans="1:15" x14ac:dyDescent="0.2">
      <c r="A1909" s="3">
        <v>97</v>
      </c>
      <c r="B1909" s="3" t="s">
        <v>43</v>
      </c>
      <c r="C1909" s="3" t="s">
        <v>44</v>
      </c>
      <c r="D1909" s="3" t="s">
        <v>9</v>
      </c>
      <c r="E1909" s="3" t="s">
        <v>27</v>
      </c>
      <c r="F1909" s="7">
        <v>12.13</v>
      </c>
      <c r="G1909" s="6" t="s">
        <v>535</v>
      </c>
      <c r="H1909" s="21">
        <f t="shared" ref="H1909:H1972" si="210">DAY(G1909)</f>
        <v>15</v>
      </c>
      <c r="I1909" s="21" t="str">
        <f t="shared" si="209"/>
        <v>dezembro</v>
      </c>
      <c r="J1909" s="20">
        <f t="shared" si="204"/>
        <v>12</v>
      </c>
      <c r="K1909" s="20">
        <f t="shared" si="205"/>
        <v>2023</v>
      </c>
      <c r="L1909" s="12">
        <f t="shared" si="206"/>
        <v>0.13712332236009114</v>
      </c>
      <c r="M1909">
        <f>(COUNTIF(mercado_acoes!D:D, "Compra") + COUNTIF(mercado_acoes!D:D, "Venda"))</f>
        <v>2000</v>
      </c>
      <c r="N1909" s="19">
        <f t="shared" si="207"/>
        <v>1213</v>
      </c>
      <c r="O1909" s="19">
        <f t="shared" si="208"/>
        <v>2022.8628766776399</v>
      </c>
    </row>
    <row r="1910" spans="1:15" x14ac:dyDescent="0.2">
      <c r="A1910" s="3">
        <v>31</v>
      </c>
      <c r="B1910" s="3" t="s">
        <v>240</v>
      </c>
      <c r="C1910" s="3" t="s">
        <v>241</v>
      </c>
      <c r="D1910" s="3" t="s">
        <v>9</v>
      </c>
      <c r="E1910" s="3" t="s">
        <v>63</v>
      </c>
      <c r="F1910" s="7">
        <v>11.64</v>
      </c>
      <c r="G1910" s="6" t="s">
        <v>535</v>
      </c>
      <c r="H1910" s="21">
        <f t="shared" si="210"/>
        <v>15</v>
      </c>
      <c r="I1910" s="21" t="str">
        <f t="shared" si="209"/>
        <v>dezembro</v>
      </c>
      <c r="J1910" s="20">
        <f t="shared" si="204"/>
        <v>12</v>
      </c>
      <c r="K1910" s="20">
        <f t="shared" si="205"/>
        <v>2023</v>
      </c>
      <c r="L1910" s="12">
        <f t="shared" si="206"/>
        <v>0.1309192200557103</v>
      </c>
      <c r="M1910">
        <f>(COUNTIF(mercado_acoes!D:D, "Compra") + COUNTIF(mercado_acoes!D:D, "Venda"))</f>
        <v>2000</v>
      </c>
      <c r="N1910" s="19">
        <f t="shared" si="207"/>
        <v>1164</v>
      </c>
      <c r="O1910" s="19">
        <f t="shared" si="208"/>
        <v>2022.8690807799444</v>
      </c>
    </row>
    <row r="1911" spans="1:15" x14ac:dyDescent="0.2">
      <c r="A1911" s="3">
        <v>33</v>
      </c>
      <c r="B1911" s="3" t="s">
        <v>182</v>
      </c>
      <c r="C1911" s="3" t="s">
        <v>183</v>
      </c>
      <c r="D1911" s="3" t="s">
        <v>14</v>
      </c>
      <c r="E1911" s="3" t="s">
        <v>63</v>
      </c>
      <c r="F1911" s="7">
        <v>11.45</v>
      </c>
      <c r="G1911" s="6" t="s">
        <v>535</v>
      </c>
      <c r="H1911" s="21">
        <f t="shared" si="210"/>
        <v>15</v>
      </c>
      <c r="I1911" s="21" t="str">
        <f t="shared" si="209"/>
        <v>dezembro</v>
      </c>
      <c r="J1911" s="20">
        <f t="shared" si="204"/>
        <v>12</v>
      </c>
      <c r="K1911" s="20">
        <f t="shared" si="205"/>
        <v>2023</v>
      </c>
      <c r="L1911" s="12">
        <f t="shared" si="206"/>
        <v>0.12851354773360341</v>
      </c>
      <c r="M1911">
        <f>(COUNTIF(mercado_acoes!D:D, "Compra") + COUNTIF(mercado_acoes!D:D, "Venda"))</f>
        <v>2000</v>
      </c>
      <c r="N1911" s="19">
        <f t="shared" si="207"/>
        <v>1145</v>
      </c>
      <c r="O1911" s="19">
        <f t="shared" si="208"/>
        <v>2022.8714864522665</v>
      </c>
    </row>
    <row r="1912" spans="1:15" x14ac:dyDescent="0.2">
      <c r="A1912" s="3">
        <v>50</v>
      </c>
      <c r="B1912" s="3" t="s">
        <v>16</v>
      </c>
      <c r="C1912" s="3" t="s">
        <v>17</v>
      </c>
      <c r="D1912" s="3" t="s">
        <v>9</v>
      </c>
      <c r="E1912" s="3" t="s">
        <v>18</v>
      </c>
      <c r="F1912" s="7">
        <v>20.23</v>
      </c>
      <c r="G1912" s="6" t="s">
        <v>536</v>
      </c>
      <c r="H1912" s="21">
        <f t="shared" si="210"/>
        <v>16</v>
      </c>
      <c r="I1912" s="21" t="str">
        <f t="shared" si="209"/>
        <v>dezembro</v>
      </c>
      <c r="J1912" s="20">
        <f t="shared" si="204"/>
        <v>12</v>
      </c>
      <c r="K1912" s="20">
        <f t="shared" si="205"/>
        <v>2023</v>
      </c>
      <c r="L1912" s="12">
        <f t="shared" si="206"/>
        <v>0.23968093188148898</v>
      </c>
      <c r="M1912">
        <f>(COUNTIF(mercado_acoes!D:D, "Compra") + COUNTIF(mercado_acoes!D:D, "Venda"))</f>
        <v>2000</v>
      </c>
      <c r="N1912" s="19">
        <f t="shared" si="207"/>
        <v>2023</v>
      </c>
      <c r="O1912" s="19">
        <f t="shared" si="208"/>
        <v>2022.7603190681184</v>
      </c>
    </row>
    <row r="1913" spans="1:15" x14ac:dyDescent="0.2">
      <c r="A1913" s="3">
        <v>76</v>
      </c>
      <c r="B1913" s="3" t="s">
        <v>213</v>
      </c>
      <c r="C1913" s="3" t="s">
        <v>214</v>
      </c>
      <c r="D1913" s="3" t="s">
        <v>14</v>
      </c>
      <c r="E1913" s="3" t="s">
        <v>70</v>
      </c>
      <c r="F1913" s="7">
        <v>14.12</v>
      </c>
      <c r="G1913" s="6" t="s">
        <v>536</v>
      </c>
      <c r="H1913" s="21">
        <f t="shared" si="210"/>
        <v>16</v>
      </c>
      <c r="I1913" s="21" t="str">
        <f t="shared" si="209"/>
        <v>dezembro</v>
      </c>
      <c r="J1913" s="20">
        <f t="shared" si="204"/>
        <v>12</v>
      </c>
      <c r="K1913" s="20">
        <f t="shared" si="205"/>
        <v>2023</v>
      </c>
      <c r="L1913" s="12">
        <f t="shared" si="206"/>
        <v>0.16231957457584195</v>
      </c>
      <c r="M1913">
        <f>(COUNTIF(mercado_acoes!D:D, "Compra") + COUNTIF(mercado_acoes!D:D, "Venda"))</f>
        <v>2000</v>
      </c>
      <c r="N1913" s="19">
        <f t="shared" si="207"/>
        <v>1412</v>
      </c>
      <c r="O1913" s="19">
        <f t="shared" si="208"/>
        <v>2022.8376804254242</v>
      </c>
    </row>
    <row r="1914" spans="1:15" x14ac:dyDescent="0.2">
      <c r="A1914" s="3">
        <v>93</v>
      </c>
      <c r="B1914" s="3" t="s">
        <v>106</v>
      </c>
      <c r="C1914" s="3" t="s">
        <v>107</v>
      </c>
      <c r="D1914" s="3" t="s">
        <v>9</v>
      </c>
      <c r="E1914" s="3" t="s">
        <v>83</v>
      </c>
      <c r="F1914" s="7">
        <v>35.22</v>
      </c>
      <c r="G1914" s="6" t="s">
        <v>536</v>
      </c>
      <c r="H1914" s="21">
        <f t="shared" si="210"/>
        <v>16</v>
      </c>
      <c r="I1914" s="21" t="str">
        <f t="shared" si="209"/>
        <v>dezembro</v>
      </c>
      <c r="J1914" s="20">
        <f t="shared" si="204"/>
        <v>12</v>
      </c>
      <c r="K1914" s="20">
        <f t="shared" si="205"/>
        <v>2023</v>
      </c>
      <c r="L1914" s="12">
        <f t="shared" si="206"/>
        <v>0.42947581666244616</v>
      </c>
      <c r="M1914">
        <f>(COUNTIF(mercado_acoes!D:D, "Compra") + COUNTIF(mercado_acoes!D:D, "Venda"))</f>
        <v>2000</v>
      </c>
      <c r="N1914" s="19">
        <f t="shared" si="207"/>
        <v>3522</v>
      </c>
      <c r="O1914" s="19">
        <f t="shared" si="208"/>
        <v>2022.5705241833375</v>
      </c>
    </row>
    <row r="1915" spans="1:15" x14ac:dyDescent="0.2">
      <c r="A1915" s="3">
        <v>97</v>
      </c>
      <c r="B1915" s="3" t="s">
        <v>43</v>
      </c>
      <c r="C1915" s="3" t="s">
        <v>44</v>
      </c>
      <c r="D1915" s="3" t="s">
        <v>9</v>
      </c>
      <c r="E1915" s="3" t="s">
        <v>15</v>
      </c>
      <c r="F1915" s="7">
        <v>49.05</v>
      </c>
      <c r="G1915" s="6" t="s">
        <v>536</v>
      </c>
      <c r="H1915" s="21">
        <f t="shared" si="210"/>
        <v>16</v>
      </c>
      <c r="I1915" s="21" t="str">
        <f t="shared" si="209"/>
        <v>dezembro</v>
      </c>
      <c r="J1915" s="20">
        <f t="shared" si="204"/>
        <v>12</v>
      </c>
      <c r="K1915" s="20">
        <f t="shared" si="205"/>
        <v>2023</v>
      </c>
      <c r="L1915" s="12">
        <f t="shared" si="206"/>
        <v>0.60458343884527721</v>
      </c>
      <c r="M1915">
        <f>(COUNTIF(mercado_acoes!D:D, "Compra") + COUNTIF(mercado_acoes!D:D, "Venda"))</f>
        <v>2000</v>
      </c>
      <c r="N1915" s="19">
        <f t="shared" si="207"/>
        <v>4905</v>
      </c>
      <c r="O1915" s="19">
        <f t="shared" si="208"/>
        <v>2022.3954165611547</v>
      </c>
    </row>
    <row r="1916" spans="1:15" x14ac:dyDescent="0.2">
      <c r="A1916" s="3">
        <v>98</v>
      </c>
      <c r="B1916" s="3" t="s">
        <v>142</v>
      </c>
      <c r="C1916" s="3" t="s">
        <v>187</v>
      </c>
      <c r="D1916" s="3" t="s">
        <v>9</v>
      </c>
      <c r="E1916" s="3" t="s">
        <v>27</v>
      </c>
      <c r="F1916" s="7">
        <v>13.7</v>
      </c>
      <c r="G1916" s="6" t="s">
        <v>536</v>
      </c>
      <c r="H1916" s="21">
        <f t="shared" si="210"/>
        <v>16</v>
      </c>
      <c r="I1916" s="21" t="str">
        <f t="shared" si="209"/>
        <v>dezembro</v>
      </c>
      <c r="J1916" s="20">
        <f t="shared" si="204"/>
        <v>12</v>
      </c>
      <c r="K1916" s="20">
        <f t="shared" si="205"/>
        <v>2023</v>
      </c>
      <c r="L1916" s="12">
        <f t="shared" si="206"/>
        <v>0.15700177260065837</v>
      </c>
      <c r="M1916">
        <f>(COUNTIF(mercado_acoes!D:D, "Compra") + COUNTIF(mercado_acoes!D:D, "Venda"))</f>
        <v>2000</v>
      </c>
      <c r="N1916" s="19">
        <f t="shared" si="207"/>
        <v>1370</v>
      </c>
      <c r="O1916" s="19">
        <f t="shared" si="208"/>
        <v>2022.8429982273994</v>
      </c>
    </row>
    <row r="1917" spans="1:15" x14ac:dyDescent="0.2">
      <c r="A1917" s="3">
        <v>94</v>
      </c>
      <c r="B1917" s="3" t="s">
        <v>205</v>
      </c>
      <c r="C1917" s="3" t="s">
        <v>256</v>
      </c>
      <c r="D1917" s="3" t="s">
        <v>14</v>
      </c>
      <c r="E1917" s="3" t="s">
        <v>30</v>
      </c>
      <c r="F1917" s="7">
        <v>27.16</v>
      </c>
      <c r="G1917" s="6" t="s">
        <v>536</v>
      </c>
      <c r="H1917" s="21">
        <f t="shared" si="210"/>
        <v>16</v>
      </c>
      <c r="I1917" s="21" t="str">
        <f t="shared" si="209"/>
        <v>dezembro</v>
      </c>
      <c r="J1917" s="20">
        <f t="shared" si="204"/>
        <v>12</v>
      </c>
      <c r="K1917" s="20">
        <f t="shared" si="205"/>
        <v>2023</v>
      </c>
      <c r="L1917" s="12">
        <f t="shared" si="206"/>
        <v>0.32742466447201823</v>
      </c>
      <c r="M1917">
        <f>(COUNTIF(mercado_acoes!D:D, "Compra") + COUNTIF(mercado_acoes!D:D, "Venda"))</f>
        <v>2000</v>
      </c>
      <c r="N1917" s="19">
        <f t="shared" si="207"/>
        <v>2716</v>
      </c>
      <c r="O1917" s="19">
        <f t="shared" si="208"/>
        <v>2022.6725753355279</v>
      </c>
    </row>
    <row r="1918" spans="1:15" x14ac:dyDescent="0.2">
      <c r="A1918" s="3">
        <v>93</v>
      </c>
      <c r="B1918" s="3" t="s">
        <v>106</v>
      </c>
      <c r="C1918" s="3" t="s">
        <v>107</v>
      </c>
      <c r="D1918" s="3" t="s">
        <v>14</v>
      </c>
      <c r="E1918" s="3" t="s">
        <v>79</v>
      </c>
      <c r="F1918" s="7">
        <v>12.67</v>
      </c>
      <c r="G1918" s="6" t="s">
        <v>537</v>
      </c>
      <c r="H1918" s="21">
        <f t="shared" si="210"/>
        <v>17</v>
      </c>
      <c r="I1918" s="21" t="str">
        <f t="shared" si="209"/>
        <v>dezembro</v>
      </c>
      <c r="J1918" s="20">
        <f t="shared" si="204"/>
        <v>12</v>
      </c>
      <c r="K1918" s="20">
        <f t="shared" si="205"/>
        <v>2023</v>
      </c>
      <c r="L1918" s="12">
        <f t="shared" si="206"/>
        <v>0.14396049632818433</v>
      </c>
      <c r="M1918">
        <f>(COUNTIF(mercado_acoes!D:D, "Compra") + COUNTIF(mercado_acoes!D:D, "Venda"))</f>
        <v>2000</v>
      </c>
      <c r="N1918" s="19">
        <f t="shared" si="207"/>
        <v>1267</v>
      </c>
      <c r="O1918" s="19">
        <f t="shared" si="208"/>
        <v>2022.8560395036718</v>
      </c>
    </row>
    <row r="1919" spans="1:15" x14ac:dyDescent="0.2">
      <c r="A1919" s="3">
        <v>87</v>
      </c>
      <c r="B1919" s="3" t="s">
        <v>267</v>
      </c>
      <c r="C1919" s="3" t="s">
        <v>268</v>
      </c>
      <c r="D1919" s="3" t="s">
        <v>14</v>
      </c>
      <c r="E1919" s="3" t="s">
        <v>47</v>
      </c>
      <c r="F1919" s="7">
        <v>9.4600000000000009</v>
      </c>
      <c r="G1919" s="6" t="s">
        <v>537</v>
      </c>
      <c r="H1919" s="21">
        <f t="shared" si="210"/>
        <v>17</v>
      </c>
      <c r="I1919" s="21" t="str">
        <f t="shared" si="209"/>
        <v>dezembro</v>
      </c>
      <c r="J1919" s="20">
        <f t="shared" si="204"/>
        <v>12</v>
      </c>
      <c r="K1919" s="20">
        <f t="shared" si="205"/>
        <v>2023</v>
      </c>
      <c r="L1919" s="12">
        <f t="shared" si="206"/>
        <v>0.10331729551785261</v>
      </c>
      <c r="M1919">
        <f>(COUNTIF(mercado_acoes!D:D, "Compra") + COUNTIF(mercado_acoes!D:D, "Venda"))</f>
        <v>2000</v>
      </c>
      <c r="N1919" s="19">
        <f t="shared" si="207"/>
        <v>946.00000000000011</v>
      </c>
      <c r="O1919" s="19">
        <f t="shared" si="208"/>
        <v>2022.8966827044821</v>
      </c>
    </row>
    <row r="1920" spans="1:15" x14ac:dyDescent="0.2">
      <c r="A1920" s="3">
        <v>17</v>
      </c>
      <c r="B1920" s="3" t="s">
        <v>195</v>
      </c>
      <c r="C1920" s="3" t="s">
        <v>196</v>
      </c>
      <c r="D1920" s="3" t="s">
        <v>9</v>
      </c>
      <c r="E1920" s="3" t="s">
        <v>70</v>
      </c>
      <c r="F1920" s="7">
        <v>14.06</v>
      </c>
      <c r="G1920" s="6" t="s">
        <v>537</v>
      </c>
      <c r="H1920" s="21">
        <f t="shared" si="210"/>
        <v>17</v>
      </c>
      <c r="I1920" s="21" t="str">
        <f t="shared" si="209"/>
        <v>dezembro</v>
      </c>
      <c r="J1920" s="20">
        <f t="shared" si="204"/>
        <v>12</v>
      </c>
      <c r="K1920" s="20">
        <f t="shared" si="205"/>
        <v>2023</v>
      </c>
      <c r="L1920" s="12">
        <f t="shared" si="206"/>
        <v>0.16155988857938716</v>
      </c>
      <c r="M1920">
        <f>(COUNTIF(mercado_acoes!D:D, "Compra") + COUNTIF(mercado_acoes!D:D, "Venda"))</f>
        <v>2000</v>
      </c>
      <c r="N1920" s="19">
        <f t="shared" si="207"/>
        <v>1406</v>
      </c>
      <c r="O1920" s="19">
        <f t="shared" si="208"/>
        <v>2022.8384401114206</v>
      </c>
    </row>
    <row r="1921" spans="1:15" x14ac:dyDescent="0.2">
      <c r="A1921" s="3">
        <v>98</v>
      </c>
      <c r="B1921" s="3" t="s">
        <v>142</v>
      </c>
      <c r="C1921" s="3" t="s">
        <v>187</v>
      </c>
      <c r="D1921" s="3" t="s">
        <v>9</v>
      </c>
      <c r="E1921" s="3" t="s">
        <v>25</v>
      </c>
      <c r="F1921" s="7">
        <v>18.28</v>
      </c>
      <c r="G1921" s="6" t="s">
        <v>537</v>
      </c>
      <c r="H1921" s="21">
        <f t="shared" si="210"/>
        <v>17</v>
      </c>
      <c r="I1921" s="21" t="str">
        <f t="shared" si="209"/>
        <v>dezembro</v>
      </c>
      <c r="J1921" s="20">
        <f t="shared" si="204"/>
        <v>12</v>
      </c>
      <c r="K1921" s="20">
        <f t="shared" si="205"/>
        <v>2023</v>
      </c>
      <c r="L1921" s="12">
        <f t="shared" si="206"/>
        <v>0.21499113699670802</v>
      </c>
      <c r="M1921">
        <f>(COUNTIF(mercado_acoes!D:D, "Compra") + COUNTIF(mercado_acoes!D:D, "Venda"))</f>
        <v>2000</v>
      </c>
      <c r="N1921" s="19">
        <f t="shared" si="207"/>
        <v>1828</v>
      </c>
      <c r="O1921" s="19">
        <f t="shared" si="208"/>
        <v>2022.7850088630032</v>
      </c>
    </row>
    <row r="1922" spans="1:15" x14ac:dyDescent="0.2">
      <c r="A1922" s="3">
        <v>68</v>
      </c>
      <c r="B1922" s="3" t="s">
        <v>23</v>
      </c>
      <c r="C1922" s="3" t="s">
        <v>24</v>
      </c>
      <c r="D1922" s="3" t="s">
        <v>14</v>
      </c>
      <c r="E1922" s="3" t="s">
        <v>66</v>
      </c>
      <c r="F1922" s="7">
        <v>31.67</v>
      </c>
      <c r="G1922" s="6" t="s">
        <v>537</v>
      </c>
      <c r="H1922" s="21">
        <f t="shared" si="210"/>
        <v>17</v>
      </c>
      <c r="I1922" s="21" t="str">
        <f t="shared" si="209"/>
        <v>dezembro</v>
      </c>
      <c r="J1922" s="20">
        <f t="shared" si="204"/>
        <v>12</v>
      </c>
      <c r="K1922" s="20">
        <f t="shared" si="205"/>
        <v>2023</v>
      </c>
      <c r="L1922" s="12">
        <f t="shared" si="206"/>
        <v>0.38452772853887057</v>
      </c>
      <c r="M1922">
        <f>(COUNTIF(mercado_acoes!D:D, "Compra") + COUNTIF(mercado_acoes!D:D, "Venda"))</f>
        <v>2000</v>
      </c>
      <c r="N1922" s="19">
        <f t="shared" si="207"/>
        <v>3167</v>
      </c>
      <c r="O1922" s="19">
        <f t="shared" si="208"/>
        <v>2022.6154722714612</v>
      </c>
    </row>
    <row r="1923" spans="1:15" x14ac:dyDescent="0.2">
      <c r="A1923" s="3">
        <v>52</v>
      </c>
      <c r="B1923" s="3" t="s">
        <v>169</v>
      </c>
      <c r="C1923" s="3" t="s">
        <v>170</v>
      </c>
      <c r="D1923" s="3" t="s">
        <v>14</v>
      </c>
      <c r="E1923" s="3" t="s">
        <v>30</v>
      </c>
      <c r="F1923" s="7">
        <v>22.18</v>
      </c>
      <c r="G1923" s="6" t="s">
        <v>537</v>
      </c>
      <c r="H1923" s="21">
        <f t="shared" si="210"/>
        <v>17</v>
      </c>
      <c r="I1923" s="21" t="str">
        <f t="shared" si="209"/>
        <v>dezembro</v>
      </c>
      <c r="J1923" s="20">
        <f t="shared" ref="J1923:J1986" si="211">MONTH(G1923)</f>
        <v>12</v>
      </c>
      <c r="K1923" s="20">
        <f t="shared" ref="K1923:K1986" si="212">YEAR(G1923)</f>
        <v>2023</v>
      </c>
      <c r="L1923" s="12">
        <f t="shared" ref="L1923:L1986" si="213">(F1923 - MIN(F:F)) / (MAX(F:F) - MIN(F:F))</f>
        <v>0.26437072676626994</v>
      </c>
      <c r="M1923">
        <f>(COUNTIF(mercado_acoes!D:D, "Compra") + COUNTIF(mercado_acoes!D:D, "Venda"))</f>
        <v>2000</v>
      </c>
      <c r="N1923" s="19">
        <f t="shared" ref="N1923:N1986" si="214">F1923*100</f>
        <v>2218</v>
      </c>
      <c r="O1923" s="19">
        <f t="shared" ref="O1923:O1986" si="215">K1923 - L1923</f>
        <v>2022.7356292732338</v>
      </c>
    </row>
    <row r="1924" spans="1:15" x14ac:dyDescent="0.2">
      <c r="A1924" s="3">
        <v>72</v>
      </c>
      <c r="B1924" s="3" t="s">
        <v>110</v>
      </c>
      <c r="C1924" s="3" t="s">
        <v>111</v>
      </c>
      <c r="D1924" s="3" t="s">
        <v>14</v>
      </c>
      <c r="E1924" s="3" t="s">
        <v>57</v>
      </c>
      <c r="F1924" s="7">
        <v>24.73</v>
      </c>
      <c r="G1924" s="6" t="s">
        <v>537</v>
      </c>
      <c r="H1924" s="21">
        <f t="shared" si="210"/>
        <v>17</v>
      </c>
      <c r="I1924" s="21" t="str">
        <f t="shared" si="209"/>
        <v>dezembro</v>
      </c>
      <c r="J1924" s="20">
        <f t="shared" si="211"/>
        <v>12</v>
      </c>
      <c r="K1924" s="20">
        <f t="shared" si="212"/>
        <v>2023</v>
      </c>
      <c r="L1924" s="12">
        <f t="shared" si="213"/>
        <v>0.29665738161559885</v>
      </c>
      <c r="M1924">
        <f>(COUNTIF(mercado_acoes!D:D, "Compra") + COUNTIF(mercado_acoes!D:D, "Venda"))</f>
        <v>2000</v>
      </c>
      <c r="N1924" s="19">
        <f t="shared" si="214"/>
        <v>2473</v>
      </c>
      <c r="O1924" s="19">
        <f t="shared" si="215"/>
        <v>2022.7033426183843</v>
      </c>
    </row>
    <row r="1925" spans="1:15" x14ac:dyDescent="0.2">
      <c r="A1925" s="3">
        <v>75</v>
      </c>
      <c r="B1925" s="3" t="s">
        <v>257</v>
      </c>
      <c r="C1925" s="3" t="s">
        <v>258</v>
      </c>
      <c r="D1925" s="3" t="s">
        <v>9</v>
      </c>
      <c r="E1925" s="3" t="s">
        <v>25</v>
      </c>
      <c r="F1925" s="7">
        <v>16.25</v>
      </c>
      <c r="G1925" s="6" t="s">
        <v>537</v>
      </c>
      <c r="H1925" s="21">
        <f t="shared" si="210"/>
        <v>17</v>
      </c>
      <c r="I1925" s="21" t="str">
        <f t="shared" ref="I1925:I1988" si="216">TEXT(G1925,"mmmm")</f>
        <v>dezembro</v>
      </c>
      <c r="J1925" s="20">
        <f t="shared" si="211"/>
        <v>12</v>
      </c>
      <c r="K1925" s="20">
        <f t="shared" si="212"/>
        <v>2023</v>
      </c>
      <c r="L1925" s="12">
        <f t="shared" si="213"/>
        <v>0.18928842744998731</v>
      </c>
      <c r="M1925">
        <f>(COUNTIF(mercado_acoes!D:D, "Compra") + COUNTIF(mercado_acoes!D:D, "Venda"))</f>
        <v>2000</v>
      </c>
      <c r="N1925" s="19">
        <f t="shared" si="214"/>
        <v>1625</v>
      </c>
      <c r="O1925" s="19">
        <f t="shared" si="215"/>
        <v>2022.81071157255</v>
      </c>
    </row>
    <row r="1926" spans="1:15" x14ac:dyDescent="0.2">
      <c r="A1926" s="3">
        <v>24</v>
      </c>
      <c r="B1926" s="3" t="s">
        <v>118</v>
      </c>
      <c r="C1926" s="3" t="s">
        <v>119</v>
      </c>
      <c r="D1926" s="3" t="s">
        <v>14</v>
      </c>
      <c r="E1926" s="3" t="s">
        <v>21</v>
      </c>
      <c r="F1926" s="7">
        <v>26.5</v>
      </c>
      <c r="G1926" s="6" t="s">
        <v>537</v>
      </c>
      <c r="H1926" s="21">
        <f t="shared" si="210"/>
        <v>17</v>
      </c>
      <c r="I1926" s="21" t="str">
        <f t="shared" si="216"/>
        <v>dezembro</v>
      </c>
      <c r="J1926" s="20">
        <f t="shared" si="211"/>
        <v>12</v>
      </c>
      <c r="K1926" s="20">
        <f t="shared" si="212"/>
        <v>2023</v>
      </c>
      <c r="L1926" s="12">
        <f t="shared" si="213"/>
        <v>0.31906811851101541</v>
      </c>
      <c r="M1926">
        <f>(COUNTIF(mercado_acoes!D:D, "Compra") + COUNTIF(mercado_acoes!D:D, "Venda"))</f>
        <v>2000</v>
      </c>
      <c r="N1926" s="19">
        <f t="shared" si="214"/>
        <v>2650</v>
      </c>
      <c r="O1926" s="19">
        <f t="shared" si="215"/>
        <v>2022.680931881489</v>
      </c>
    </row>
    <row r="1927" spans="1:15" x14ac:dyDescent="0.2">
      <c r="A1927" s="3">
        <v>10</v>
      </c>
      <c r="B1927" s="3" t="s">
        <v>130</v>
      </c>
      <c r="C1927" s="3" t="s">
        <v>131</v>
      </c>
      <c r="D1927" s="3" t="s">
        <v>14</v>
      </c>
      <c r="E1927" s="3" t="s">
        <v>83</v>
      </c>
      <c r="F1927" s="7">
        <v>32.700000000000003</v>
      </c>
      <c r="G1927" s="6" t="s">
        <v>537</v>
      </c>
      <c r="H1927" s="21">
        <f t="shared" si="210"/>
        <v>17</v>
      </c>
      <c r="I1927" s="21" t="str">
        <f t="shared" si="216"/>
        <v>dezembro</v>
      </c>
      <c r="J1927" s="20">
        <f t="shared" si="211"/>
        <v>12</v>
      </c>
      <c r="K1927" s="20">
        <f t="shared" si="212"/>
        <v>2023</v>
      </c>
      <c r="L1927" s="12">
        <f t="shared" si="213"/>
        <v>0.39756900481134466</v>
      </c>
      <c r="M1927">
        <f>(COUNTIF(mercado_acoes!D:D, "Compra") + COUNTIF(mercado_acoes!D:D, "Venda"))</f>
        <v>2000</v>
      </c>
      <c r="N1927" s="19">
        <f t="shared" si="214"/>
        <v>3270.0000000000005</v>
      </c>
      <c r="O1927" s="19">
        <f t="shared" si="215"/>
        <v>2022.6024309951886</v>
      </c>
    </row>
    <row r="1928" spans="1:15" x14ac:dyDescent="0.2">
      <c r="A1928" s="3">
        <v>51</v>
      </c>
      <c r="B1928" s="3" t="s">
        <v>248</v>
      </c>
      <c r="C1928" s="3" t="s">
        <v>249</v>
      </c>
      <c r="D1928" s="3" t="s">
        <v>9</v>
      </c>
      <c r="E1928" s="3" t="s">
        <v>63</v>
      </c>
      <c r="F1928" s="7">
        <v>11.37</v>
      </c>
      <c r="G1928" s="6" t="s">
        <v>538</v>
      </c>
      <c r="H1928" s="21">
        <f t="shared" si="210"/>
        <v>18</v>
      </c>
      <c r="I1928" s="21" t="str">
        <f t="shared" si="216"/>
        <v>dezembro</v>
      </c>
      <c r="J1928" s="20">
        <f t="shared" si="211"/>
        <v>12</v>
      </c>
      <c r="K1928" s="20">
        <f t="shared" si="212"/>
        <v>2023</v>
      </c>
      <c r="L1928" s="12">
        <f t="shared" si="213"/>
        <v>0.12750063307166368</v>
      </c>
      <c r="M1928">
        <f>(COUNTIF(mercado_acoes!D:D, "Compra") + COUNTIF(mercado_acoes!D:D, "Venda"))</f>
        <v>2000</v>
      </c>
      <c r="N1928" s="19">
        <f t="shared" si="214"/>
        <v>1137</v>
      </c>
      <c r="O1928" s="19">
        <f t="shared" si="215"/>
        <v>2022.8724993669284</v>
      </c>
    </row>
    <row r="1929" spans="1:15" x14ac:dyDescent="0.2">
      <c r="A1929" s="3">
        <v>6</v>
      </c>
      <c r="B1929" s="3" t="s">
        <v>171</v>
      </c>
      <c r="C1929" s="3" t="s">
        <v>172</v>
      </c>
      <c r="D1929" s="3" t="s">
        <v>14</v>
      </c>
      <c r="E1929" s="3" t="s">
        <v>34</v>
      </c>
      <c r="F1929" s="7">
        <v>76.069999999999993</v>
      </c>
      <c r="G1929" s="6" t="s">
        <v>538</v>
      </c>
      <c r="H1929" s="21">
        <f t="shared" si="210"/>
        <v>18</v>
      </c>
      <c r="I1929" s="21" t="str">
        <f t="shared" si="216"/>
        <v>dezembro</v>
      </c>
      <c r="J1929" s="20">
        <f t="shared" si="211"/>
        <v>12</v>
      </c>
      <c r="K1929" s="20">
        <f t="shared" si="212"/>
        <v>2023</v>
      </c>
      <c r="L1929" s="12">
        <f t="shared" si="213"/>
        <v>0.94669536591542158</v>
      </c>
      <c r="M1929">
        <f>(COUNTIF(mercado_acoes!D:D, "Compra") + COUNTIF(mercado_acoes!D:D, "Venda"))</f>
        <v>2000</v>
      </c>
      <c r="N1929" s="19">
        <f t="shared" si="214"/>
        <v>7606.9999999999991</v>
      </c>
      <c r="O1929" s="19">
        <f t="shared" si="215"/>
        <v>2022.0533046340845</v>
      </c>
    </row>
    <row r="1930" spans="1:15" x14ac:dyDescent="0.2">
      <c r="A1930" s="3">
        <v>75</v>
      </c>
      <c r="B1930" s="3" t="s">
        <v>257</v>
      </c>
      <c r="C1930" s="3" t="s">
        <v>258</v>
      </c>
      <c r="D1930" s="3" t="s">
        <v>14</v>
      </c>
      <c r="E1930" s="3" t="s">
        <v>79</v>
      </c>
      <c r="F1930" s="7">
        <v>15.72</v>
      </c>
      <c r="G1930" s="6" t="s">
        <v>538</v>
      </c>
      <c r="H1930" s="21">
        <f t="shared" si="210"/>
        <v>18</v>
      </c>
      <c r="I1930" s="21" t="str">
        <f t="shared" si="216"/>
        <v>dezembro</v>
      </c>
      <c r="J1930" s="20">
        <f t="shared" si="211"/>
        <v>12</v>
      </c>
      <c r="K1930" s="20">
        <f t="shared" si="212"/>
        <v>2023</v>
      </c>
      <c r="L1930" s="12">
        <f t="shared" si="213"/>
        <v>0.18257786781463661</v>
      </c>
      <c r="M1930">
        <f>(COUNTIF(mercado_acoes!D:D, "Compra") + COUNTIF(mercado_acoes!D:D, "Venda"))</f>
        <v>2000</v>
      </c>
      <c r="N1930" s="19">
        <f t="shared" si="214"/>
        <v>1572</v>
      </c>
      <c r="O1930" s="19">
        <f t="shared" si="215"/>
        <v>2022.8174221321854</v>
      </c>
    </row>
    <row r="1931" spans="1:15" x14ac:dyDescent="0.2">
      <c r="A1931" s="3">
        <v>19</v>
      </c>
      <c r="B1931" s="3" t="s">
        <v>23</v>
      </c>
      <c r="C1931" s="3" t="s">
        <v>184</v>
      </c>
      <c r="D1931" s="3" t="s">
        <v>14</v>
      </c>
      <c r="E1931" s="3" t="s">
        <v>10</v>
      </c>
      <c r="F1931" s="7">
        <v>10.63</v>
      </c>
      <c r="G1931" s="6" t="s">
        <v>538</v>
      </c>
      <c r="H1931" s="21">
        <f t="shared" si="210"/>
        <v>18</v>
      </c>
      <c r="I1931" s="21" t="str">
        <f t="shared" si="216"/>
        <v>dezembro</v>
      </c>
      <c r="J1931" s="20">
        <f t="shared" si="211"/>
        <v>12</v>
      </c>
      <c r="K1931" s="20">
        <f t="shared" si="212"/>
        <v>2023</v>
      </c>
      <c r="L1931" s="12">
        <f t="shared" si="213"/>
        <v>0.11813117244872119</v>
      </c>
      <c r="M1931">
        <f>(COUNTIF(mercado_acoes!D:D, "Compra") + COUNTIF(mercado_acoes!D:D, "Venda"))</f>
        <v>2000</v>
      </c>
      <c r="N1931" s="19">
        <f t="shared" si="214"/>
        <v>1063</v>
      </c>
      <c r="O1931" s="19">
        <f t="shared" si="215"/>
        <v>2022.8818688275512</v>
      </c>
    </row>
    <row r="1932" spans="1:15" x14ac:dyDescent="0.2">
      <c r="A1932" s="3">
        <v>86</v>
      </c>
      <c r="B1932" s="3" t="s">
        <v>39</v>
      </c>
      <c r="C1932" s="3" t="s">
        <v>40</v>
      </c>
      <c r="D1932" s="3" t="s">
        <v>9</v>
      </c>
      <c r="E1932" s="3" t="s">
        <v>37</v>
      </c>
      <c r="F1932" s="7">
        <v>45.04</v>
      </c>
      <c r="G1932" s="6" t="s">
        <v>538</v>
      </c>
      <c r="H1932" s="21">
        <f t="shared" si="210"/>
        <v>18</v>
      </c>
      <c r="I1932" s="21" t="str">
        <f t="shared" si="216"/>
        <v>dezembro</v>
      </c>
      <c r="J1932" s="20">
        <f t="shared" si="211"/>
        <v>12</v>
      </c>
      <c r="K1932" s="20">
        <f t="shared" si="212"/>
        <v>2023</v>
      </c>
      <c r="L1932" s="12">
        <f t="shared" si="213"/>
        <v>0.55381109141554818</v>
      </c>
      <c r="M1932">
        <f>(COUNTIF(mercado_acoes!D:D, "Compra") + COUNTIF(mercado_acoes!D:D, "Venda"))</f>
        <v>2000</v>
      </c>
      <c r="N1932" s="19">
        <f t="shared" si="214"/>
        <v>4504</v>
      </c>
      <c r="O1932" s="19">
        <f t="shared" si="215"/>
        <v>2022.4461889085844</v>
      </c>
    </row>
    <row r="1933" spans="1:15" x14ac:dyDescent="0.2">
      <c r="A1933" s="3">
        <v>9</v>
      </c>
      <c r="B1933" s="3" t="s">
        <v>205</v>
      </c>
      <c r="C1933" s="3" t="s">
        <v>206</v>
      </c>
      <c r="D1933" s="3" t="s">
        <v>9</v>
      </c>
      <c r="E1933" s="3" t="s">
        <v>57</v>
      </c>
      <c r="F1933" s="7">
        <v>22.82</v>
      </c>
      <c r="G1933" s="6" t="s">
        <v>538</v>
      </c>
      <c r="H1933" s="21">
        <f t="shared" si="210"/>
        <v>18</v>
      </c>
      <c r="I1933" s="21" t="str">
        <f t="shared" si="216"/>
        <v>dezembro</v>
      </c>
      <c r="J1933" s="20">
        <f t="shared" si="211"/>
        <v>12</v>
      </c>
      <c r="K1933" s="20">
        <f t="shared" si="212"/>
        <v>2023</v>
      </c>
      <c r="L1933" s="12">
        <f t="shared" si="213"/>
        <v>0.27247404406178777</v>
      </c>
      <c r="M1933">
        <f>(COUNTIF(mercado_acoes!D:D, "Compra") + COUNTIF(mercado_acoes!D:D, "Venda"))</f>
        <v>2000</v>
      </c>
      <c r="N1933" s="19">
        <f t="shared" si="214"/>
        <v>2282</v>
      </c>
      <c r="O1933" s="19">
        <f t="shared" si="215"/>
        <v>2022.7275259559383</v>
      </c>
    </row>
    <row r="1934" spans="1:15" x14ac:dyDescent="0.2">
      <c r="A1934" s="3">
        <v>97</v>
      </c>
      <c r="B1934" s="3" t="s">
        <v>43</v>
      </c>
      <c r="C1934" s="3" t="s">
        <v>44</v>
      </c>
      <c r="D1934" s="3" t="s">
        <v>14</v>
      </c>
      <c r="E1934" s="3" t="s">
        <v>30</v>
      </c>
      <c r="F1934" s="7">
        <v>28.01</v>
      </c>
      <c r="G1934" s="6" t="s">
        <v>538</v>
      </c>
      <c r="H1934" s="21">
        <f t="shared" si="210"/>
        <v>18</v>
      </c>
      <c r="I1934" s="21" t="str">
        <f t="shared" si="216"/>
        <v>dezembro</v>
      </c>
      <c r="J1934" s="20">
        <f t="shared" si="211"/>
        <v>12</v>
      </c>
      <c r="K1934" s="20">
        <f t="shared" si="212"/>
        <v>2023</v>
      </c>
      <c r="L1934" s="12">
        <f t="shared" si="213"/>
        <v>0.33818688275512787</v>
      </c>
      <c r="M1934">
        <f>(COUNTIF(mercado_acoes!D:D, "Compra") + COUNTIF(mercado_acoes!D:D, "Venda"))</f>
        <v>2000</v>
      </c>
      <c r="N1934" s="19">
        <f t="shared" si="214"/>
        <v>2801</v>
      </c>
      <c r="O1934" s="19">
        <f t="shared" si="215"/>
        <v>2022.6618131172449</v>
      </c>
    </row>
    <row r="1935" spans="1:15" x14ac:dyDescent="0.2">
      <c r="A1935" s="3">
        <v>9</v>
      </c>
      <c r="B1935" s="3" t="s">
        <v>205</v>
      </c>
      <c r="C1935" s="3" t="s">
        <v>206</v>
      </c>
      <c r="D1935" s="3" t="s">
        <v>14</v>
      </c>
      <c r="E1935" s="3" t="s">
        <v>30</v>
      </c>
      <c r="F1935" s="7">
        <v>26.4</v>
      </c>
      <c r="G1935" s="6" t="s">
        <v>538</v>
      </c>
      <c r="H1935" s="21">
        <f t="shared" si="210"/>
        <v>18</v>
      </c>
      <c r="I1935" s="21" t="str">
        <f t="shared" si="216"/>
        <v>dezembro</v>
      </c>
      <c r="J1935" s="20">
        <f t="shared" si="211"/>
        <v>12</v>
      </c>
      <c r="K1935" s="20">
        <f t="shared" si="212"/>
        <v>2023</v>
      </c>
      <c r="L1935" s="12">
        <f t="shared" si="213"/>
        <v>0.31780197518359071</v>
      </c>
      <c r="M1935">
        <f>(COUNTIF(mercado_acoes!D:D, "Compra") + COUNTIF(mercado_acoes!D:D, "Venda"))</f>
        <v>2000</v>
      </c>
      <c r="N1935" s="19">
        <f t="shared" si="214"/>
        <v>2640</v>
      </c>
      <c r="O1935" s="19">
        <f t="shared" si="215"/>
        <v>2022.6821980248164</v>
      </c>
    </row>
    <row r="1936" spans="1:15" x14ac:dyDescent="0.2">
      <c r="A1936" s="3">
        <v>82</v>
      </c>
      <c r="B1936" s="3" t="s">
        <v>244</v>
      </c>
      <c r="C1936" s="3" t="s">
        <v>245</v>
      </c>
      <c r="D1936" s="3" t="s">
        <v>9</v>
      </c>
      <c r="E1936" s="3" t="s">
        <v>10</v>
      </c>
      <c r="F1936" s="7">
        <v>10.24</v>
      </c>
      <c r="G1936" s="6" t="s">
        <v>539</v>
      </c>
      <c r="H1936" s="21">
        <f t="shared" si="210"/>
        <v>19</v>
      </c>
      <c r="I1936" s="21" t="str">
        <f t="shared" si="216"/>
        <v>dezembro</v>
      </c>
      <c r="J1936" s="20">
        <f t="shared" si="211"/>
        <v>12</v>
      </c>
      <c r="K1936" s="20">
        <f t="shared" si="212"/>
        <v>2023</v>
      </c>
      <c r="L1936" s="12">
        <f t="shared" si="213"/>
        <v>0.11319321347176499</v>
      </c>
      <c r="M1936">
        <f>(COUNTIF(mercado_acoes!D:D, "Compra") + COUNTIF(mercado_acoes!D:D, "Venda"))</f>
        <v>2000</v>
      </c>
      <c r="N1936" s="19">
        <f t="shared" si="214"/>
        <v>1024</v>
      </c>
      <c r="O1936" s="19">
        <f t="shared" si="215"/>
        <v>2022.8868067865283</v>
      </c>
    </row>
    <row r="1937" spans="1:15" x14ac:dyDescent="0.2">
      <c r="A1937" s="3">
        <v>89</v>
      </c>
      <c r="B1937" s="3" t="s">
        <v>113</v>
      </c>
      <c r="C1937" s="3" t="s">
        <v>114</v>
      </c>
      <c r="D1937" s="3" t="s">
        <v>14</v>
      </c>
      <c r="E1937" s="3" t="s">
        <v>21</v>
      </c>
      <c r="F1937" s="7">
        <v>30.42</v>
      </c>
      <c r="G1937" s="6" t="s">
        <v>539</v>
      </c>
      <c r="H1937" s="21">
        <f t="shared" si="210"/>
        <v>19</v>
      </c>
      <c r="I1937" s="21" t="str">
        <f t="shared" si="216"/>
        <v>dezembro</v>
      </c>
      <c r="J1937" s="20">
        <f t="shared" si="211"/>
        <v>12</v>
      </c>
      <c r="K1937" s="20">
        <f t="shared" si="212"/>
        <v>2023</v>
      </c>
      <c r="L1937" s="12">
        <f t="shared" si="213"/>
        <v>0.36870093694606226</v>
      </c>
      <c r="M1937">
        <f>(COUNTIF(mercado_acoes!D:D, "Compra") + COUNTIF(mercado_acoes!D:D, "Venda"))</f>
        <v>2000</v>
      </c>
      <c r="N1937" s="19">
        <f t="shared" si="214"/>
        <v>3042</v>
      </c>
      <c r="O1937" s="19">
        <f t="shared" si="215"/>
        <v>2022.631299063054</v>
      </c>
    </row>
    <row r="1938" spans="1:15" x14ac:dyDescent="0.2">
      <c r="A1938" s="3">
        <v>3</v>
      </c>
      <c r="B1938" s="3" t="s">
        <v>51</v>
      </c>
      <c r="C1938" s="3" t="s">
        <v>52</v>
      </c>
      <c r="D1938" s="3" t="s">
        <v>9</v>
      </c>
      <c r="E1938" s="3" t="s">
        <v>70</v>
      </c>
      <c r="F1938" s="7">
        <v>10.53</v>
      </c>
      <c r="G1938" s="6" t="s">
        <v>539</v>
      </c>
      <c r="H1938" s="21">
        <f t="shared" si="210"/>
        <v>19</v>
      </c>
      <c r="I1938" s="21" t="str">
        <f t="shared" si="216"/>
        <v>dezembro</v>
      </c>
      <c r="J1938" s="20">
        <f t="shared" si="211"/>
        <v>12</v>
      </c>
      <c r="K1938" s="20">
        <f t="shared" si="212"/>
        <v>2023</v>
      </c>
      <c r="L1938" s="12">
        <f t="shared" si="213"/>
        <v>0.11686502912129651</v>
      </c>
      <c r="M1938">
        <f>(COUNTIF(mercado_acoes!D:D, "Compra") + COUNTIF(mercado_acoes!D:D, "Venda"))</f>
        <v>2000</v>
      </c>
      <c r="N1938" s="19">
        <f t="shared" si="214"/>
        <v>1053</v>
      </c>
      <c r="O1938" s="19">
        <f t="shared" si="215"/>
        <v>2022.8831349708787</v>
      </c>
    </row>
    <row r="1939" spans="1:15" x14ac:dyDescent="0.2">
      <c r="A1939" s="3">
        <v>12</v>
      </c>
      <c r="B1939" s="3" t="s">
        <v>178</v>
      </c>
      <c r="C1939" s="3" t="s">
        <v>179</v>
      </c>
      <c r="D1939" s="3" t="s">
        <v>14</v>
      </c>
      <c r="E1939" s="3" t="s">
        <v>47</v>
      </c>
      <c r="F1939" s="7">
        <v>6.78</v>
      </c>
      <c r="G1939" s="6" t="s">
        <v>539</v>
      </c>
      <c r="H1939" s="21">
        <f t="shared" si="210"/>
        <v>19</v>
      </c>
      <c r="I1939" s="21" t="str">
        <f t="shared" si="216"/>
        <v>dezembro</v>
      </c>
      <c r="J1939" s="20">
        <f t="shared" si="211"/>
        <v>12</v>
      </c>
      <c r="K1939" s="20">
        <f t="shared" si="212"/>
        <v>2023</v>
      </c>
      <c r="L1939" s="12">
        <f t="shared" si="213"/>
        <v>6.938465434287161E-2</v>
      </c>
      <c r="M1939">
        <f>(COUNTIF(mercado_acoes!D:D, "Compra") + COUNTIF(mercado_acoes!D:D, "Venda"))</f>
        <v>2000</v>
      </c>
      <c r="N1939" s="19">
        <f t="shared" si="214"/>
        <v>678</v>
      </c>
      <c r="O1939" s="19">
        <f t="shared" si="215"/>
        <v>2022.9306153456571</v>
      </c>
    </row>
    <row r="1940" spans="1:15" x14ac:dyDescent="0.2">
      <c r="A1940" s="3">
        <v>23</v>
      </c>
      <c r="B1940" s="3" t="s">
        <v>253</v>
      </c>
      <c r="C1940" s="3" t="s">
        <v>254</v>
      </c>
      <c r="D1940" s="3" t="s">
        <v>9</v>
      </c>
      <c r="E1940" s="3" t="s">
        <v>30</v>
      </c>
      <c r="F1940" s="7">
        <v>23.47</v>
      </c>
      <c r="G1940" s="6" t="s">
        <v>539</v>
      </c>
      <c r="H1940" s="21">
        <f t="shared" si="210"/>
        <v>19</v>
      </c>
      <c r="I1940" s="21" t="str">
        <f t="shared" si="216"/>
        <v>dezembro</v>
      </c>
      <c r="J1940" s="20">
        <f t="shared" si="211"/>
        <v>12</v>
      </c>
      <c r="K1940" s="20">
        <f t="shared" si="212"/>
        <v>2023</v>
      </c>
      <c r="L1940" s="12">
        <f t="shared" si="213"/>
        <v>0.28070397569004807</v>
      </c>
      <c r="M1940">
        <f>(COUNTIF(mercado_acoes!D:D, "Compra") + COUNTIF(mercado_acoes!D:D, "Venda"))</f>
        <v>2000</v>
      </c>
      <c r="N1940" s="19">
        <f t="shared" si="214"/>
        <v>2347</v>
      </c>
      <c r="O1940" s="19">
        <f t="shared" si="215"/>
        <v>2022.7192960243099</v>
      </c>
    </row>
    <row r="1941" spans="1:15" x14ac:dyDescent="0.2">
      <c r="A1941" s="3">
        <v>41</v>
      </c>
      <c r="B1941" s="3" t="s">
        <v>222</v>
      </c>
      <c r="C1941" s="3" t="s">
        <v>223</v>
      </c>
      <c r="D1941" s="3" t="s">
        <v>14</v>
      </c>
      <c r="E1941" s="3" t="s">
        <v>79</v>
      </c>
      <c r="F1941" s="7">
        <v>13.62</v>
      </c>
      <c r="G1941" s="6" t="s">
        <v>539</v>
      </c>
      <c r="H1941" s="21">
        <f t="shared" si="210"/>
        <v>19</v>
      </c>
      <c r="I1941" s="21" t="str">
        <f t="shared" si="216"/>
        <v>dezembro</v>
      </c>
      <c r="J1941" s="20">
        <f t="shared" si="211"/>
        <v>12</v>
      </c>
      <c r="K1941" s="20">
        <f t="shared" si="212"/>
        <v>2023</v>
      </c>
      <c r="L1941" s="12">
        <f t="shared" si="213"/>
        <v>0.15598885793871864</v>
      </c>
      <c r="M1941">
        <f>(COUNTIF(mercado_acoes!D:D, "Compra") + COUNTIF(mercado_acoes!D:D, "Venda"))</f>
        <v>2000</v>
      </c>
      <c r="N1941" s="19">
        <f t="shared" si="214"/>
        <v>1362</v>
      </c>
      <c r="O1941" s="19">
        <f t="shared" si="215"/>
        <v>2022.8440111420614</v>
      </c>
    </row>
    <row r="1942" spans="1:15" x14ac:dyDescent="0.2">
      <c r="A1942" s="3">
        <v>19</v>
      </c>
      <c r="B1942" s="3" t="s">
        <v>23</v>
      </c>
      <c r="C1942" s="3" t="s">
        <v>184</v>
      </c>
      <c r="D1942" s="3" t="s">
        <v>14</v>
      </c>
      <c r="E1942" s="3" t="s">
        <v>125</v>
      </c>
      <c r="F1942" s="7">
        <v>2.93</v>
      </c>
      <c r="G1942" s="6" t="s">
        <v>539</v>
      </c>
      <c r="H1942" s="21">
        <f t="shared" si="210"/>
        <v>19</v>
      </c>
      <c r="I1942" s="21" t="str">
        <f t="shared" si="216"/>
        <v>dezembro</v>
      </c>
      <c r="J1942" s="20">
        <f t="shared" si="211"/>
        <v>12</v>
      </c>
      <c r="K1942" s="20">
        <f t="shared" si="212"/>
        <v>2023</v>
      </c>
      <c r="L1942" s="12">
        <f t="shared" si="213"/>
        <v>2.0638136237022032E-2</v>
      </c>
      <c r="M1942">
        <f>(COUNTIF(mercado_acoes!D:D, "Compra") + COUNTIF(mercado_acoes!D:D, "Venda"))</f>
        <v>2000</v>
      </c>
      <c r="N1942" s="19">
        <f t="shared" si="214"/>
        <v>293</v>
      </c>
      <c r="O1942" s="19">
        <f t="shared" si="215"/>
        <v>2022.979361863763</v>
      </c>
    </row>
    <row r="1943" spans="1:15" x14ac:dyDescent="0.2">
      <c r="A1943" s="3">
        <v>39</v>
      </c>
      <c r="B1943" s="3" t="s">
        <v>58</v>
      </c>
      <c r="C1943" s="3" t="s">
        <v>59</v>
      </c>
      <c r="D1943" s="3" t="s">
        <v>9</v>
      </c>
      <c r="E1943" s="3" t="s">
        <v>25</v>
      </c>
      <c r="F1943" s="7">
        <v>19.8</v>
      </c>
      <c r="G1943" s="6" t="s">
        <v>539</v>
      </c>
      <c r="H1943" s="21">
        <f t="shared" si="210"/>
        <v>19</v>
      </c>
      <c r="I1943" s="21" t="str">
        <f t="shared" si="216"/>
        <v>dezembro</v>
      </c>
      <c r="J1943" s="20">
        <f t="shared" si="211"/>
        <v>12</v>
      </c>
      <c r="K1943" s="20">
        <f t="shared" si="212"/>
        <v>2023</v>
      </c>
      <c r="L1943" s="12">
        <f t="shared" si="213"/>
        <v>0.23423651557356293</v>
      </c>
      <c r="M1943">
        <f>(COUNTIF(mercado_acoes!D:D, "Compra") + COUNTIF(mercado_acoes!D:D, "Venda"))</f>
        <v>2000</v>
      </c>
      <c r="N1943" s="19">
        <f t="shared" si="214"/>
        <v>1980</v>
      </c>
      <c r="O1943" s="19">
        <f t="shared" si="215"/>
        <v>2022.7657634844265</v>
      </c>
    </row>
    <row r="1944" spans="1:15" x14ac:dyDescent="0.2">
      <c r="A1944" s="3">
        <v>31</v>
      </c>
      <c r="B1944" s="3" t="s">
        <v>240</v>
      </c>
      <c r="C1944" s="3" t="s">
        <v>241</v>
      </c>
      <c r="D1944" s="3" t="s">
        <v>14</v>
      </c>
      <c r="E1944" s="3" t="s">
        <v>95</v>
      </c>
      <c r="F1944" s="7">
        <v>4.3</v>
      </c>
      <c r="G1944" s="6" t="s">
        <v>540</v>
      </c>
      <c r="H1944" s="21">
        <f t="shared" si="210"/>
        <v>20</v>
      </c>
      <c r="I1944" s="21" t="str">
        <f t="shared" si="216"/>
        <v>dezembro</v>
      </c>
      <c r="J1944" s="20">
        <f t="shared" si="211"/>
        <v>12</v>
      </c>
      <c r="K1944" s="20">
        <f t="shared" si="212"/>
        <v>2023</v>
      </c>
      <c r="L1944" s="12">
        <f t="shared" si="213"/>
        <v>3.7984299822739931E-2</v>
      </c>
      <c r="M1944">
        <f>(COUNTIF(mercado_acoes!D:D, "Compra") + COUNTIF(mercado_acoes!D:D, "Venda"))</f>
        <v>2000</v>
      </c>
      <c r="N1944" s="19">
        <f t="shared" si="214"/>
        <v>430</v>
      </c>
      <c r="O1944" s="19">
        <f t="shared" si="215"/>
        <v>2022.9620157001773</v>
      </c>
    </row>
    <row r="1945" spans="1:15" x14ac:dyDescent="0.2">
      <c r="A1945" s="3">
        <v>40</v>
      </c>
      <c r="B1945" s="3" t="s">
        <v>97</v>
      </c>
      <c r="C1945" s="3" t="s">
        <v>174</v>
      </c>
      <c r="D1945" s="3" t="s">
        <v>14</v>
      </c>
      <c r="E1945" s="3" t="s">
        <v>125</v>
      </c>
      <c r="F1945" s="7">
        <v>5.27</v>
      </c>
      <c r="G1945" s="6" t="s">
        <v>540</v>
      </c>
      <c r="H1945" s="21">
        <f t="shared" si="210"/>
        <v>20</v>
      </c>
      <c r="I1945" s="21" t="str">
        <f t="shared" si="216"/>
        <v>dezembro</v>
      </c>
      <c r="J1945" s="20">
        <f t="shared" si="211"/>
        <v>12</v>
      </c>
      <c r="K1945" s="20">
        <f t="shared" si="212"/>
        <v>2023</v>
      </c>
      <c r="L1945" s="12">
        <f t="shared" si="213"/>
        <v>5.0265890098759175E-2</v>
      </c>
      <c r="M1945">
        <f>(COUNTIF(mercado_acoes!D:D, "Compra") + COUNTIF(mercado_acoes!D:D, "Venda"))</f>
        <v>2000</v>
      </c>
      <c r="N1945" s="19">
        <f t="shared" si="214"/>
        <v>527</v>
      </c>
      <c r="O1945" s="19">
        <f t="shared" si="215"/>
        <v>2022.9497341099013</v>
      </c>
    </row>
    <row r="1946" spans="1:15" x14ac:dyDescent="0.2">
      <c r="A1946" s="3">
        <v>41</v>
      </c>
      <c r="B1946" s="3" t="s">
        <v>222</v>
      </c>
      <c r="C1946" s="3" t="s">
        <v>223</v>
      </c>
      <c r="D1946" s="3" t="s">
        <v>14</v>
      </c>
      <c r="E1946" s="3" t="s">
        <v>115</v>
      </c>
      <c r="F1946" s="7">
        <v>30.9</v>
      </c>
      <c r="G1946" s="6" t="s">
        <v>540</v>
      </c>
      <c r="H1946" s="21">
        <f t="shared" si="210"/>
        <v>20</v>
      </c>
      <c r="I1946" s="21" t="str">
        <f t="shared" si="216"/>
        <v>dezembro</v>
      </c>
      <c r="J1946" s="20">
        <f t="shared" si="211"/>
        <v>12</v>
      </c>
      <c r="K1946" s="20">
        <f t="shared" si="212"/>
        <v>2023</v>
      </c>
      <c r="L1946" s="12">
        <f t="shared" si="213"/>
        <v>0.37477842491770064</v>
      </c>
      <c r="M1946">
        <f>(COUNTIF(mercado_acoes!D:D, "Compra") + COUNTIF(mercado_acoes!D:D, "Venda"))</f>
        <v>2000</v>
      </c>
      <c r="N1946" s="19">
        <f t="shared" si="214"/>
        <v>3090</v>
      </c>
      <c r="O1946" s="19">
        <f t="shared" si="215"/>
        <v>2022.6252215750824</v>
      </c>
    </row>
    <row r="1947" spans="1:15" x14ac:dyDescent="0.2">
      <c r="A1947" s="3">
        <v>29</v>
      </c>
      <c r="B1947" s="3" t="s">
        <v>97</v>
      </c>
      <c r="C1947" s="3" t="s">
        <v>98</v>
      </c>
      <c r="D1947" s="3" t="s">
        <v>9</v>
      </c>
      <c r="E1947" s="3" t="s">
        <v>10</v>
      </c>
      <c r="F1947" s="7">
        <v>10.55</v>
      </c>
      <c r="G1947" s="6" t="s">
        <v>540</v>
      </c>
      <c r="H1947" s="21">
        <f t="shared" si="210"/>
        <v>20</v>
      </c>
      <c r="I1947" s="21" t="str">
        <f t="shared" si="216"/>
        <v>dezembro</v>
      </c>
      <c r="J1947" s="20">
        <f t="shared" si="211"/>
        <v>12</v>
      </c>
      <c r="K1947" s="20">
        <f t="shared" si="212"/>
        <v>2023</v>
      </c>
      <c r="L1947" s="12">
        <f t="shared" si="213"/>
        <v>0.11711825778678146</v>
      </c>
      <c r="M1947">
        <f>(COUNTIF(mercado_acoes!D:D, "Compra") + COUNTIF(mercado_acoes!D:D, "Venda"))</f>
        <v>2000</v>
      </c>
      <c r="N1947" s="19">
        <f t="shared" si="214"/>
        <v>1055</v>
      </c>
      <c r="O1947" s="19">
        <f t="shared" si="215"/>
        <v>2022.8828817422132</v>
      </c>
    </row>
    <row r="1948" spans="1:15" x14ac:dyDescent="0.2">
      <c r="A1948" s="3">
        <v>22</v>
      </c>
      <c r="B1948" s="3" t="s">
        <v>108</v>
      </c>
      <c r="C1948" s="3" t="s">
        <v>109</v>
      </c>
      <c r="D1948" s="3" t="s">
        <v>9</v>
      </c>
      <c r="E1948" s="3" t="s">
        <v>18</v>
      </c>
      <c r="F1948" s="7">
        <v>12.75</v>
      </c>
      <c r="G1948" s="6" t="s">
        <v>540</v>
      </c>
      <c r="H1948" s="21">
        <f t="shared" si="210"/>
        <v>20</v>
      </c>
      <c r="I1948" s="21" t="str">
        <f t="shared" si="216"/>
        <v>dezembro</v>
      </c>
      <c r="J1948" s="20">
        <f t="shared" si="211"/>
        <v>12</v>
      </c>
      <c r="K1948" s="20">
        <f t="shared" si="212"/>
        <v>2023</v>
      </c>
      <c r="L1948" s="12">
        <f t="shared" si="213"/>
        <v>0.14497341099012406</v>
      </c>
      <c r="M1948">
        <f>(COUNTIF(mercado_acoes!D:D, "Compra") + COUNTIF(mercado_acoes!D:D, "Venda"))</f>
        <v>2000</v>
      </c>
      <c r="N1948" s="19">
        <f t="shared" si="214"/>
        <v>1275</v>
      </c>
      <c r="O1948" s="19">
        <f t="shared" si="215"/>
        <v>2022.8550265890099</v>
      </c>
    </row>
    <row r="1949" spans="1:15" x14ac:dyDescent="0.2">
      <c r="A1949" s="3">
        <v>11</v>
      </c>
      <c r="B1949" s="3" t="s">
        <v>237</v>
      </c>
      <c r="C1949" s="3" t="s">
        <v>238</v>
      </c>
      <c r="D1949" s="3" t="s">
        <v>9</v>
      </c>
      <c r="E1949" s="3" t="s">
        <v>37</v>
      </c>
      <c r="F1949" s="7">
        <v>43.31</v>
      </c>
      <c r="G1949" s="6" t="s">
        <v>540</v>
      </c>
      <c r="H1949" s="21">
        <f t="shared" si="210"/>
        <v>20</v>
      </c>
      <c r="I1949" s="21" t="str">
        <f t="shared" si="216"/>
        <v>dezembro</v>
      </c>
      <c r="J1949" s="20">
        <f t="shared" si="211"/>
        <v>12</v>
      </c>
      <c r="K1949" s="20">
        <f t="shared" si="212"/>
        <v>2023</v>
      </c>
      <c r="L1949" s="12">
        <f t="shared" si="213"/>
        <v>0.53190681185110156</v>
      </c>
      <c r="M1949">
        <f>(COUNTIF(mercado_acoes!D:D, "Compra") + COUNTIF(mercado_acoes!D:D, "Venda"))</f>
        <v>2000</v>
      </c>
      <c r="N1949" s="19">
        <f t="shared" si="214"/>
        <v>4331</v>
      </c>
      <c r="O1949" s="19">
        <f t="shared" si="215"/>
        <v>2022.4680931881489</v>
      </c>
    </row>
    <row r="1950" spans="1:15" x14ac:dyDescent="0.2">
      <c r="A1950" s="3">
        <v>67</v>
      </c>
      <c r="B1950" s="3" t="s">
        <v>199</v>
      </c>
      <c r="C1950" s="3" t="s">
        <v>200</v>
      </c>
      <c r="D1950" s="3" t="s">
        <v>9</v>
      </c>
      <c r="E1950" s="3" t="s">
        <v>79</v>
      </c>
      <c r="F1950" s="7">
        <v>12.2</v>
      </c>
      <c r="G1950" s="6" t="s">
        <v>540</v>
      </c>
      <c r="H1950" s="21">
        <f t="shared" si="210"/>
        <v>20</v>
      </c>
      <c r="I1950" s="21" t="str">
        <f t="shared" si="216"/>
        <v>dezembro</v>
      </c>
      <c r="J1950" s="20">
        <f t="shared" si="211"/>
        <v>12</v>
      </c>
      <c r="K1950" s="20">
        <f t="shared" si="212"/>
        <v>2023</v>
      </c>
      <c r="L1950" s="12">
        <f t="shared" si="213"/>
        <v>0.1380096226892884</v>
      </c>
      <c r="M1950">
        <f>(COUNTIF(mercado_acoes!D:D, "Compra") + COUNTIF(mercado_acoes!D:D, "Venda"))</f>
        <v>2000</v>
      </c>
      <c r="N1950" s="19">
        <f t="shared" si="214"/>
        <v>1220</v>
      </c>
      <c r="O1950" s="19">
        <f t="shared" si="215"/>
        <v>2022.8619903773108</v>
      </c>
    </row>
    <row r="1951" spans="1:15" x14ac:dyDescent="0.2">
      <c r="A1951" s="3">
        <v>9</v>
      </c>
      <c r="B1951" s="3" t="s">
        <v>205</v>
      </c>
      <c r="C1951" s="3" t="s">
        <v>206</v>
      </c>
      <c r="D1951" s="3" t="s">
        <v>14</v>
      </c>
      <c r="E1951" s="3" t="s">
        <v>70</v>
      </c>
      <c r="F1951" s="7">
        <v>13.07</v>
      </c>
      <c r="G1951" s="6" t="s">
        <v>540</v>
      </c>
      <c r="H1951" s="21">
        <f t="shared" si="210"/>
        <v>20</v>
      </c>
      <c r="I1951" s="21" t="str">
        <f t="shared" si="216"/>
        <v>dezembro</v>
      </c>
      <c r="J1951" s="20">
        <f t="shared" si="211"/>
        <v>12</v>
      </c>
      <c r="K1951" s="20">
        <f t="shared" si="212"/>
        <v>2023</v>
      </c>
      <c r="L1951" s="12">
        <f t="shared" si="213"/>
        <v>0.14902506963788301</v>
      </c>
      <c r="M1951">
        <f>(COUNTIF(mercado_acoes!D:D, "Compra") + COUNTIF(mercado_acoes!D:D, "Venda"))</f>
        <v>2000</v>
      </c>
      <c r="N1951" s="19">
        <f t="shared" si="214"/>
        <v>1307</v>
      </c>
      <c r="O1951" s="19">
        <f t="shared" si="215"/>
        <v>2022.8509749303621</v>
      </c>
    </row>
    <row r="1952" spans="1:15" x14ac:dyDescent="0.2">
      <c r="A1952" s="3">
        <v>77</v>
      </c>
      <c r="B1952" s="3" t="s">
        <v>7</v>
      </c>
      <c r="C1952" s="3" t="s">
        <v>154</v>
      </c>
      <c r="D1952" s="3" t="s">
        <v>14</v>
      </c>
      <c r="E1952" s="3" t="s">
        <v>70</v>
      </c>
      <c r="F1952" s="7">
        <v>10.75</v>
      </c>
      <c r="G1952" s="6" t="s">
        <v>540</v>
      </c>
      <c r="H1952" s="21">
        <f t="shared" si="210"/>
        <v>20</v>
      </c>
      <c r="I1952" s="21" t="str">
        <f t="shared" si="216"/>
        <v>dezembro</v>
      </c>
      <c r="J1952" s="20">
        <f t="shared" si="211"/>
        <v>12</v>
      </c>
      <c r="K1952" s="20">
        <f t="shared" si="212"/>
        <v>2023</v>
      </c>
      <c r="L1952" s="12">
        <f t="shared" si="213"/>
        <v>0.11965054444163077</v>
      </c>
      <c r="M1952">
        <f>(COUNTIF(mercado_acoes!D:D, "Compra") + COUNTIF(mercado_acoes!D:D, "Venda"))</f>
        <v>2000</v>
      </c>
      <c r="N1952" s="19">
        <f t="shared" si="214"/>
        <v>1075</v>
      </c>
      <c r="O1952" s="19">
        <f t="shared" si="215"/>
        <v>2022.8803494555584</v>
      </c>
    </row>
    <row r="1953" spans="1:15" x14ac:dyDescent="0.2">
      <c r="A1953" s="3">
        <v>40</v>
      </c>
      <c r="B1953" s="3" t="s">
        <v>97</v>
      </c>
      <c r="C1953" s="3" t="s">
        <v>174</v>
      </c>
      <c r="D1953" s="3" t="s">
        <v>14</v>
      </c>
      <c r="E1953" s="3" t="s">
        <v>79</v>
      </c>
      <c r="F1953" s="7">
        <v>13.88</v>
      </c>
      <c r="G1953" s="6" t="s">
        <v>540</v>
      </c>
      <c r="H1953" s="21">
        <f t="shared" si="210"/>
        <v>20</v>
      </c>
      <c r="I1953" s="21" t="str">
        <f t="shared" si="216"/>
        <v>dezembro</v>
      </c>
      <c r="J1953" s="20">
        <f t="shared" si="211"/>
        <v>12</v>
      </c>
      <c r="K1953" s="20">
        <f t="shared" si="212"/>
        <v>2023</v>
      </c>
      <c r="L1953" s="12">
        <f t="shared" si="213"/>
        <v>0.15928083059002279</v>
      </c>
      <c r="M1953">
        <f>(COUNTIF(mercado_acoes!D:D, "Compra") + COUNTIF(mercado_acoes!D:D, "Venda"))</f>
        <v>2000</v>
      </c>
      <c r="N1953" s="19">
        <f t="shared" si="214"/>
        <v>1388</v>
      </c>
      <c r="O1953" s="19">
        <f t="shared" si="215"/>
        <v>2022.84071916941</v>
      </c>
    </row>
    <row r="1954" spans="1:15" x14ac:dyDescent="0.2">
      <c r="A1954" s="3">
        <v>22</v>
      </c>
      <c r="B1954" s="3" t="s">
        <v>108</v>
      </c>
      <c r="C1954" s="3" t="s">
        <v>109</v>
      </c>
      <c r="D1954" s="3" t="s">
        <v>14</v>
      </c>
      <c r="E1954" s="3" t="s">
        <v>37</v>
      </c>
      <c r="F1954" s="7">
        <v>48.79</v>
      </c>
      <c r="G1954" s="6" t="s">
        <v>541</v>
      </c>
      <c r="H1954" s="21">
        <f t="shared" si="210"/>
        <v>21</v>
      </c>
      <c r="I1954" s="21" t="str">
        <f t="shared" si="216"/>
        <v>dezembro</v>
      </c>
      <c r="J1954" s="20">
        <f t="shared" si="211"/>
        <v>12</v>
      </c>
      <c r="K1954" s="20">
        <f t="shared" si="212"/>
        <v>2023</v>
      </c>
      <c r="L1954" s="12">
        <f t="shared" si="213"/>
        <v>0.60129146619397311</v>
      </c>
      <c r="M1954">
        <f>(COUNTIF(mercado_acoes!D:D, "Compra") + COUNTIF(mercado_acoes!D:D, "Venda"))</f>
        <v>2000</v>
      </c>
      <c r="N1954" s="19">
        <f t="shared" si="214"/>
        <v>4879</v>
      </c>
      <c r="O1954" s="19">
        <f t="shared" si="215"/>
        <v>2022.398708533806</v>
      </c>
    </row>
    <row r="1955" spans="1:15" x14ac:dyDescent="0.2">
      <c r="A1955" s="3">
        <v>43</v>
      </c>
      <c r="B1955" s="3" t="s">
        <v>64</v>
      </c>
      <c r="C1955" s="3" t="s">
        <v>65</v>
      </c>
      <c r="D1955" s="3" t="s">
        <v>14</v>
      </c>
      <c r="E1955" s="3" t="s">
        <v>79</v>
      </c>
      <c r="F1955" s="7">
        <v>16.61</v>
      </c>
      <c r="G1955" s="6" t="s">
        <v>541</v>
      </c>
      <c r="H1955" s="21">
        <f t="shared" si="210"/>
        <v>21</v>
      </c>
      <c r="I1955" s="21" t="str">
        <f t="shared" si="216"/>
        <v>dezembro</v>
      </c>
      <c r="J1955" s="20">
        <f t="shared" si="211"/>
        <v>12</v>
      </c>
      <c r="K1955" s="20">
        <f t="shared" si="212"/>
        <v>2023</v>
      </c>
      <c r="L1955" s="12">
        <f t="shared" si="213"/>
        <v>0.1938465434287161</v>
      </c>
      <c r="M1955">
        <f>(COUNTIF(mercado_acoes!D:D, "Compra") + COUNTIF(mercado_acoes!D:D, "Venda"))</f>
        <v>2000</v>
      </c>
      <c r="N1955" s="19">
        <f t="shared" si="214"/>
        <v>1661</v>
      </c>
      <c r="O1955" s="19">
        <f t="shared" si="215"/>
        <v>2022.8061534565713</v>
      </c>
    </row>
    <row r="1956" spans="1:15" x14ac:dyDescent="0.2">
      <c r="A1956" s="3">
        <v>56</v>
      </c>
      <c r="B1956" s="3" t="s">
        <v>104</v>
      </c>
      <c r="C1956" s="3" t="s">
        <v>105</v>
      </c>
      <c r="D1956" s="3" t="s">
        <v>14</v>
      </c>
      <c r="E1956" s="3" t="s">
        <v>66</v>
      </c>
      <c r="F1956" s="7">
        <v>30.08</v>
      </c>
      <c r="G1956" s="6" t="s">
        <v>541</v>
      </c>
      <c r="H1956" s="21">
        <f t="shared" si="210"/>
        <v>21</v>
      </c>
      <c r="I1956" s="21" t="str">
        <f t="shared" si="216"/>
        <v>dezembro</v>
      </c>
      <c r="J1956" s="20">
        <f t="shared" si="211"/>
        <v>12</v>
      </c>
      <c r="K1956" s="20">
        <f t="shared" si="212"/>
        <v>2023</v>
      </c>
      <c r="L1956" s="12">
        <f t="shared" si="213"/>
        <v>0.36439604963281841</v>
      </c>
      <c r="M1956">
        <f>(COUNTIF(mercado_acoes!D:D, "Compra") + COUNTIF(mercado_acoes!D:D, "Venda"))</f>
        <v>2000</v>
      </c>
      <c r="N1956" s="19">
        <f t="shared" si="214"/>
        <v>3008</v>
      </c>
      <c r="O1956" s="19">
        <f t="shared" si="215"/>
        <v>2022.6356039503671</v>
      </c>
    </row>
    <row r="1957" spans="1:15" x14ac:dyDescent="0.2">
      <c r="A1957" s="3">
        <v>14</v>
      </c>
      <c r="B1957" s="3" t="s">
        <v>156</v>
      </c>
      <c r="C1957" s="3" t="s">
        <v>157</v>
      </c>
      <c r="D1957" s="3" t="s">
        <v>14</v>
      </c>
      <c r="E1957" s="3" t="s">
        <v>27</v>
      </c>
      <c r="F1957" s="7">
        <v>14.2</v>
      </c>
      <c r="G1957" s="6" t="s">
        <v>541</v>
      </c>
      <c r="H1957" s="21">
        <f t="shared" si="210"/>
        <v>21</v>
      </c>
      <c r="I1957" s="21" t="str">
        <f t="shared" si="216"/>
        <v>dezembro</v>
      </c>
      <c r="J1957" s="20">
        <f t="shared" si="211"/>
        <v>12</v>
      </c>
      <c r="K1957" s="20">
        <f t="shared" si="212"/>
        <v>2023</v>
      </c>
      <c r="L1957" s="12">
        <f t="shared" si="213"/>
        <v>0.16333248923778168</v>
      </c>
      <c r="M1957">
        <f>(COUNTIF(mercado_acoes!D:D, "Compra") + COUNTIF(mercado_acoes!D:D, "Venda"))</f>
        <v>2000</v>
      </c>
      <c r="N1957" s="19">
        <f t="shared" si="214"/>
        <v>1420</v>
      </c>
      <c r="O1957" s="19">
        <f t="shared" si="215"/>
        <v>2022.8366675107623</v>
      </c>
    </row>
    <row r="1958" spans="1:15" x14ac:dyDescent="0.2">
      <c r="A1958" s="3">
        <v>97</v>
      </c>
      <c r="B1958" s="3" t="s">
        <v>43</v>
      </c>
      <c r="C1958" s="3" t="s">
        <v>44</v>
      </c>
      <c r="D1958" s="3" t="s">
        <v>9</v>
      </c>
      <c r="E1958" s="3" t="s">
        <v>15</v>
      </c>
      <c r="F1958" s="7">
        <v>54.18</v>
      </c>
      <c r="G1958" s="6" t="s">
        <v>541</v>
      </c>
      <c r="H1958" s="21">
        <f t="shared" si="210"/>
        <v>21</v>
      </c>
      <c r="I1958" s="21" t="str">
        <f t="shared" si="216"/>
        <v>dezembro</v>
      </c>
      <c r="J1958" s="20">
        <f t="shared" si="211"/>
        <v>12</v>
      </c>
      <c r="K1958" s="20">
        <f t="shared" si="212"/>
        <v>2023</v>
      </c>
      <c r="L1958" s="12">
        <f t="shared" si="213"/>
        <v>0.66953659154216261</v>
      </c>
      <c r="M1958">
        <f>(COUNTIF(mercado_acoes!D:D, "Compra") + COUNTIF(mercado_acoes!D:D, "Venda"))</f>
        <v>2000</v>
      </c>
      <c r="N1958" s="19">
        <f t="shared" si="214"/>
        <v>5418</v>
      </c>
      <c r="O1958" s="19">
        <f t="shared" si="215"/>
        <v>2022.3304634084579</v>
      </c>
    </row>
    <row r="1959" spans="1:15" x14ac:dyDescent="0.2">
      <c r="A1959" s="3">
        <v>57</v>
      </c>
      <c r="B1959" s="3" t="s">
        <v>61</v>
      </c>
      <c r="C1959" s="3" t="s">
        <v>180</v>
      </c>
      <c r="D1959" s="3" t="s">
        <v>9</v>
      </c>
      <c r="E1959" s="3" t="s">
        <v>15</v>
      </c>
      <c r="F1959" s="7">
        <v>37.35</v>
      </c>
      <c r="G1959" s="6" t="s">
        <v>541</v>
      </c>
      <c r="H1959" s="21">
        <f t="shared" si="210"/>
        <v>21</v>
      </c>
      <c r="I1959" s="21" t="str">
        <f t="shared" si="216"/>
        <v>dezembro</v>
      </c>
      <c r="J1959" s="20">
        <f t="shared" si="211"/>
        <v>12</v>
      </c>
      <c r="K1959" s="20">
        <f t="shared" si="212"/>
        <v>2023</v>
      </c>
      <c r="L1959" s="12">
        <f t="shared" si="213"/>
        <v>0.45644466953659157</v>
      </c>
      <c r="M1959">
        <f>(COUNTIF(mercado_acoes!D:D, "Compra") + COUNTIF(mercado_acoes!D:D, "Venda"))</f>
        <v>2000</v>
      </c>
      <c r="N1959" s="19">
        <f t="shared" si="214"/>
        <v>3735</v>
      </c>
      <c r="O1959" s="19">
        <f t="shared" si="215"/>
        <v>2022.5435553304635</v>
      </c>
    </row>
    <row r="1960" spans="1:15" x14ac:dyDescent="0.2">
      <c r="A1960" s="3">
        <v>10</v>
      </c>
      <c r="B1960" s="3" t="s">
        <v>130</v>
      </c>
      <c r="C1960" s="3" t="s">
        <v>131</v>
      </c>
      <c r="D1960" s="3" t="s">
        <v>9</v>
      </c>
      <c r="E1960" s="3" t="s">
        <v>70</v>
      </c>
      <c r="F1960" s="7">
        <v>14.58</v>
      </c>
      <c r="G1960" s="6" t="s">
        <v>541</v>
      </c>
      <c r="H1960" s="21">
        <f t="shared" si="210"/>
        <v>21</v>
      </c>
      <c r="I1960" s="21" t="str">
        <f t="shared" si="216"/>
        <v>dezembro</v>
      </c>
      <c r="J1960" s="20">
        <f t="shared" si="211"/>
        <v>12</v>
      </c>
      <c r="K1960" s="20">
        <f t="shared" si="212"/>
        <v>2023</v>
      </c>
      <c r="L1960" s="12">
        <f t="shared" si="213"/>
        <v>0.16814383388199541</v>
      </c>
      <c r="M1960">
        <f>(COUNTIF(mercado_acoes!D:D, "Compra") + COUNTIF(mercado_acoes!D:D, "Venda"))</f>
        <v>2000</v>
      </c>
      <c r="N1960" s="19">
        <f t="shared" si="214"/>
        <v>1458</v>
      </c>
      <c r="O1960" s="19">
        <f t="shared" si="215"/>
        <v>2022.8318561661181</v>
      </c>
    </row>
    <row r="1961" spans="1:15" x14ac:dyDescent="0.2">
      <c r="A1961" s="3">
        <v>78</v>
      </c>
      <c r="B1961" s="3" t="s">
        <v>12</v>
      </c>
      <c r="C1961" s="3" t="s">
        <v>13</v>
      </c>
      <c r="D1961" s="3" t="s">
        <v>9</v>
      </c>
      <c r="E1961" s="3" t="s">
        <v>27</v>
      </c>
      <c r="F1961" s="7">
        <v>12.28</v>
      </c>
      <c r="G1961" s="6" t="s">
        <v>541</v>
      </c>
      <c r="H1961" s="21">
        <f t="shared" si="210"/>
        <v>21</v>
      </c>
      <c r="I1961" s="21" t="str">
        <f t="shared" si="216"/>
        <v>dezembro</v>
      </c>
      <c r="J1961" s="20">
        <f t="shared" si="211"/>
        <v>12</v>
      </c>
      <c r="K1961" s="20">
        <f t="shared" si="212"/>
        <v>2023</v>
      </c>
      <c r="L1961" s="12">
        <f t="shared" si="213"/>
        <v>0.13902253735122813</v>
      </c>
      <c r="M1961">
        <f>(COUNTIF(mercado_acoes!D:D, "Compra") + COUNTIF(mercado_acoes!D:D, "Venda"))</f>
        <v>2000</v>
      </c>
      <c r="N1961" s="19">
        <f t="shared" si="214"/>
        <v>1228</v>
      </c>
      <c r="O1961" s="19">
        <f t="shared" si="215"/>
        <v>2022.8609774626489</v>
      </c>
    </row>
    <row r="1962" spans="1:15" x14ac:dyDescent="0.2">
      <c r="A1962" s="3">
        <v>1</v>
      </c>
      <c r="B1962" s="3" t="s">
        <v>185</v>
      </c>
      <c r="C1962" s="3" t="s">
        <v>186</v>
      </c>
      <c r="D1962" s="3" t="s">
        <v>14</v>
      </c>
      <c r="E1962" s="3" t="s">
        <v>30</v>
      </c>
      <c r="F1962" s="7">
        <v>24.51</v>
      </c>
      <c r="G1962" s="6" t="s">
        <v>541</v>
      </c>
      <c r="H1962" s="21">
        <f t="shared" si="210"/>
        <v>21</v>
      </c>
      <c r="I1962" s="21" t="str">
        <f t="shared" si="216"/>
        <v>dezembro</v>
      </c>
      <c r="J1962" s="20">
        <f t="shared" si="211"/>
        <v>12</v>
      </c>
      <c r="K1962" s="20">
        <f t="shared" si="212"/>
        <v>2023</v>
      </c>
      <c r="L1962" s="12">
        <f t="shared" si="213"/>
        <v>0.29387186629526463</v>
      </c>
      <c r="M1962">
        <f>(COUNTIF(mercado_acoes!D:D, "Compra") + COUNTIF(mercado_acoes!D:D, "Venda"))</f>
        <v>2000</v>
      </c>
      <c r="N1962" s="19">
        <f t="shared" si="214"/>
        <v>2451</v>
      </c>
      <c r="O1962" s="19">
        <f t="shared" si="215"/>
        <v>2022.7061281337046</v>
      </c>
    </row>
    <row r="1963" spans="1:15" x14ac:dyDescent="0.2">
      <c r="A1963" s="3">
        <v>22</v>
      </c>
      <c r="B1963" s="3" t="s">
        <v>108</v>
      </c>
      <c r="C1963" s="3" t="s">
        <v>109</v>
      </c>
      <c r="D1963" s="3" t="s">
        <v>9</v>
      </c>
      <c r="E1963" s="3" t="s">
        <v>34</v>
      </c>
      <c r="F1963" s="7">
        <v>69.69</v>
      </c>
      <c r="G1963" s="6" t="s">
        <v>541</v>
      </c>
      <c r="H1963" s="21">
        <f t="shared" si="210"/>
        <v>21</v>
      </c>
      <c r="I1963" s="21" t="str">
        <f t="shared" si="216"/>
        <v>dezembro</v>
      </c>
      <c r="J1963" s="20">
        <f t="shared" si="211"/>
        <v>12</v>
      </c>
      <c r="K1963" s="20">
        <f t="shared" si="212"/>
        <v>2023</v>
      </c>
      <c r="L1963" s="12">
        <f t="shared" si="213"/>
        <v>0.86591542162572799</v>
      </c>
      <c r="M1963">
        <f>(COUNTIF(mercado_acoes!D:D, "Compra") + COUNTIF(mercado_acoes!D:D, "Venda"))</f>
        <v>2000</v>
      </c>
      <c r="N1963" s="19">
        <f t="shared" si="214"/>
        <v>6969</v>
      </c>
      <c r="O1963" s="19">
        <f t="shared" si="215"/>
        <v>2022.1340845783743</v>
      </c>
    </row>
    <row r="1964" spans="1:15" x14ac:dyDescent="0.2">
      <c r="A1964" s="3">
        <v>21</v>
      </c>
      <c r="B1964" s="3" t="s">
        <v>176</v>
      </c>
      <c r="C1964" s="3" t="s">
        <v>177</v>
      </c>
      <c r="D1964" s="3" t="s">
        <v>14</v>
      </c>
      <c r="E1964" s="3" t="s">
        <v>57</v>
      </c>
      <c r="F1964" s="7">
        <v>17.510000000000002</v>
      </c>
      <c r="G1964" s="6" t="s">
        <v>542</v>
      </c>
      <c r="H1964" s="21">
        <f t="shared" si="210"/>
        <v>22</v>
      </c>
      <c r="I1964" s="21" t="str">
        <f t="shared" si="216"/>
        <v>dezembro</v>
      </c>
      <c r="J1964" s="20">
        <f t="shared" si="211"/>
        <v>12</v>
      </c>
      <c r="K1964" s="20">
        <f t="shared" si="212"/>
        <v>2023</v>
      </c>
      <c r="L1964" s="12">
        <f t="shared" si="213"/>
        <v>0.20524183337553811</v>
      </c>
      <c r="M1964">
        <f>(COUNTIF(mercado_acoes!D:D, "Compra") + COUNTIF(mercado_acoes!D:D, "Venda"))</f>
        <v>2000</v>
      </c>
      <c r="N1964" s="19">
        <f t="shared" si="214"/>
        <v>1751.0000000000002</v>
      </c>
      <c r="O1964" s="19">
        <f t="shared" si="215"/>
        <v>2022.7947581666244</v>
      </c>
    </row>
    <row r="1965" spans="1:15" x14ac:dyDescent="0.2">
      <c r="A1965" s="3">
        <v>91</v>
      </c>
      <c r="B1965" s="3" t="s">
        <v>85</v>
      </c>
      <c r="C1965" s="3" t="s">
        <v>86</v>
      </c>
      <c r="D1965" s="3" t="s">
        <v>9</v>
      </c>
      <c r="E1965" s="3" t="s">
        <v>25</v>
      </c>
      <c r="F1965" s="7">
        <v>13.85</v>
      </c>
      <c r="G1965" s="6" t="s">
        <v>542</v>
      </c>
      <c r="H1965" s="21">
        <f t="shared" si="210"/>
        <v>22</v>
      </c>
      <c r="I1965" s="21" t="str">
        <f t="shared" si="216"/>
        <v>dezembro</v>
      </c>
      <c r="J1965" s="20">
        <f t="shared" si="211"/>
        <v>12</v>
      </c>
      <c r="K1965" s="20">
        <f t="shared" si="212"/>
        <v>2023</v>
      </c>
      <c r="L1965" s="12">
        <f t="shared" si="213"/>
        <v>0.15890098759179536</v>
      </c>
      <c r="M1965">
        <f>(COUNTIF(mercado_acoes!D:D, "Compra") + COUNTIF(mercado_acoes!D:D, "Venda"))</f>
        <v>2000</v>
      </c>
      <c r="N1965" s="19">
        <f t="shared" si="214"/>
        <v>1385</v>
      </c>
      <c r="O1965" s="19">
        <f t="shared" si="215"/>
        <v>2022.8410990124082</v>
      </c>
    </row>
    <row r="1966" spans="1:15" x14ac:dyDescent="0.2">
      <c r="A1966" s="3">
        <v>33</v>
      </c>
      <c r="B1966" s="3" t="s">
        <v>182</v>
      </c>
      <c r="C1966" s="3" t="s">
        <v>183</v>
      </c>
      <c r="D1966" s="3" t="s">
        <v>9</v>
      </c>
      <c r="E1966" s="3" t="s">
        <v>115</v>
      </c>
      <c r="F1966" s="7">
        <v>28.67</v>
      </c>
      <c r="G1966" s="6" t="s">
        <v>542</v>
      </c>
      <c r="H1966" s="21">
        <f t="shared" si="210"/>
        <v>22</v>
      </c>
      <c r="I1966" s="21" t="str">
        <f t="shared" si="216"/>
        <v>dezembro</v>
      </c>
      <c r="J1966" s="20">
        <f t="shared" si="211"/>
        <v>12</v>
      </c>
      <c r="K1966" s="20">
        <f t="shared" si="212"/>
        <v>2023</v>
      </c>
      <c r="L1966" s="12">
        <f t="shared" si="213"/>
        <v>0.34654342871613064</v>
      </c>
      <c r="M1966">
        <f>(COUNTIF(mercado_acoes!D:D, "Compra") + COUNTIF(mercado_acoes!D:D, "Venda"))</f>
        <v>2000</v>
      </c>
      <c r="N1966" s="19">
        <f t="shared" si="214"/>
        <v>2867</v>
      </c>
      <c r="O1966" s="19">
        <f t="shared" si="215"/>
        <v>2022.6534565712839</v>
      </c>
    </row>
    <row r="1967" spans="1:15" x14ac:dyDescent="0.2">
      <c r="A1967" s="3">
        <v>11</v>
      </c>
      <c r="B1967" s="3" t="s">
        <v>237</v>
      </c>
      <c r="C1967" s="3" t="s">
        <v>238</v>
      </c>
      <c r="D1967" s="3" t="s">
        <v>9</v>
      </c>
      <c r="E1967" s="3" t="s">
        <v>18</v>
      </c>
      <c r="F1967" s="7">
        <v>14.74</v>
      </c>
      <c r="G1967" s="6" t="s">
        <v>543</v>
      </c>
      <c r="H1967" s="21">
        <f t="shared" si="210"/>
        <v>23</v>
      </c>
      <c r="I1967" s="21" t="str">
        <f t="shared" si="216"/>
        <v>dezembro</v>
      </c>
      <c r="J1967" s="20">
        <f t="shared" si="211"/>
        <v>12</v>
      </c>
      <c r="K1967" s="20">
        <f t="shared" si="212"/>
        <v>2023</v>
      </c>
      <c r="L1967" s="12">
        <f t="shared" si="213"/>
        <v>0.1701696632058749</v>
      </c>
      <c r="M1967">
        <f>(COUNTIF(mercado_acoes!D:D, "Compra") + COUNTIF(mercado_acoes!D:D, "Venda"))</f>
        <v>2000</v>
      </c>
      <c r="N1967" s="19">
        <f t="shared" si="214"/>
        <v>1474</v>
      </c>
      <c r="O1967" s="19">
        <f t="shared" si="215"/>
        <v>2022.8298303367942</v>
      </c>
    </row>
    <row r="1968" spans="1:15" x14ac:dyDescent="0.2">
      <c r="A1968" s="3">
        <v>100</v>
      </c>
      <c r="B1968" s="3" t="s">
        <v>28</v>
      </c>
      <c r="C1968" s="3" t="s">
        <v>29</v>
      </c>
      <c r="D1968" s="3" t="s">
        <v>14</v>
      </c>
      <c r="E1968" s="3" t="s">
        <v>57</v>
      </c>
      <c r="F1968" s="7">
        <v>18.329999999999998</v>
      </c>
      <c r="G1968" s="6" t="s">
        <v>543</v>
      </c>
      <c r="H1968" s="21">
        <f t="shared" si="210"/>
        <v>23</v>
      </c>
      <c r="I1968" s="21" t="str">
        <f t="shared" si="216"/>
        <v>dezembro</v>
      </c>
      <c r="J1968" s="20">
        <f t="shared" si="211"/>
        <v>12</v>
      </c>
      <c r="K1968" s="20">
        <f t="shared" si="212"/>
        <v>2023</v>
      </c>
      <c r="L1968" s="12">
        <f t="shared" si="213"/>
        <v>0.21562420866042031</v>
      </c>
      <c r="M1968">
        <f>(COUNTIF(mercado_acoes!D:D, "Compra") + COUNTIF(mercado_acoes!D:D, "Venda"))</f>
        <v>2000</v>
      </c>
      <c r="N1968" s="19">
        <f t="shared" si="214"/>
        <v>1832.9999999999998</v>
      </c>
      <c r="O1968" s="19">
        <f t="shared" si="215"/>
        <v>2022.7843757913395</v>
      </c>
    </row>
    <row r="1969" spans="1:15" x14ac:dyDescent="0.2">
      <c r="A1969" s="3">
        <v>93</v>
      </c>
      <c r="B1969" s="3" t="s">
        <v>106</v>
      </c>
      <c r="C1969" s="3" t="s">
        <v>107</v>
      </c>
      <c r="D1969" s="3" t="s">
        <v>14</v>
      </c>
      <c r="E1969" s="3" t="s">
        <v>31</v>
      </c>
      <c r="F1969" s="7">
        <v>56.92</v>
      </c>
      <c r="G1969" s="6" t="s">
        <v>543</v>
      </c>
      <c r="H1969" s="21">
        <f t="shared" si="210"/>
        <v>23</v>
      </c>
      <c r="I1969" s="21" t="str">
        <f t="shared" si="216"/>
        <v>dezembro</v>
      </c>
      <c r="J1969" s="20">
        <f t="shared" si="211"/>
        <v>12</v>
      </c>
      <c r="K1969" s="20">
        <f t="shared" si="212"/>
        <v>2023</v>
      </c>
      <c r="L1969" s="12">
        <f t="shared" si="213"/>
        <v>0.70422891871359838</v>
      </c>
      <c r="M1969">
        <f>(COUNTIF(mercado_acoes!D:D, "Compra") + COUNTIF(mercado_acoes!D:D, "Venda"))</f>
        <v>2000</v>
      </c>
      <c r="N1969" s="19">
        <f t="shared" si="214"/>
        <v>5692</v>
      </c>
      <c r="O1969" s="19">
        <f t="shared" si="215"/>
        <v>2022.2957710812864</v>
      </c>
    </row>
    <row r="1970" spans="1:15" x14ac:dyDescent="0.2">
      <c r="A1970" s="3">
        <v>34</v>
      </c>
      <c r="B1970" s="3" t="s">
        <v>164</v>
      </c>
      <c r="C1970" s="3" t="s">
        <v>165</v>
      </c>
      <c r="D1970" s="3" t="s">
        <v>9</v>
      </c>
      <c r="E1970" s="3" t="s">
        <v>25</v>
      </c>
      <c r="F1970" s="7">
        <v>18.37</v>
      </c>
      <c r="G1970" s="6" t="s">
        <v>543</v>
      </c>
      <c r="H1970" s="21">
        <f t="shared" si="210"/>
        <v>23</v>
      </c>
      <c r="I1970" s="21" t="str">
        <f t="shared" si="216"/>
        <v>dezembro</v>
      </c>
      <c r="J1970" s="20">
        <f t="shared" si="211"/>
        <v>12</v>
      </c>
      <c r="K1970" s="20">
        <f t="shared" si="212"/>
        <v>2023</v>
      </c>
      <c r="L1970" s="12">
        <f t="shared" si="213"/>
        <v>0.21613066599139022</v>
      </c>
      <c r="M1970">
        <f>(COUNTIF(mercado_acoes!D:D, "Compra") + COUNTIF(mercado_acoes!D:D, "Venda"))</f>
        <v>2000</v>
      </c>
      <c r="N1970" s="19">
        <f t="shared" si="214"/>
        <v>1837</v>
      </c>
      <c r="O1970" s="19">
        <f t="shared" si="215"/>
        <v>2022.7838693340086</v>
      </c>
    </row>
    <row r="1971" spans="1:15" x14ac:dyDescent="0.2">
      <c r="A1971" s="3">
        <v>76</v>
      </c>
      <c r="B1971" s="3" t="s">
        <v>213</v>
      </c>
      <c r="C1971" s="3" t="s">
        <v>214</v>
      </c>
      <c r="D1971" s="3" t="s">
        <v>14</v>
      </c>
      <c r="E1971" s="3" t="s">
        <v>57</v>
      </c>
      <c r="F1971" s="7">
        <v>15.16</v>
      </c>
      <c r="G1971" s="6" t="s">
        <v>543</v>
      </c>
      <c r="H1971" s="21">
        <f t="shared" si="210"/>
        <v>23</v>
      </c>
      <c r="I1971" s="21" t="str">
        <f t="shared" si="216"/>
        <v>dezembro</v>
      </c>
      <c r="J1971" s="20">
        <f t="shared" si="211"/>
        <v>12</v>
      </c>
      <c r="K1971" s="20">
        <f t="shared" si="212"/>
        <v>2023</v>
      </c>
      <c r="L1971" s="12">
        <f t="shared" si="213"/>
        <v>0.17548746518105848</v>
      </c>
      <c r="M1971">
        <f>(COUNTIF(mercado_acoes!D:D, "Compra") + COUNTIF(mercado_acoes!D:D, "Venda"))</f>
        <v>2000</v>
      </c>
      <c r="N1971" s="19">
        <f t="shared" si="214"/>
        <v>1516</v>
      </c>
      <c r="O1971" s="19">
        <f t="shared" si="215"/>
        <v>2022.824512534819</v>
      </c>
    </row>
    <row r="1972" spans="1:15" x14ac:dyDescent="0.2">
      <c r="A1972" s="3">
        <v>69</v>
      </c>
      <c r="B1972" s="3" t="s">
        <v>77</v>
      </c>
      <c r="C1972" s="3" t="s">
        <v>126</v>
      </c>
      <c r="D1972" s="3" t="s">
        <v>9</v>
      </c>
      <c r="E1972" s="3" t="s">
        <v>83</v>
      </c>
      <c r="F1972" s="7">
        <v>37.22</v>
      </c>
      <c r="G1972" s="6" t="s">
        <v>543</v>
      </c>
      <c r="H1972" s="21">
        <f t="shared" si="210"/>
        <v>23</v>
      </c>
      <c r="I1972" s="21" t="str">
        <f t="shared" si="216"/>
        <v>dezembro</v>
      </c>
      <c r="J1972" s="20">
        <f t="shared" si="211"/>
        <v>12</v>
      </c>
      <c r="K1972" s="20">
        <f t="shared" si="212"/>
        <v>2023</v>
      </c>
      <c r="L1972" s="12">
        <f t="shared" si="213"/>
        <v>0.45479868321093947</v>
      </c>
      <c r="M1972">
        <f>(COUNTIF(mercado_acoes!D:D, "Compra") + COUNTIF(mercado_acoes!D:D, "Venda"))</f>
        <v>2000</v>
      </c>
      <c r="N1972" s="19">
        <f t="shared" si="214"/>
        <v>3722</v>
      </c>
      <c r="O1972" s="19">
        <f t="shared" si="215"/>
        <v>2022.545201316789</v>
      </c>
    </row>
    <row r="1973" spans="1:15" x14ac:dyDescent="0.2">
      <c r="A1973" s="3">
        <v>83</v>
      </c>
      <c r="B1973" s="3" t="s">
        <v>67</v>
      </c>
      <c r="C1973" s="3" t="s">
        <v>68</v>
      </c>
      <c r="D1973" s="3" t="s">
        <v>14</v>
      </c>
      <c r="E1973" s="3" t="s">
        <v>34</v>
      </c>
      <c r="F1973" s="7">
        <v>60.53</v>
      </c>
      <c r="G1973" s="6" t="s">
        <v>543</v>
      </c>
      <c r="H1973" s="21">
        <f t="shared" ref="H1973:H2001" si="217">DAY(G1973)</f>
        <v>23</v>
      </c>
      <c r="I1973" s="21" t="str">
        <f t="shared" si="216"/>
        <v>dezembro</v>
      </c>
      <c r="J1973" s="20">
        <f t="shared" si="211"/>
        <v>12</v>
      </c>
      <c r="K1973" s="20">
        <f t="shared" si="212"/>
        <v>2023</v>
      </c>
      <c r="L1973" s="12">
        <f t="shared" si="213"/>
        <v>0.74993669283362874</v>
      </c>
      <c r="M1973">
        <f>(COUNTIF(mercado_acoes!D:D, "Compra") + COUNTIF(mercado_acoes!D:D, "Venda"))</f>
        <v>2000</v>
      </c>
      <c r="N1973" s="19">
        <f t="shared" si="214"/>
        <v>6053</v>
      </c>
      <c r="O1973" s="19">
        <f t="shared" si="215"/>
        <v>2022.2500633071663</v>
      </c>
    </row>
    <row r="1974" spans="1:15" x14ac:dyDescent="0.2">
      <c r="A1974" s="3">
        <v>6</v>
      </c>
      <c r="B1974" s="3" t="s">
        <v>171</v>
      </c>
      <c r="C1974" s="3" t="s">
        <v>172</v>
      </c>
      <c r="D1974" s="3" t="s">
        <v>14</v>
      </c>
      <c r="E1974" s="3" t="s">
        <v>21</v>
      </c>
      <c r="F1974" s="7">
        <v>39.31</v>
      </c>
      <c r="G1974" s="6" t="s">
        <v>544</v>
      </c>
      <c r="H1974" s="21">
        <f t="shared" si="217"/>
        <v>24</v>
      </c>
      <c r="I1974" s="21" t="str">
        <f t="shared" si="216"/>
        <v>dezembro</v>
      </c>
      <c r="J1974" s="20">
        <f t="shared" si="211"/>
        <v>12</v>
      </c>
      <c r="K1974" s="20">
        <f t="shared" si="212"/>
        <v>2023</v>
      </c>
      <c r="L1974" s="12">
        <f t="shared" si="213"/>
        <v>0.481261078754115</v>
      </c>
      <c r="M1974">
        <f>(COUNTIF(mercado_acoes!D:D, "Compra") + COUNTIF(mercado_acoes!D:D, "Venda"))</f>
        <v>2000</v>
      </c>
      <c r="N1974" s="19">
        <f t="shared" si="214"/>
        <v>3931</v>
      </c>
      <c r="O1974" s="19">
        <f t="shared" si="215"/>
        <v>2022.5187389212458</v>
      </c>
    </row>
    <row r="1975" spans="1:15" x14ac:dyDescent="0.2">
      <c r="A1975" s="3">
        <v>37</v>
      </c>
      <c r="B1975" s="3" t="s">
        <v>282</v>
      </c>
      <c r="C1975" s="3" t="s">
        <v>283</v>
      </c>
      <c r="D1975" s="3" t="s">
        <v>14</v>
      </c>
      <c r="E1975" s="3" t="s">
        <v>15</v>
      </c>
      <c r="F1975" s="7">
        <v>43.82</v>
      </c>
      <c r="G1975" s="6" t="s">
        <v>544</v>
      </c>
      <c r="H1975" s="21">
        <f t="shared" si="217"/>
        <v>24</v>
      </c>
      <c r="I1975" s="21" t="str">
        <f t="shared" si="216"/>
        <v>dezembro</v>
      </c>
      <c r="J1975" s="20">
        <f t="shared" si="211"/>
        <v>12</v>
      </c>
      <c r="K1975" s="20">
        <f t="shared" si="212"/>
        <v>2023</v>
      </c>
      <c r="L1975" s="12">
        <f t="shared" si="213"/>
        <v>0.53836414282096734</v>
      </c>
      <c r="M1975">
        <f>(COUNTIF(mercado_acoes!D:D, "Compra") + COUNTIF(mercado_acoes!D:D, "Venda"))</f>
        <v>2000</v>
      </c>
      <c r="N1975" s="19">
        <f t="shared" si="214"/>
        <v>4382</v>
      </c>
      <c r="O1975" s="19">
        <f t="shared" si="215"/>
        <v>2022.4616358571791</v>
      </c>
    </row>
    <row r="1976" spans="1:15" x14ac:dyDescent="0.2">
      <c r="A1976" s="3">
        <v>38</v>
      </c>
      <c r="B1976" s="3" t="s">
        <v>89</v>
      </c>
      <c r="C1976" s="3" t="s">
        <v>90</v>
      </c>
      <c r="D1976" s="3" t="s">
        <v>9</v>
      </c>
      <c r="E1976" s="3" t="s">
        <v>63</v>
      </c>
      <c r="F1976" s="7">
        <v>11.37</v>
      </c>
      <c r="G1976" s="6" t="s">
        <v>544</v>
      </c>
      <c r="H1976" s="21">
        <f t="shared" si="217"/>
        <v>24</v>
      </c>
      <c r="I1976" s="21" t="str">
        <f t="shared" si="216"/>
        <v>dezembro</v>
      </c>
      <c r="J1976" s="20">
        <f t="shared" si="211"/>
        <v>12</v>
      </c>
      <c r="K1976" s="20">
        <f t="shared" si="212"/>
        <v>2023</v>
      </c>
      <c r="L1976" s="12">
        <f t="shared" si="213"/>
        <v>0.12750063307166368</v>
      </c>
      <c r="M1976">
        <f>(COUNTIF(mercado_acoes!D:D, "Compra") + COUNTIF(mercado_acoes!D:D, "Venda"))</f>
        <v>2000</v>
      </c>
      <c r="N1976" s="19">
        <f t="shared" si="214"/>
        <v>1137</v>
      </c>
      <c r="O1976" s="19">
        <f t="shared" si="215"/>
        <v>2022.8724993669284</v>
      </c>
    </row>
    <row r="1977" spans="1:15" x14ac:dyDescent="0.2">
      <c r="A1977" s="3">
        <v>47</v>
      </c>
      <c r="B1977" s="3" t="s">
        <v>93</v>
      </c>
      <c r="C1977" s="3" t="s">
        <v>94</v>
      </c>
      <c r="D1977" s="3" t="s">
        <v>9</v>
      </c>
      <c r="E1977" s="3" t="s">
        <v>15</v>
      </c>
      <c r="F1977" s="7">
        <v>38.979999999999997</v>
      </c>
      <c r="G1977" s="6" t="s">
        <v>544</v>
      </c>
      <c r="H1977" s="21">
        <f t="shared" si="217"/>
        <v>24</v>
      </c>
      <c r="I1977" s="21" t="str">
        <f t="shared" si="216"/>
        <v>dezembro</v>
      </c>
      <c r="J1977" s="20">
        <f t="shared" si="211"/>
        <v>12</v>
      </c>
      <c r="K1977" s="20">
        <f t="shared" si="212"/>
        <v>2023</v>
      </c>
      <c r="L1977" s="12">
        <f t="shared" si="213"/>
        <v>0.47708280577361356</v>
      </c>
      <c r="M1977">
        <f>(COUNTIF(mercado_acoes!D:D, "Compra") + COUNTIF(mercado_acoes!D:D, "Venda"))</f>
        <v>2000</v>
      </c>
      <c r="N1977" s="19">
        <f t="shared" si="214"/>
        <v>3897.9999999999995</v>
      </c>
      <c r="O1977" s="19">
        <f t="shared" si="215"/>
        <v>2022.5229171942265</v>
      </c>
    </row>
    <row r="1978" spans="1:15" x14ac:dyDescent="0.2">
      <c r="A1978" s="3">
        <v>58</v>
      </c>
      <c r="B1978" s="3" t="s">
        <v>149</v>
      </c>
      <c r="C1978" s="3" t="s">
        <v>150</v>
      </c>
      <c r="D1978" s="3" t="s">
        <v>9</v>
      </c>
      <c r="E1978" s="3" t="s">
        <v>66</v>
      </c>
      <c r="F1978" s="7">
        <v>29.46</v>
      </c>
      <c r="G1978" s="6" t="s">
        <v>544</v>
      </c>
      <c r="H1978" s="21">
        <f t="shared" si="217"/>
        <v>24</v>
      </c>
      <c r="I1978" s="21" t="str">
        <f t="shared" si="216"/>
        <v>dezembro</v>
      </c>
      <c r="J1978" s="20">
        <f t="shared" si="211"/>
        <v>12</v>
      </c>
      <c r="K1978" s="20">
        <f t="shared" si="212"/>
        <v>2023</v>
      </c>
      <c r="L1978" s="12">
        <f t="shared" si="213"/>
        <v>0.35654596100278552</v>
      </c>
      <c r="M1978">
        <f>(COUNTIF(mercado_acoes!D:D, "Compra") + COUNTIF(mercado_acoes!D:D, "Venda"))</f>
        <v>2000</v>
      </c>
      <c r="N1978" s="19">
        <f t="shared" si="214"/>
        <v>2946</v>
      </c>
      <c r="O1978" s="19">
        <f t="shared" si="215"/>
        <v>2022.6434540389971</v>
      </c>
    </row>
    <row r="1979" spans="1:15" x14ac:dyDescent="0.2">
      <c r="A1979" s="3">
        <v>85</v>
      </c>
      <c r="B1979" s="3" t="s">
        <v>191</v>
      </c>
      <c r="C1979" s="3" t="s">
        <v>192</v>
      </c>
      <c r="D1979" s="3" t="s">
        <v>14</v>
      </c>
      <c r="E1979" s="3" t="s">
        <v>63</v>
      </c>
      <c r="F1979" s="7">
        <v>11.9</v>
      </c>
      <c r="G1979" s="6" t="s">
        <v>544</v>
      </c>
      <c r="H1979" s="21">
        <f t="shared" si="217"/>
        <v>24</v>
      </c>
      <c r="I1979" s="21" t="str">
        <f t="shared" si="216"/>
        <v>dezembro</v>
      </c>
      <c r="J1979" s="20">
        <f t="shared" si="211"/>
        <v>12</v>
      </c>
      <c r="K1979" s="20">
        <f t="shared" si="212"/>
        <v>2023</v>
      </c>
      <c r="L1979" s="12">
        <f t="shared" si="213"/>
        <v>0.13421119270701443</v>
      </c>
      <c r="M1979">
        <f>(COUNTIF(mercado_acoes!D:D, "Compra") + COUNTIF(mercado_acoes!D:D, "Venda"))</f>
        <v>2000</v>
      </c>
      <c r="N1979" s="19">
        <f t="shared" si="214"/>
        <v>1190</v>
      </c>
      <c r="O1979" s="19">
        <f t="shared" si="215"/>
        <v>2022.865788807293</v>
      </c>
    </row>
    <row r="1980" spans="1:15" x14ac:dyDescent="0.2">
      <c r="A1980" s="3">
        <v>94</v>
      </c>
      <c r="B1980" s="3" t="s">
        <v>205</v>
      </c>
      <c r="C1980" s="3" t="s">
        <v>256</v>
      </c>
      <c r="D1980" s="3" t="s">
        <v>14</v>
      </c>
      <c r="E1980" s="3" t="s">
        <v>15</v>
      </c>
      <c r="F1980" s="7">
        <v>37.159999999999997</v>
      </c>
      <c r="G1980" s="6" t="s">
        <v>545</v>
      </c>
      <c r="H1980" s="21">
        <f t="shared" si="217"/>
        <v>25</v>
      </c>
      <c r="I1980" s="21" t="str">
        <f t="shared" si="216"/>
        <v>dezembro</v>
      </c>
      <c r="J1980" s="20">
        <f t="shared" si="211"/>
        <v>12</v>
      </c>
      <c r="K1980" s="20">
        <f t="shared" si="212"/>
        <v>2023</v>
      </c>
      <c r="L1980" s="12">
        <f t="shared" si="213"/>
        <v>0.45403899721448465</v>
      </c>
      <c r="M1980">
        <f>(COUNTIF(mercado_acoes!D:D, "Compra") + COUNTIF(mercado_acoes!D:D, "Venda"))</f>
        <v>2000</v>
      </c>
      <c r="N1980" s="19">
        <f t="shared" si="214"/>
        <v>3715.9999999999995</v>
      </c>
      <c r="O1980" s="19">
        <f t="shared" si="215"/>
        <v>2022.5459610027856</v>
      </c>
    </row>
    <row r="1981" spans="1:15" x14ac:dyDescent="0.2">
      <c r="A1981" s="3">
        <v>44</v>
      </c>
      <c r="B1981" s="3" t="s">
        <v>217</v>
      </c>
      <c r="C1981" s="3" t="s">
        <v>218</v>
      </c>
      <c r="D1981" s="3" t="s">
        <v>9</v>
      </c>
      <c r="E1981" s="3" t="s">
        <v>21</v>
      </c>
      <c r="F1981" s="7">
        <v>34.92</v>
      </c>
      <c r="G1981" s="6" t="s">
        <v>545</v>
      </c>
      <c r="H1981" s="21">
        <f t="shared" si="217"/>
        <v>25</v>
      </c>
      <c r="I1981" s="21" t="str">
        <f t="shared" si="216"/>
        <v>dezembro</v>
      </c>
      <c r="J1981" s="20">
        <f t="shared" si="211"/>
        <v>12</v>
      </c>
      <c r="K1981" s="20">
        <f t="shared" si="212"/>
        <v>2023</v>
      </c>
      <c r="L1981" s="12">
        <f t="shared" si="213"/>
        <v>0.42567738668017224</v>
      </c>
      <c r="M1981">
        <f>(COUNTIF(mercado_acoes!D:D, "Compra") + COUNTIF(mercado_acoes!D:D, "Venda"))</f>
        <v>2000</v>
      </c>
      <c r="N1981" s="19">
        <f t="shared" si="214"/>
        <v>3492</v>
      </c>
      <c r="O1981" s="19">
        <f t="shared" si="215"/>
        <v>2022.5743226133197</v>
      </c>
    </row>
    <row r="1982" spans="1:15" x14ac:dyDescent="0.2">
      <c r="A1982" s="3">
        <v>100</v>
      </c>
      <c r="B1982" s="3" t="s">
        <v>28</v>
      </c>
      <c r="C1982" s="3" t="s">
        <v>29</v>
      </c>
      <c r="D1982" s="3" t="s">
        <v>14</v>
      </c>
      <c r="E1982" s="3" t="s">
        <v>115</v>
      </c>
      <c r="F1982" s="7">
        <v>30.03</v>
      </c>
      <c r="G1982" s="6" t="s">
        <v>546</v>
      </c>
      <c r="H1982" s="21">
        <f t="shared" si="217"/>
        <v>26</v>
      </c>
      <c r="I1982" s="21" t="str">
        <f t="shared" si="216"/>
        <v>dezembro</v>
      </c>
      <c r="J1982" s="20">
        <f t="shared" si="211"/>
        <v>12</v>
      </c>
      <c r="K1982" s="20">
        <f t="shared" si="212"/>
        <v>2023</v>
      </c>
      <c r="L1982" s="12">
        <f t="shared" si="213"/>
        <v>0.36376297796910612</v>
      </c>
      <c r="M1982">
        <f>(COUNTIF(mercado_acoes!D:D, "Compra") + COUNTIF(mercado_acoes!D:D, "Venda"))</f>
        <v>2000</v>
      </c>
      <c r="N1982" s="19">
        <f t="shared" si="214"/>
        <v>3003</v>
      </c>
      <c r="O1982" s="19">
        <f t="shared" si="215"/>
        <v>2022.6362370220309</v>
      </c>
    </row>
    <row r="1983" spans="1:15" x14ac:dyDescent="0.2">
      <c r="A1983" s="3">
        <v>60</v>
      </c>
      <c r="B1983" s="3" t="s">
        <v>41</v>
      </c>
      <c r="C1983" s="3" t="s">
        <v>42</v>
      </c>
      <c r="D1983" s="3" t="s">
        <v>14</v>
      </c>
      <c r="E1983" s="3" t="s">
        <v>27</v>
      </c>
      <c r="F1983" s="7">
        <v>12.59</v>
      </c>
      <c r="G1983" s="6" t="s">
        <v>546</v>
      </c>
      <c r="H1983" s="21">
        <f t="shared" si="217"/>
        <v>26</v>
      </c>
      <c r="I1983" s="21" t="str">
        <f t="shared" si="216"/>
        <v>dezembro</v>
      </c>
      <c r="J1983" s="20">
        <f t="shared" si="211"/>
        <v>12</v>
      </c>
      <c r="K1983" s="20">
        <f t="shared" si="212"/>
        <v>2023</v>
      </c>
      <c r="L1983" s="12">
        <f t="shared" si="213"/>
        <v>0.14294758166624461</v>
      </c>
      <c r="M1983">
        <f>(COUNTIF(mercado_acoes!D:D, "Compra") + COUNTIF(mercado_acoes!D:D, "Venda"))</f>
        <v>2000</v>
      </c>
      <c r="N1983" s="19">
        <f t="shared" si="214"/>
        <v>1259</v>
      </c>
      <c r="O1983" s="19">
        <f t="shared" si="215"/>
        <v>2022.8570524183338</v>
      </c>
    </row>
    <row r="1984" spans="1:15" x14ac:dyDescent="0.2">
      <c r="A1984" s="3">
        <v>26</v>
      </c>
      <c r="B1984" s="3" t="s">
        <v>210</v>
      </c>
      <c r="C1984" s="3" t="s">
        <v>211</v>
      </c>
      <c r="D1984" s="3" t="s">
        <v>14</v>
      </c>
      <c r="E1984" s="3" t="s">
        <v>34</v>
      </c>
      <c r="F1984" s="7">
        <v>63.09</v>
      </c>
      <c r="G1984" s="6" t="s">
        <v>546</v>
      </c>
      <c r="H1984" s="21">
        <f t="shared" si="217"/>
        <v>26</v>
      </c>
      <c r="I1984" s="21" t="str">
        <f t="shared" si="216"/>
        <v>dezembro</v>
      </c>
      <c r="J1984" s="20">
        <f t="shared" si="211"/>
        <v>12</v>
      </c>
      <c r="K1984" s="20">
        <f t="shared" si="212"/>
        <v>2023</v>
      </c>
      <c r="L1984" s="12">
        <f t="shared" si="213"/>
        <v>0.78234996201570017</v>
      </c>
      <c r="M1984">
        <f>(COUNTIF(mercado_acoes!D:D, "Compra") + COUNTIF(mercado_acoes!D:D, "Venda"))</f>
        <v>2000</v>
      </c>
      <c r="N1984" s="19">
        <f t="shared" si="214"/>
        <v>6309</v>
      </c>
      <c r="O1984" s="19">
        <f t="shared" si="215"/>
        <v>2022.2176500379844</v>
      </c>
    </row>
    <row r="1985" spans="1:15" x14ac:dyDescent="0.2">
      <c r="A1985" s="3">
        <v>50</v>
      </c>
      <c r="B1985" s="3" t="s">
        <v>16</v>
      </c>
      <c r="C1985" s="3" t="s">
        <v>17</v>
      </c>
      <c r="D1985" s="3" t="s">
        <v>14</v>
      </c>
      <c r="E1985" s="3" t="s">
        <v>34</v>
      </c>
      <c r="F1985" s="7">
        <v>64.66</v>
      </c>
      <c r="G1985" s="6" t="s">
        <v>546</v>
      </c>
      <c r="H1985" s="21">
        <f t="shared" si="217"/>
        <v>26</v>
      </c>
      <c r="I1985" s="21" t="str">
        <f t="shared" si="216"/>
        <v>dezembro</v>
      </c>
      <c r="J1985" s="20">
        <f t="shared" si="211"/>
        <v>12</v>
      </c>
      <c r="K1985" s="20">
        <f t="shared" si="212"/>
        <v>2023</v>
      </c>
      <c r="L1985" s="12">
        <f t="shared" si="213"/>
        <v>0.8022284122562674</v>
      </c>
      <c r="M1985">
        <f>(COUNTIF(mercado_acoes!D:D, "Compra") + COUNTIF(mercado_acoes!D:D, "Venda"))</f>
        <v>2000</v>
      </c>
      <c r="N1985" s="19">
        <f t="shared" si="214"/>
        <v>6466</v>
      </c>
      <c r="O1985" s="19">
        <f t="shared" si="215"/>
        <v>2022.1977715877438</v>
      </c>
    </row>
    <row r="1986" spans="1:15" x14ac:dyDescent="0.2">
      <c r="A1986" s="3">
        <v>7</v>
      </c>
      <c r="B1986" s="3" t="s">
        <v>87</v>
      </c>
      <c r="C1986" s="3" t="s">
        <v>88</v>
      </c>
      <c r="D1986" s="3" t="s">
        <v>9</v>
      </c>
      <c r="E1986" s="3" t="s">
        <v>63</v>
      </c>
      <c r="F1986" s="7">
        <v>12.15</v>
      </c>
      <c r="G1986" s="6" t="s">
        <v>546</v>
      </c>
      <c r="H1986" s="21">
        <f t="shared" si="217"/>
        <v>26</v>
      </c>
      <c r="I1986" s="21" t="str">
        <f t="shared" si="216"/>
        <v>dezembro</v>
      </c>
      <c r="J1986" s="20">
        <f t="shared" si="211"/>
        <v>12</v>
      </c>
      <c r="K1986" s="20">
        <f t="shared" si="212"/>
        <v>2023</v>
      </c>
      <c r="L1986" s="12">
        <f t="shared" si="213"/>
        <v>0.13737655102557608</v>
      </c>
      <c r="M1986">
        <f>(COUNTIF(mercado_acoes!D:D, "Compra") + COUNTIF(mercado_acoes!D:D, "Venda"))</f>
        <v>2000</v>
      </c>
      <c r="N1986" s="19">
        <f t="shared" si="214"/>
        <v>1215</v>
      </c>
      <c r="O1986" s="19">
        <f t="shared" si="215"/>
        <v>2022.8626234489743</v>
      </c>
    </row>
    <row r="1987" spans="1:15" x14ac:dyDescent="0.2">
      <c r="A1987" s="3">
        <v>89</v>
      </c>
      <c r="B1987" s="3" t="s">
        <v>113</v>
      </c>
      <c r="C1987" s="3" t="s">
        <v>114</v>
      </c>
      <c r="D1987" s="3" t="s">
        <v>14</v>
      </c>
      <c r="E1987" s="3" t="s">
        <v>57</v>
      </c>
      <c r="F1987" s="7">
        <v>22.9</v>
      </c>
      <c r="G1987" s="6" t="s">
        <v>546</v>
      </c>
      <c r="H1987" s="21">
        <f t="shared" si="217"/>
        <v>26</v>
      </c>
      <c r="I1987" s="21" t="str">
        <f t="shared" si="216"/>
        <v>dezembro</v>
      </c>
      <c r="J1987" s="20">
        <f t="shared" ref="J1987:J2001" si="218">MONTH(G1987)</f>
        <v>12</v>
      </c>
      <c r="K1987" s="20">
        <f t="shared" ref="K1987:K2001" si="219">YEAR(G1987)</f>
        <v>2023</v>
      </c>
      <c r="L1987" s="12">
        <f t="shared" ref="L1987:L2001" si="220">(F1987 - MIN(F:F)) / (MAX(F:F) - MIN(F:F))</f>
        <v>0.27348695872372747</v>
      </c>
      <c r="M1987">
        <f>(COUNTIF(mercado_acoes!D:D, "Compra") + COUNTIF(mercado_acoes!D:D, "Venda"))</f>
        <v>2000</v>
      </c>
      <c r="N1987" s="19">
        <f t="shared" ref="N1987:N2001" si="221">F1987*100</f>
        <v>2290</v>
      </c>
      <c r="O1987" s="19">
        <f t="shared" ref="O1987:O2001" si="222">K1987 - L1987</f>
        <v>2022.7265130412763</v>
      </c>
    </row>
    <row r="1988" spans="1:15" x14ac:dyDescent="0.2">
      <c r="A1988" s="3">
        <v>43</v>
      </c>
      <c r="B1988" s="3" t="s">
        <v>64</v>
      </c>
      <c r="C1988" s="3" t="s">
        <v>65</v>
      </c>
      <c r="D1988" s="3" t="s">
        <v>9</v>
      </c>
      <c r="E1988" s="3" t="s">
        <v>115</v>
      </c>
      <c r="F1988" s="7">
        <v>25.54</v>
      </c>
      <c r="G1988" s="6" t="s">
        <v>546</v>
      </c>
      <c r="H1988" s="21">
        <f t="shared" si="217"/>
        <v>26</v>
      </c>
      <c r="I1988" s="21" t="str">
        <f t="shared" si="216"/>
        <v>dezembro</v>
      </c>
      <c r="J1988" s="20">
        <f t="shared" si="218"/>
        <v>12</v>
      </c>
      <c r="K1988" s="20">
        <f t="shared" si="219"/>
        <v>2023</v>
      </c>
      <c r="L1988" s="12">
        <f t="shared" si="220"/>
        <v>0.30691314256773861</v>
      </c>
      <c r="M1988">
        <f>(COUNTIF(mercado_acoes!D:D, "Compra") + COUNTIF(mercado_acoes!D:D, "Venda"))</f>
        <v>2000</v>
      </c>
      <c r="N1988" s="19">
        <f t="shared" si="221"/>
        <v>2554</v>
      </c>
      <c r="O1988" s="19">
        <f t="shared" si="222"/>
        <v>2022.6930868574323</v>
      </c>
    </row>
    <row r="1989" spans="1:15" x14ac:dyDescent="0.2">
      <c r="A1989" s="3">
        <v>89</v>
      </c>
      <c r="B1989" s="3" t="s">
        <v>113</v>
      </c>
      <c r="C1989" s="3" t="s">
        <v>114</v>
      </c>
      <c r="D1989" s="3" t="s">
        <v>9</v>
      </c>
      <c r="E1989" s="3" t="s">
        <v>70</v>
      </c>
      <c r="F1989" s="7">
        <v>12.82</v>
      </c>
      <c r="G1989" s="6" t="s">
        <v>546</v>
      </c>
      <c r="H1989" s="21">
        <f t="shared" si="217"/>
        <v>26</v>
      </c>
      <c r="I1989" s="21" t="str">
        <f t="shared" ref="I1989:I2001" si="223">TEXT(G1989,"mmmm")</f>
        <v>dezembro</v>
      </c>
      <c r="J1989" s="20">
        <f t="shared" si="218"/>
        <v>12</v>
      </c>
      <c r="K1989" s="20">
        <f t="shared" si="219"/>
        <v>2023</v>
      </c>
      <c r="L1989" s="12">
        <f t="shared" si="220"/>
        <v>0.14585971131932132</v>
      </c>
      <c r="M1989">
        <f>(COUNTIF(mercado_acoes!D:D, "Compra") + COUNTIF(mercado_acoes!D:D, "Venda"))</f>
        <v>2000</v>
      </c>
      <c r="N1989" s="19">
        <f t="shared" si="221"/>
        <v>1282</v>
      </c>
      <c r="O1989" s="19">
        <f t="shared" si="222"/>
        <v>2022.8541402886806</v>
      </c>
    </row>
    <row r="1990" spans="1:15" x14ac:dyDescent="0.2">
      <c r="A1990" s="3">
        <v>17</v>
      </c>
      <c r="B1990" s="3" t="s">
        <v>195</v>
      </c>
      <c r="C1990" s="3" t="s">
        <v>196</v>
      </c>
      <c r="D1990" s="3" t="s">
        <v>14</v>
      </c>
      <c r="E1990" s="3" t="s">
        <v>83</v>
      </c>
      <c r="F1990" s="7">
        <v>36.75</v>
      </c>
      <c r="G1990" s="6" t="s">
        <v>546</v>
      </c>
      <c r="H1990" s="21">
        <f t="shared" si="217"/>
        <v>26</v>
      </c>
      <c r="I1990" s="21" t="str">
        <f t="shared" si="223"/>
        <v>dezembro</v>
      </c>
      <c r="J1990" s="20">
        <f t="shared" si="218"/>
        <v>12</v>
      </c>
      <c r="K1990" s="20">
        <f t="shared" si="219"/>
        <v>2023</v>
      </c>
      <c r="L1990" s="12">
        <f t="shared" si="220"/>
        <v>0.44884780957204357</v>
      </c>
      <c r="M1990">
        <f>(COUNTIF(mercado_acoes!D:D, "Compra") + COUNTIF(mercado_acoes!D:D, "Venda"))</f>
        <v>2000</v>
      </c>
      <c r="N1990" s="19">
        <f t="shared" si="221"/>
        <v>3675</v>
      </c>
      <c r="O1990" s="19">
        <f t="shared" si="222"/>
        <v>2022.551152190428</v>
      </c>
    </row>
    <row r="1991" spans="1:15" x14ac:dyDescent="0.2">
      <c r="A1991" s="3">
        <v>11</v>
      </c>
      <c r="B1991" s="3" t="s">
        <v>237</v>
      </c>
      <c r="C1991" s="3" t="s">
        <v>238</v>
      </c>
      <c r="D1991" s="3" t="s">
        <v>14</v>
      </c>
      <c r="E1991" s="3" t="s">
        <v>66</v>
      </c>
      <c r="F1991" s="7">
        <v>29.02</v>
      </c>
      <c r="G1991" s="6" t="s">
        <v>546</v>
      </c>
      <c r="H1991" s="21">
        <f t="shared" si="217"/>
        <v>26</v>
      </c>
      <c r="I1991" s="21" t="str">
        <f t="shared" si="223"/>
        <v>dezembro</v>
      </c>
      <c r="J1991" s="20">
        <f t="shared" si="218"/>
        <v>12</v>
      </c>
      <c r="K1991" s="20">
        <f t="shared" si="219"/>
        <v>2023</v>
      </c>
      <c r="L1991" s="12">
        <f t="shared" si="220"/>
        <v>0.35097493036211697</v>
      </c>
      <c r="M1991">
        <f>(COUNTIF(mercado_acoes!D:D, "Compra") + COUNTIF(mercado_acoes!D:D, "Venda"))</f>
        <v>2000</v>
      </c>
      <c r="N1991" s="19">
        <f t="shared" si="221"/>
        <v>2902</v>
      </c>
      <c r="O1991" s="19">
        <f t="shared" si="222"/>
        <v>2022.6490250696379</v>
      </c>
    </row>
    <row r="1992" spans="1:15" x14ac:dyDescent="0.2">
      <c r="A1992" s="3">
        <v>48</v>
      </c>
      <c r="B1992" s="3" t="s">
        <v>23</v>
      </c>
      <c r="C1992" s="3" t="s">
        <v>26</v>
      </c>
      <c r="D1992" s="3" t="s">
        <v>14</v>
      </c>
      <c r="E1992" s="3" t="s">
        <v>47</v>
      </c>
      <c r="F1992" s="7">
        <v>12.3</v>
      </c>
      <c r="G1992" s="6" t="s">
        <v>546</v>
      </c>
      <c r="H1992" s="21">
        <f t="shared" si="217"/>
        <v>26</v>
      </c>
      <c r="I1992" s="21" t="str">
        <f t="shared" si="223"/>
        <v>dezembro</v>
      </c>
      <c r="J1992" s="20">
        <f t="shared" si="218"/>
        <v>12</v>
      </c>
      <c r="K1992" s="20">
        <f t="shared" si="219"/>
        <v>2023</v>
      </c>
      <c r="L1992" s="12">
        <f t="shared" si="220"/>
        <v>0.1392757660167131</v>
      </c>
      <c r="M1992">
        <f>(COUNTIF(mercado_acoes!D:D, "Compra") + COUNTIF(mercado_acoes!D:D, "Venda"))</f>
        <v>2000</v>
      </c>
      <c r="N1992" s="19">
        <f t="shared" si="221"/>
        <v>1230</v>
      </c>
      <c r="O1992" s="19">
        <f t="shared" si="222"/>
        <v>2022.8607242339833</v>
      </c>
    </row>
    <row r="1993" spans="1:15" x14ac:dyDescent="0.2">
      <c r="A1993" s="3">
        <v>56</v>
      </c>
      <c r="B1993" s="3" t="s">
        <v>104</v>
      </c>
      <c r="C1993" s="3" t="s">
        <v>105</v>
      </c>
      <c r="D1993" s="3" t="s">
        <v>14</v>
      </c>
      <c r="E1993" s="3" t="s">
        <v>21</v>
      </c>
      <c r="F1993" s="7">
        <v>27.73</v>
      </c>
      <c r="G1993" s="6" t="s">
        <v>547</v>
      </c>
      <c r="H1993" s="21">
        <f t="shared" si="217"/>
        <v>27</v>
      </c>
      <c r="I1993" s="21" t="str">
        <f t="shared" si="223"/>
        <v>dezembro</v>
      </c>
      <c r="J1993" s="20">
        <f t="shared" si="218"/>
        <v>12</v>
      </c>
      <c r="K1993" s="20">
        <f t="shared" si="219"/>
        <v>2023</v>
      </c>
      <c r="L1993" s="12">
        <f t="shared" si="220"/>
        <v>0.33464168143833878</v>
      </c>
      <c r="M1993">
        <f>(COUNTIF(mercado_acoes!D:D, "Compra") + COUNTIF(mercado_acoes!D:D, "Venda"))</f>
        <v>2000</v>
      </c>
      <c r="N1993" s="19">
        <f t="shared" si="221"/>
        <v>2773</v>
      </c>
      <c r="O1993" s="19">
        <f t="shared" si="222"/>
        <v>2022.6653583185616</v>
      </c>
    </row>
    <row r="1994" spans="1:15" x14ac:dyDescent="0.2">
      <c r="A1994" s="3">
        <v>55</v>
      </c>
      <c r="B1994" s="3" t="s">
        <v>197</v>
      </c>
      <c r="C1994" s="3" t="s">
        <v>198</v>
      </c>
      <c r="D1994" s="3" t="s">
        <v>9</v>
      </c>
      <c r="E1994" s="3" t="s">
        <v>31</v>
      </c>
      <c r="F1994" s="7">
        <v>67.790000000000006</v>
      </c>
      <c r="G1994" s="6" t="s">
        <v>547</v>
      </c>
      <c r="H1994" s="21">
        <f t="shared" si="217"/>
        <v>27</v>
      </c>
      <c r="I1994" s="21" t="str">
        <f t="shared" si="223"/>
        <v>dezembro</v>
      </c>
      <c r="J1994" s="20">
        <f t="shared" si="218"/>
        <v>12</v>
      </c>
      <c r="K1994" s="20">
        <f t="shared" si="219"/>
        <v>2023</v>
      </c>
      <c r="L1994" s="12">
        <f t="shared" si="220"/>
        <v>0.84185869840465943</v>
      </c>
      <c r="M1994">
        <f>(COUNTIF(mercado_acoes!D:D, "Compra") + COUNTIF(mercado_acoes!D:D, "Venda"))</f>
        <v>2000</v>
      </c>
      <c r="N1994" s="19">
        <f t="shared" si="221"/>
        <v>6779.0000000000009</v>
      </c>
      <c r="O1994" s="19">
        <f t="shared" si="222"/>
        <v>2022.1581413015954</v>
      </c>
    </row>
    <row r="1995" spans="1:15" x14ac:dyDescent="0.2">
      <c r="A1995" s="3">
        <v>50</v>
      </c>
      <c r="B1995" s="3" t="s">
        <v>16</v>
      </c>
      <c r="C1995" s="3" t="s">
        <v>17</v>
      </c>
      <c r="D1995" s="3" t="s">
        <v>14</v>
      </c>
      <c r="E1995" s="3" t="s">
        <v>10</v>
      </c>
      <c r="F1995" s="7">
        <v>10.33</v>
      </c>
      <c r="G1995" s="6" t="s">
        <v>547</v>
      </c>
      <c r="H1995" s="21">
        <f t="shared" si="217"/>
        <v>27</v>
      </c>
      <c r="I1995" s="21" t="str">
        <f t="shared" si="223"/>
        <v>dezembro</v>
      </c>
      <c r="J1995" s="20">
        <f t="shared" si="218"/>
        <v>12</v>
      </c>
      <c r="K1995" s="20">
        <f t="shared" si="219"/>
        <v>2023</v>
      </c>
      <c r="L1995" s="12">
        <f t="shared" si="220"/>
        <v>0.11433274246644719</v>
      </c>
      <c r="M1995">
        <f>(COUNTIF(mercado_acoes!D:D, "Compra") + COUNTIF(mercado_acoes!D:D, "Venda"))</f>
        <v>2000</v>
      </c>
      <c r="N1995" s="19">
        <f t="shared" si="221"/>
        <v>1033</v>
      </c>
      <c r="O1995" s="19">
        <f t="shared" si="222"/>
        <v>2022.8856672575334</v>
      </c>
    </row>
    <row r="1996" spans="1:15" x14ac:dyDescent="0.2">
      <c r="A1996" s="3">
        <v>43</v>
      </c>
      <c r="B1996" s="3" t="s">
        <v>64</v>
      </c>
      <c r="C1996" s="3" t="s">
        <v>65</v>
      </c>
      <c r="D1996" s="3" t="s">
        <v>9</v>
      </c>
      <c r="E1996" s="3" t="s">
        <v>34</v>
      </c>
      <c r="F1996" s="7">
        <v>70.680000000000007</v>
      </c>
      <c r="G1996" s="6" t="s">
        <v>547</v>
      </c>
      <c r="H1996" s="21">
        <f t="shared" si="217"/>
        <v>27</v>
      </c>
      <c r="I1996" s="21" t="str">
        <f t="shared" si="223"/>
        <v>dezembro</v>
      </c>
      <c r="J1996" s="20">
        <f t="shared" si="218"/>
        <v>12</v>
      </c>
      <c r="K1996" s="20">
        <f t="shared" si="219"/>
        <v>2023</v>
      </c>
      <c r="L1996" s="12">
        <f t="shared" si="220"/>
        <v>0.87845024056723231</v>
      </c>
      <c r="M1996">
        <f>(COUNTIF(mercado_acoes!D:D, "Compra") + COUNTIF(mercado_acoes!D:D, "Venda"))</f>
        <v>2000</v>
      </c>
      <c r="N1996" s="19">
        <f t="shared" si="221"/>
        <v>7068.0000000000009</v>
      </c>
      <c r="O1996" s="19">
        <f t="shared" si="222"/>
        <v>2022.1215497594328</v>
      </c>
    </row>
    <row r="1997" spans="1:15" x14ac:dyDescent="0.2">
      <c r="A1997" s="3">
        <v>67</v>
      </c>
      <c r="B1997" s="3" t="s">
        <v>199</v>
      </c>
      <c r="C1997" s="3" t="s">
        <v>200</v>
      </c>
      <c r="D1997" s="3" t="s">
        <v>9</v>
      </c>
      <c r="E1997" s="3" t="s">
        <v>79</v>
      </c>
      <c r="F1997" s="7">
        <v>12.95</v>
      </c>
      <c r="G1997" s="6" t="s">
        <v>547</v>
      </c>
      <c r="H1997" s="21">
        <f t="shared" si="217"/>
        <v>27</v>
      </c>
      <c r="I1997" s="21" t="str">
        <f t="shared" si="223"/>
        <v>dezembro</v>
      </c>
      <c r="J1997" s="20">
        <f t="shared" si="218"/>
        <v>12</v>
      </c>
      <c r="K1997" s="20">
        <f t="shared" si="219"/>
        <v>2023</v>
      </c>
      <c r="L1997" s="12">
        <f t="shared" si="220"/>
        <v>0.1475056976449734</v>
      </c>
      <c r="M1997">
        <f>(COUNTIF(mercado_acoes!D:D, "Compra") + COUNTIF(mercado_acoes!D:D, "Venda"))</f>
        <v>2000</v>
      </c>
      <c r="N1997" s="19">
        <f t="shared" si="221"/>
        <v>1295</v>
      </c>
      <c r="O1997" s="19">
        <f t="shared" si="222"/>
        <v>2022.8524943023551</v>
      </c>
    </row>
    <row r="1998" spans="1:15" x14ac:dyDescent="0.2">
      <c r="A1998" s="3">
        <v>85</v>
      </c>
      <c r="B1998" s="3" t="s">
        <v>191</v>
      </c>
      <c r="C1998" s="3" t="s">
        <v>192</v>
      </c>
      <c r="D1998" s="3" t="s">
        <v>9</v>
      </c>
      <c r="E1998" s="3" t="s">
        <v>66</v>
      </c>
      <c r="F1998" s="7">
        <v>36.950000000000003</v>
      </c>
      <c r="G1998" s="6" t="s">
        <v>548</v>
      </c>
      <c r="H1998" s="21">
        <f t="shared" si="217"/>
        <v>28</v>
      </c>
      <c r="I1998" s="21" t="str">
        <f t="shared" si="223"/>
        <v>dezembro</v>
      </c>
      <c r="J1998" s="20">
        <f t="shared" si="218"/>
        <v>12</v>
      </c>
      <c r="K1998" s="20">
        <f t="shared" si="219"/>
        <v>2023</v>
      </c>
      <c r="L1998" s="12">
        <f t="shared" si="220"/>
        <v>0.45138009622689296</v>
      </c>
      <c r="M1998">
        <f>(COUNTIF(mercado_acoes!D:D, "Compra") + COUNTIF(mercado_acoes!D:D, "Venda"))</f>
        <v>2000</v>
      </c>
      <c r="N1998" s="19">
        <f t="shared" si="221"/>
        <v>3695.0000000000005</v>
      </c>
      <c r="O1998" s="19">
        <f t="shared" si="222"/>
        <v>2022.5486199037732</v>
      </c>
    </row>
    <row r="1999" spans="1:15" x14ac:dyDescent="0.2">
      <c r="A1999" s="3">
        <v>17</v>
      </c>
      <c r="B1999" s="3" t="s">
        <v>195</v>
      </c>
      <c r="C1999" s="3" t="s">
        <v>196</v>
      </c>
      <c r="D1999" s="3" t="s">
        <v>14</v>
      </c>
      <c r="E1999" s="3" t="s">
        <v>25</v>
      </c>
      <c r="F1999" s="7">
        <v>18.440000000000001</v>
      </c>
      <c r="G1999" s="6" t="s">
        <v>548</v>
      </c>
      <c r="H1999" s="21">
        <f t="shared" si="217"/>
        <v>28</v>
      </c>
      <c r="I1999" s="21" t="str">
        <f t="shared" si="223"/>
        <v>dezembro</v>
      </c>
      <c r="J1999" s="20">
        <f t="shared" si="218"/>
        <v>12</v>
      </c>
      <c r="K1999" s="20">
        <f t="shared" si="219"/>
        <v>2023</v>
      </c>
      <c r="L1999" s="12">
        <f t="shared" si="220"/>
        <v>0.21701696632058748</v>
      </c>
      <c r="M1999">
        <f>(COUNTIF(mercado_acoes!D:D, "Compra") + COUNTIF(mercado_acoes!D:D, "Venda"))</f>
        <v>2000</v>
      </c>
      <c r="N1999" s="19">
        <f t="shared" si="221"/>
        <v>1844.0000000000002</v>
      </c>
      <c r="O1999" s="19">
        <f t="shared" si="222"/>
        <v>2022.7829830336793</v>
      </c>
    </row>
    <row r="2000" spans="1:15" x14ac:dyDescent="0.2">
      <c r="A2000" s="3">
        <v>35</v>
      </c>
      <c r="B2000" s="3" t="s">
        <v>101</v>
      </c>
      <c r="C2000" s="3" t="s">
        <v>102</v>
      </c>
      <c r="D2000" s="3" t="s">
        <v>14</v>
      </c>
      <c r="E2000" s="3" t="s">
        <v>83</v>
      </c>
      <c r="F2000" s="7">
        <v>41.7</v>
      </c>
      <c r="G2000" s="6" t="s">
        <v>548</v>
      </c>
      <c r="H2000" s="21">
        <f t="shared" si="217"/>
        <v>28</v>
      </c>
      <c r="I2000" s="21" t="str">
        <f t="shared" si="223"/>
        <v>dezembro</v>
      </c>
      <c r="J2000" s="20">
        <f t="shared" si="218"/>
        <v>12</v>
      </c>
      <c r="K2000" s="20">
        <f t="shared" si="219"/>
        <v>2023</v>
      </c>
      <c r="L2000" s="12">
        <f t="shared" si="220"/>
        <v>0.51152190427956445</v>
      </c>
      <c r="M2000">
        <f>(COUNTIF(mercado_acoes!D:D, "Compra") + COUNTIF(mercado_acoes!D:D, "Venda"))</f>
        <v>2000</v>
      </c>
      <c r="N2000" s="19">
        <f t="shared" si="221"/>
        <v>4170</v>
      </c>
      <c r="O2000" s="19">
        <f t="shared" si="222"/>
        <v>2022.4884780957204</v>
      </c>
    </row>
    <row r="2001" spans="1:15" x14ac:dyDescent="0.2">
      <c r="A2001" s="3">
        <v>33</v>
      </c>
      <c r="B2001" s="3" t="s">
        <v>182</v>
      </c>
      <c r="C2001" s="3" t="s">
        <v>183</v>
      </c>
      <c r="D2001" s="3" t="s">
        <v>9</v>
      </c>
      <c r="E2001" s="3" t="s">
        <v>18</v>
      </c>
      <c r="F2001" s="7">
        <v>20.52</v>
      </c>
      <c r="G2001" s="6" t="s">
        <v>548</v>
      </c>
      <c r="H2001" s="21">
        <f t="shared" si="217"/>
        <v>28</v>
      </c>
      <c r="I2001" s="21" t="str">
        <f t="shared" si="223"/>
        <v>dezembro</v>
      </c>
      <c r="J2001" s="20">
        <f t="shared" si="218"/>
        <v>12</v>
      </c>
      <c r="K2001" s="20">
        <f t="shared" si="219"/>
        <v>2023</v>
      </c>
      <c r="L2001" s="12">
        <f t="shared" si="220"/>
        <v>0.24335274753102049</v>
      </c>
      <c r="M2001">
        <f>(COUNTIF(mercado_acoes!D:D, "Compra") + COUNTIF(mercado_acoes!D:D, "Venda"))</f>
        <v>2000</v>
      </c>
      <c r="N2001" s="19">
        <f t="shared" si="221"/>
        <v>2052</v>
      </c>
      <c r="O2001" s="19">
        <f t="shared" si="222"/>
        <v>2022.7566472524691</v>
      </c>
    </row>
    <row r="2002" spans="1:15" x14ac:dyDescent="0.2">
      <c r="F2002" s="1"/>
      <c r="G2002" s="2"/>
    </row>
    <row r="2003" spans="1:15" x14ac:dyDescent="0.2">
      <c r="F2003" s="1"/>
      <c r="G2003" s="2"/>
    </row>
  </sheetData>
  <autoFilter ref="C1:O1" xr:uid="{00000000-0001-0000-0000-000000000000}"/>
  <hyperlinks>
    <hyperlink ref="C8" r:id="rId1" xr:uid="{8318F807-DE5A-48F4-BA39-45FC75536DA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B992-4539-4FDC-9096-BF307A1FB2DB}">
  <dimension ref="A1:F6"/>
  <sheetViews>
    <sheetView topLeftCell="B1" workbookViewId="0">
      <selection activeCell="D12" sqref="D12"/>
    </sheetView>
  </sheetViews>
  <sheetFormatPr defaultRowHeight="12.75" x14ac:dyDescent="0.2"/>
  <cols>
    <col min="1" max="1" width="20.140625" customWidth="1"/>
    <col min="2" max="2" width="23.85546875" customWidth="1"/>
    <col min="3" max="3" width="19.28515625" customWidth="1"/>
    <col min="4" max="4" width="24" customWidth="1"/>
    <col min="5" max="5" width="23.140625" customWidth="1"/>
    <col min="6" max="6" width="17.85546875" customWidth="1"/>
  </cols>
  <sheetData>
    <row r="1" spans="1:6" x14ac:dyDescent="0.2">
      <c r="A1" s="9" t="s">
        <v>551</v>
      </c>
      <c r="B1" s="10" t="s">
        <v>552</v>
      </c>
      <c r="C1" s="9" t="s">
        <v>549</v>
      </c>
      <c r="D1" s="9" t="s">
        <v>553</v>
      </c>
      <c r="E1" s="9" t="s">
        <v>554</v>
      </c>
      <c r="F1" s="9" t="s">
        <v>550</v>
      </c>
    </row>
    <row r="2" spans="1:6" x14ac:dyDescent="0.2">
      <c r="A2" s="11">
        <f>SUM(mercado_acoes!F1:F2000)</f>
        <v>50884.720000000016</v>
      </c>
      <c r="B2" s="12">
        <f>MIN(mercado_acoes!F2:F2001)</f>
        <v>1.3</v>
      </c>
      <c r="C2" s="12">
        <f>MAX(mercado_acoes!F2:F2001)</f>
        <v>80.28</v>
      </c>
      <c r="D2" s="12">
        <f>AVERAGE(mercado_acoes!F2:F2001)</f>
        <v>25.452620000000007</v>
      </c>
      <c r="E2" s="12">
        <f>MEDIAN(mercado_acoes!F2:F2001)</f>
        <v>19.245000000000001</v>
      </c>
      <c r="F2" s="13">
        <f>MODE(mercado_acoes!F2:F2001)</f>
        <v>10.71</v>
      </c>
    </row>
    <row r="4" spans="1:6" x14ac:dyDescent="0.2">
      <c r="A4" s="8"/>
    </row>
    <row r="5" spans="1:6" x14ac:dyDescent="0.2">
      <c r="A5" s="8"/>
    </row>
    <row r="6" spans="1:6" x14ac:dyDescent="0.2">
      <c r="A6" s="8"/>
    </row>
  </sheetData>
  <autoFilter ref="A1:F2" xr:uid="{16F3B992-4539-4FDC-9096-BF307A1FB2D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</vt:lpstr>
      <vt:lpstr>mercado_acoes</vt:lpstr>
      <vt:lpstr>Estatística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Luiza</dc:creator>
  <cp:lastModifiedBy>ml9634100@gmail.com</cp:lastModifiedBy>
  <dcterms:created xsi:type="dcterms:W3CDTF">2025-04-30T11:09:12Z</dcterms:created>
  <dcterms:modified xsi:type="dcterms:W3CDTF">2025-05-14T18:07:48Z</dcterms:modified>
</cp:coreProperties>
</file>