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  <sheet state="visible" name="Sheet2" sheetId="2" r:id="rId5"/>
    <sheet state="visible" name="Sheet1" sheetId="3" r:id="rId6"/>
  </sheets>
  <definedNames/>
  <calcPr/>
</workbook>
</file>

<file path=xl/sharedStrings.xml><?xml version="1.0" encoding="utf-8"?>
<sst xmlns="http://schemas.openxmlformats.org/spreadsheetml/2006/main" count="1003" uniqueCount="1003">
  <si>
    <t>Answer:</t>
  </si>
  <si>
    <t>row1</t>
  </si>
  <si>
    <t>row2</t>
  </si>
  <si>
    <t>23238#26034</t>
  </si>
  <si>
    <t>94370#90190</t>
  </si>
  <si>
    <t>15509#72666</t>
  </si>
  <si>
    <t>48816#23909</t>
  </si>
  <si>
    <t>31300#40420</t>
  </si>
  <si>
    <t>14729#97519</t>
  </si>
  <si>
    <t>47167#21596</t>
  </si>
  <si>
    <t>18644#62370</t>
  </si>
  <si>
    <t>10058#89257</t>
  </si>
  <si>
    <t>15802#28645</t>
  </si>
  <si>
    <t>63557#90190</t>
  </si>
  <si>
    <t>66676#90412</t>
  </si>
  <si>
    <t>95224#92079</t>
  </si>
  <si>
    <t>20517#91403</t>
  </si>
  <si>
    <t>33109#13140</t>
  </si>
  <si>
    <t>58060#17075</t>
  </si>
  <si>
    <t>63986#35300</t>
  </si>
  <si>
    <t>92785#33038</t>
  </si>
  <si>
    <t>75525#55696</t>
  </si>
  <si>
    <t>91034#12712</t>
  </si>
  <si>
    <t>54945#85952</t>
  </si>
  <si>
    <t>70951#90190</t>
  </si>
  <si>
    <t>72666#33543</t>
  </si>
  <si>
    <t>19148#51672</t>
  </si>
  <si>
    <t>84872#54241</t>
  </si>
  <si>
    <t>44568#34382</t>
  </si>
  <si>
    <t>83462#63079</t>
  </si>
  <si>
    <t>75888#90582</t>
  </si>
  <si>
    <t>51807#47834</t>
  </si>
  <si>
    <t>71629#83895</t>
  </si>
  <si>
    <t>78782#92388</t>
  </si>
  <si>
    <t>15141#90190</t>
  </si>
  <si>
    <t>31753#44568</t>
  </si>
  <si>
    <t>33506#43240</t>
  </si>
  <si>
    <t>47083#26486</t>
  </si>
  <si>
    <t>38009#74762</t>
  </si>
  <si>
    <t>46783#42091</t>
  </si>
  <si>
    <t>59913#32597</t>
  </si>
  <si>
    <t>27337#56511</t>
  </si>
  <si>
    <t>84961#14925</t>
  </si>
  <si>
    <t>49804#93940</t>
  </si>
  <si>
    <t>79195#90534</t>
  </si>
  <si>
    <t>37742#34810</t>
  </si>
  <si>
    <t>38653#36830</t>
  </si>
  <si>
    <t>60692#21316</t>
  </si>
  <si>
    <t>34988#77576</t>
  </si>
  <si>
    <t>68550#56068</t>
  </si>
  <si>
    <t>59229#83297</t>
  </si>
  <si>
    <t>72846#80603</t>
  </si>
  <si>
    <t>28642#34506</t>
  </si>
  <si>
    <t>96975#38315</t>
  </si>
  <si>
    <t>76719#55715</t>
  </si>
  <si>
    <t>68212#11978</t>
  </si>
  <si>
    <t>49896#58929</t>
  </si>
  <si>
    <t>85899#72666</t>
  </si>
  <si>
    <t>65378#79253</t>
  </si>
  <si>
    <t>81584#98628</t>
  </si>
  <si>
    <t>57795#66296</t>
  </si>
  <si>
    <t>89138#37249</t>
  </si>
  <si>
    <t>24417#72666</t>
  </si>
  <si>
    <t>85907#44568</t>
  </si>
  <si>
    <t>33187#29605</t>
  </si>
  <si>
    <t>32132#47166</t>
  </si>
  <si>
    <t>61218#79101</t>
  </si>
  <si>
    <t>79906#17323</t>
  </si>
  <si>
    <t>75306#69897</t>
  </si>
  <si>
    <t>36113#20298</t>
  </si>
  <si>
    <t>19848#37536</t>
  </si>
  <si>
    <t>79974#53573</t>
  </si>
  <si>
    <t>82681#88411</t>
  </si>
  <si>
    <t>61356#72666</t>
  </si>
  <si>
    <t>67779#12835</t>
  </si>
  <si>
    <t>73747#32976</t>
  </si>
  <si>
    <t>43226#98628</t>
  </si>
  <si>
    <t>27418#42113</t>
  </si>
  <si>
    <t>81936#47166</t>
  </si>
  <si>
    <t>65390#72188</t>
  </si>
  <si>
    <t>86410#48512</t>
  </si>
  <si>
    <t>63152#89057</t>
  </si>
  <si>
    <t>83433#48642</t>
  </si>
  <si>
    <t>15154#49428</t>
  </si>
  <si>
    <t>67196#31091</t>
  </si>
  <si>
    <t>52145#66296</t>
  </si>
  <si>
    <t>97392#54967</t>
  </si>
  <si>
    <t>68822#89257</t>
  </si>
  <si>
    <t>95968#18999</t>
  </si>
  <si>
    <t>10231#48028</t>
  </si>
  <si>
    <t>75979#10758</t>
  </si>
  <si>
    <t>68791#71081</t>
  </si>
  <si>
    <t>73395#23710</t>
  </si>
  <si>
    <t>35116#61618</t>
  </si>
  <si>
    <t>75457#47834</t>
  </si>
  <si>
    <t>59013#74006</t>
  </si>
  <si>
    <t>60089#83297</t>
  </si>
  <si>
    <t>81215#72666</t>
  </si>
  <si>
    <t>85282#30857</t>
  </si>
  <si>
    <t>77169#72362</t>
  </si>
  <si>
    <t>77343#83136</t>
  </si>
  <si>
    <t>58477#47834</t>
  </si>
  <si>
    <t>93845#62570</t>
  </si>
  <si>
    <t>80320#36393</t>
  </si>
  <si>
    <t>25356#36515</t>
  </si>
  <si>
    <t>30605#14520</t>
  </si>
  <si>
    <t>41757#38101</t>
  </si>
  <si>
    <t>52096#63406</t>
  </si>
  <si>
    <t>37058#90190</t>
  </si>
  <si>
    <t>59797#79101</t>
  </si>
  <si>
    <t>65557#21111</t>
  </si>
  <si>
    <t>29895#62370</t>
  </si>
  <si>
    <t>76060#22181</t>
  </si>
  <si>
    <t>20451#88174</t>
  </si>
  <si>
    <t>98101#10985</t>
  </si>
  <si>
    <t>89542#16550</t>
  </si>
  <si>
    <t>35720#78549</t>
  </si>
  <si>
    <t>21328#90190</t>
  </si>
  <si>
    <t>78382#40764</t>
  </si>
  <si>
    <t>70594#72376</t>
  </si>
  <si>
    <t>44254#93643</t>
  </si>
  <si>
    <t>79324#84865</t>
  </si>
  <si>
    <t>61358#62370</t>
  </si>
  <si>
    <t>70753#70574</t>
  </si>
  <si>
    <t>19289#14760</t>
  </si>
  <si>
    <t>50375#77640</t>
  </si>
  <si>
    <t>55565#77975</t>
  </si>
  <si>
    <t>62697#88319</t>
  </si>
  <si>
    <t>97267#29605</t>
  </si>
  <si>
    <t>10937#83297</t>
  </si>
  <si>
    <t>45672#67842</t>
  </si>
  <si>
    <t>39846#62370</t>
  </si>
  <si>
    <t>55006#42276</t>
  </si>
  <si>
    <t>12817#55094</t>
  </si>
  <si>
    <t>25730#62370</t>
  </si>
  <si>
    <t>41309#45811</t>
  </si>
  <si>
    <t>79332#28406</t>
  </si>
  <si>
    <t>62494#71394</t>
  </si>
  <si>
    <t>40764#54500</t>
  </si>
  <si>
    <t>48573#10017</t>
  </si>
  <si>
    <t>32570#92974</t>
  </si>
  <si>
    <t>70630#79760</t>
  </si>
  <si>
    <t>33351#65490</t>
  </si>
  <si>
    <t>72008#71845</t>
  </si>
  <si>
    <t>99063#21041</t>
  </si>
  <si>
    <t>55424#44568</t>
  </si>
  <si>
    <t>54777#63064</t>
  </si>
  <si>
    <t>61905#72634</t>
  </si>
  <si>
    <t>81660#62370</t>
  </si>
  <si>
    <t>43650#92176</t>
  </si>
  <si>
    <t>98062#35629</t>
  </si>
  <si>
    <t>64890#32075</t>
  </si>
  <si>
    <t>84348#79253</t>
  </si>
  <si>
    <t>19809#15891</t>
  </si>
  <si>
    <t>17397#44325</t>
  </si>
  <si>
    <t>85724#79818</t>
  </si>
  <si>
    <t>50967#79253</t>
  </si>
  <si>
    <t>80513#21562</t>
  </si>
  <si>
    <t>90817#90582</t>
  </si>
  <si>
    <t>27451#84569</t>
  </si>
  <si>
    <t>97017#51807</t>
  </si>
  <si>
    <t>22724#65607</t>
  </si>
  <si>
    <t>61250#74083</t>
  </si>
  <si>
    <t>51613#82431</t>
  </si>
  <si>
    <t>92507#66296</t>
  </si>
  <si>
    <t>20838#67775</t>
  </si>
  <si>
    <t>21646#97601</t>
  </si>
  <si>
    <t>43227#42156</t>
  </si>
  <si>
    <t>54500#79253</t>
  </si>
  <si>
    <t>67589#79631</t>
  </si>
  <si>
    <t>68298#21800</t>
  </si>
  <si>
    <t>97081#13343</t>
  </si>
  <si>
    <t>49525#72376</t>
  </si>
  <si>
    <t>77455#89257</t>
  </si>
  <si>
    <t>49455#91182</t>
  </si>
  <si>
    <t>92689#77523</t>
  </si>
  <si>
    <t>10868#44679</t>
  </si>
  <si>
    <t>26724#47166</t>
  </si>
  <si>
    <t>94594#40764</t>
  </si>
  <si>
    <t>84697#79414</t>
  </si>
  <si>
    <t>14040#90751</t>
  </si>
  <si>
    <t>26930#62370</t>
  </si>
  <si>
    <t>62034#79253</t>
  </si>
  <si>
    <t>41654#62370</t>
  </si>
  <si>
    <t>72668#37285</t>
  </si>
  <si>
    <t>69857#97462</t>
  </si>
  <si>
    <t>89426#44374</t>
  </si>
  <si>
    <t>38354#20538</t>
  </si>
  <si>
    <t>68214#68822</t>
  </si>
  <si>
    <t>51210#38361</t>
  </si>
  <si>
    <t>60260#34047</t>
  </si>
  <si>
    <t>97778#35495</t>
  </si>
  <si>
    <t>64646#30634</t>
  </si>
  <si>
    <t>86706#85448</t>
  </si>
  <si>
    <t>71151#32417</t>
  </si>
  <si>
    <t>52064#84475</t>
  </si>
  <si>
    <t>92076#79101</t>
  </si>
  <si>
    <t>52941#65015</t>
  </si>
  <si>
    <t>83276#28661</t>
  </si>
  <si>
    <t>45040#52329</t>
  </si>
  <si>
    <t>24804#40692</t>
  </si>
  <si>
    <t>80127#71081</t>
  </si>
  <si>
    <t>75976#83297</t>
  </si>
  <si>
    <t>50856#54764</t>
  </si>
  <si>
    <t>98860#14310</t>
  </si>
  <si>
    <t>86849#68822</t>
  </si>
  <si>
    <t>55826#22807</t>
  </si>
  <si>
    <t>44426#84475</t>
  </si>
  <si>
    <t>18776#63854</t>
  </si>
  <si>
    <t>88579#41265</t>
  </si>
  <si>
    <t>86039#72666</t>
  </si>
  <si>
    <t>31003#79253</t>
  </si>
  <si>
    <t>38782#72839</t>
  </si>
  <si>
    <t>44759#40764</t>
  </si>
  <si>
    <t>49379#74859</t>
  </si>
  <si>
    <t>96296#22158</t>
  </si>
  <si>
    <t>52253#28645</t>
  </si>
  <si>
    <t>40895#79101</t>
  </si>
  <si>
    <t>11295#47834</t>
  </si>
  <si>
    <t>82274#36463</t>
  </si>
  <si>
    <t>75980#53984</t>
  </si>
  <si>
    <t>80045#90190</t>
  </si>
  <si>
    <t>24187#60596</t>
  </si>
  <si>
    <t>84264#60692</t>
  </si>
  <si>
    <t>39382#52329</t>
  </si>
  <si>
    <t>68621#67760</t>
  </si>
  <si>
    <t>78207#92176</t>
  </si>
  <si>
    <t>29605#89257</t>
  </si>
  <si>
    <t>82965#57643</t>
  </si>
  <si>
    <t>35473#32611</t>
  </si>
  <si>
    <t>76842#83297</t>
  </si>
  <si>
    <t>53704#69974</t>
  </si>
  <si>
    <t>18987#86774</t>
  </si>
  <si>
    <t>87307#55460</t>
  </si>
  <si>
    <t>13653#79101</t>
  </si>
  <si>
    <t>63448#47166</t>
  </si>
  <si>
    <t>82570#11369</t>
  </si>
  <si>
    <t>35219#79094</t>
  </si>
  <si>
    <t>78126#58440</t>
  </si>
  <si>
    <t>90509#42934</t>
  </si>
  <si>
    <t>67069#89709</t>
  </si>
  <si>
    <t>30317#83976</t>
  </si>
  <si>
    <t>59656#67961</t>
  </si>
  <si>
    <t>85165#47834</t>
  </si>
  <si>
    <t>87543#41626</t>
  </si>
  <si>
    <t>63866#28813</t>
  </si>
  <si>
    <t>96015#89257</t>
  </si>
  <si>
    <t>41635#40764</t>
  </si>
  <si>
    <t>58535#47166</t>
  </si>
  <si>
    <t>86065#53573</t>
  </si>
  <si>
    <t>59283#43240</t>
  </si>
  <si>
    <t>52899#68822</t>
  </si>
  <si>
    <t>93324#28248</t>
  </si>
  <si>
    <t>30465#29605</t>
  </si>
  <si>
    <t>90803#40764</t>
  </si>
  <si>
    <t>65604#72666</t>
  </si>
  <si>
    <t>41070#97917</t>
  </si>
  <si>
    <t>21201#32712</t>
  </si>
  <si>
    <t>66296#51560</t>
  </si>
  <si>
    <t>23241#18816</t>
  </si>
  <si>
    <t>49231#22376</t>
  </si>
  <si>
    <t>16090#71800</t>
  </si>
  <si>
    <t>60878#70919</t>
  </si>
  <si>
    <t>18216#86802</t>
  </si>
  <si>
    <t>31255#56222</t>
  </si>
  <si>
    <t>43385#43240</t>
  </si>
  <si>
    <t>27548#79253</t>
  </si>
  <si>
    <t>21800#47834</t>
  </si>
  <si>
    <t>90258#68822</t>
  </si>
  <si>
    <t>66198#41931</t>
  </si>
  <si>
    <t>77218#75490</t>
  </si>
  <si>
    <t>33929#46602</t>
  </si>
  <si>
    <t>63886#36805</t>
  </si>
  <si>
    <t>38478#28645</t>
  </si>
  <si>
    <t>75472#77934</t>
  </si>
  <si>
    <t>22622#47166</t>
  </si>
  <si>
    <t>68813#72376</t>
  </si>
  <si>
    <t>24242#67007</t>
  </si>
  <si>
    <t>56625#30429</t>
  </si>
  <si>
    <t>33816#69857</t>
  </si>
  <si>
    <t>99853#53573</t>
  </si>
  <si>
    <t>25244#99809</t>
  </si>
  <si>
    <t>58312#90190</t>
  </si>
  <si>
    <t>84081#72666</t>
  </si>
  <si>
    <t>18267#84356</t>
  </si>
  <si>
    <t>98628#57652</t>
  </si>
  <si>
    <t>70385#22850</t>
  </si>
  <si>
    <t>55944#49172</t>
  </si>
  <si>
    <t>34925#73021</t>
  </si>
  <si>
    <t>45979#61368</t>
  </si>
  <si>
    <t>69251#66296</t>
  </si>
  <si>
    <t>87383#52329</t>
  </si>
  <si>
    <t>40150#39790</t>
  </si>
  <si>
    <t>53132#65879</t>
  </si>
  <si>
    <t>11700#36363</t>
  </si>
  <si>
    <t>56444#44568</t>
  </si>
  <si>
    <t>96855#62674</t>
  </si>
  <si>
    <t>84569#66296</t>
  </si>
  <si>
    <t>10076#36393</t>
  </si>
  <si>
    <t>82102#77658</t>
  </si>
  <si>
    <t>34089#83297</t>
  </si>
  <si>
    <t>75465#16448</t>
  </si>
  <si>
    <t>96939#27252</t>
  </si>
  <si>
    <t>59547#44296</t>
  </si>
  <si>
    <t>17871#52665</t>
  </si>
  <si>
    <t>48300#85270</t>
  </si>
  <si>
    <t>99007#51807</t>
  </si>
  <si>
    <t>60501#72338</t>
  </si>
  <si>
    <t>54290#75136</t>
  </si>
  <si>
    <t>82299#76051</t>
  </si>
  <si>
    <t>19912#58398</t>
  </si>
  <si>
    <t>29748#28645</t>
  </si>
  <si>
    <t>94064#29440</t>
  </si>
  <si>
    <t>67058#66296</t>
  </si>
  <si>
    <t>96558#33145</t>
  </si>
  <si>
    <t>28211#60692</t>
  </si>
  <si>
    <t>83522#37461</t>
  </si>
  <si>
    <t>24984#31435</t>
  </si>
  <si>
    <t>73026#54947</t>
  </si>
  <si>
    <t>37704#83297</t>
  </si>
  <si>
    <t>45679#12243</t>
  </si>
  <si>
    <t>59293#96287</t>
  </si>
  <si>
    <t>70715#12977</t>
  </si>
  <si>
    <t>75300#92176</t>
  </si>
  <si>
    <t>47834#88660</t>
  </si>
  <si>
    <t>73179#44568</t>
  </si>
  <si>
    <t>15396#69857</t>
  </si>
  <si>
    <t>13155#45242</t>
  </si>
  <si>
    <t>15322#40764</t>
  </si>
  <si>
    <t>87738#44568</t>
  </si>
  <si>
    <t>39228#63056</t>
  </si>
  <si>
    <t>10094#99306</t>
  </si>
  <si>
    <t>19187#51279</t>
  </si>
  <si>
    <t>24608#66876</t>
  </si>
  <si>
    <t>64188#17378</t>
  </si>
  <si>
    <t>92176#34202</t>
  </si>
  <si>
    <t>27181#94666</t>
  </si>
  <si>
    <t>25568#21800</t>
  </si>
  <si>
    <t>23269#79101</t>
  </si>
  <si>
    <t>73632#83094</t>
  </si>
  <si>
    <t>76443#79253</t>
  </si>
  <si>
    <t>50395#40764</t>
  </si>
  <si>
    <t>95389#12857</t>
  </si>
  <si>
    <t>37621#76935</t>
  </si>
  <si>
    <t>98105#83297</t>
  </si>
  <si>
    <t>52329#70935</t>
  </si>
  <si>
    <t>22302#11041</t>
  </si>
  <si>
    <t>21359#68822</t>
  </si>
  <si>
    <t>85409#61115</t>
  </si>
  <si>
    <t>78562#66999</t>
  </si>
  <si>
    <t>80124#12495</t>
  </si>
  <si>
    <t>27657#85353</t>
  </si>
  <si>
    <t>21050#89257</t>
  </si>
  <si>
    <t>99720#24490</t>
  </si>
  <si>
    <t>34473#60692</t>
  </si>
  <si>
    <t>40097#28645</t>
  </si>
  <si>
    <t>71499#89052</t>
  </si>
  <si>
    <t>14699#66369</t>
  </si>
  <si>
    <t>39662#30699</t>
  </si>
  <si>
    <t>10126#90582</t>
  </si>
  <si>
    <t>70882#41277</t>
  </si>
  <si>
    <t>53822#88374</t>
  </si>
  <si>
    <t>26814#44568</t>
  </si>
  <si>
    <t>46613#19368</t>
  </si>
  <si>
    <t>60821#32241</t>
  </si>
  <si>
    <t>50555#48329</t>
  </si>
  <si>
    <t>47797#74633</t>
  </si>
  <si>
    <t>13233#84569</t>
  </si>
  <si>
    <t>82025#20968</t>
  </si>
  <si>
    <t>60368#92176</t>
  </si>
  <si>
    <t>83906#38286</t>
  </si>
  <si>
    <t>10747#61071</t>
  </si>
  <si>
    <t>55896#85143</t>
  </si>
  <si>
    <t>92268#95602</t>
  </si>
  <si>
    <t>69037#84475</t>
  </si>
  <si>
    <t>34685#46159</t>
  </si>
  <si>
    <t>19218#43240</t>
  </si>
  <si>
    <t>28324#72085</t>
  </si>
  <si>
    <t>11651#44568</t>
  </si>
  <si>
    <t>78958#66147</t>
  </si>
  <si>
    <t>17530#46029</t>
  </si>
  <si>
    <t>74555#44500</t>
  </si>
  <si>
    <t>77014#47834</t>
  </si>
  <si>
    <t>24738#47834</t>
  </si>
  <si>
    <t>16637#91276</t>
  </si>
  <si>
    <t>45665#79253</t>
  </si>
  <si>
    <t>92616#30393</t>
  </si>
  <si>
    <t>37952#59966</t>
  </si>
  <si>
    <t>19685#11968</t>
  </si>
  <si>
    <t>94702#29605</t>
  </si>
  <si>
    <t>41971#66296</t>
  </si>
  <si>
    <t>36214#79101</t>
  </si>
  <si>
    <t>56277#52329</t>
  </si>
  <si>
    <t>50495#55484</t>
  </si>
  <si>
    <t>12931#19137</t>
  </si>
  <si>
    <t>30115#27951</t>
  </si>
  <si>
    <t>43240#48011</t>
  </si>
  <si>
    <t>35685#28124</t>
  </si>
  <si>
    <t>83746#99263</t>
  </si>
  <si>
    <t>65419#44568</t>
  </si>
  <si>
    <t>24233#60692</t>
  </si>
  <si>
    <t>47241#55356</t>
  </si>
  <si>
    <t>35356#59649</t>
  </si>
  <si>
    <t>94202#43240</t>
  </si>
  <si>
    <t>79253#72376</t>
  </si>
  <si>
    <t>47166#33437</t>
  </si>
  <si>
    <t>91716#77323</t>
  </si>
  <si>
    <t>47182#44568</t>
  </si>
  <si>
    <t>53626#79101</t>
  </si>
  <si>
    <t>13563#61608</t>
  </si>
  <si>
    <t>48825#25123</t>
  </si>
  <si>
    <t>28824#84475</t>
  </si>
  <si>
    <t>90758#85547</t>
  </si>
  <si>
    <t>89417#90761</t>
  </si>
  <si>
    <t>22416#93637</t>
  </si>
  <si>
    <t>48389#40943</t>
  </si>
  <si>
    <t>38655#27039</t>
  </si>
  <si>
    <t>27191#19247</t>
  </si>
  <si>
    <t>79955#68822</t>
  </si>
  <si>
    <t>82905#40764</t>
  </si>
  <si>
    <t>86695#28645</t>
  </si>
  <si>
    <t>40972#66296</t>
  </si>
  <si>
    <t>45612#28645</t>
  </si>
  <si>
    <t>41731#21800</t>
  </si>
  <si>
    <t>61510#40764</t>
  </si>
  <si>
    <t>91192#98628</t>
  </si>
  <si>
    <t>15004#72376</t>
  </si>
  <si>
    <t>22943#54500</t>
  </si>
  <si>
    <t>68404#41433</t>
  </si>
  <si>
    <t>60311#44568</t>
  </si>
  <si>
    <t>60689#84252</t>
  </si>
  <si>
    <t>60979#43240</t>
  </si>
  <si>
    <t>19808#72495</t>
  </si>
  <si>
    <t>80126#38496</t>
  </si>
  <si>
    <t>13846#29383</t>
  </si>
  <si>
    <t>22482#13993</t>
  </si>
  <si>
    <t>39349#84569</t>
  </si>
  <si>
    <t>85531#37632</t>
  </si>
  <si>
    <t>80209#83851</t>
  </si>
  <si>
    <t>63852#56007</t>
  </si>
  <si>
    <t>54497#35634</t>
  </si>
  <si>
    <t>51625#87132</t>
  </si>
  <si>
    <t>38979#80241</t>
  </si>
  <si>
    <t>28939#88293</t>
  </si>
  <si>
    <t>59010#83649</t>
  </si>
  <si>
    <t>30553#26199</t>
  </si>
  <si>
    <t>94589#79101</t>
  </si>
  <si>
    <t>70488#99011</t>
  </si>
  <si>
    <t>81746#92176</t>
  </si>
  <si>
    <t>64311#44568</t>
  </si>
  <si>
    <t>88295#60692</t>
  </si>
  <si>
    <t>93665#89557</t>
  </si>
  <si>
    <t>53760#33880</t>
  </si>
  <si>
    <t>14737#80051</t>
  </si>
  <si>
    <t>25521#61141</t>
  </si>
  <si>
    <t>86653#98106</t>
  </si>
  <si>
    <t>91054#87401</t>
  </si>
  <si>
    <t>74929#40764</t>
  </si>
  <si>
    <t>20082#72374</t>
  </si>
  <si>
    <t>43069#87032</t>
  </si>
  <si>
    <t>95088#51436</t>
  </si>
  <si>
    <t>82111#80970</t>
  </si>
  <si>
    <t>39862#99504</t>
  </si>
  <si>
    <t>82669#46360</t>
  </si>
  <si>
    <t>83378#62370</t>
  </si>
  <si>
    <t>62130#25115</t>
  </si>
  <si>
    <t>43544#20178</t>
  </si>
  <si>
    <t>23808#89185</t>
  </si>
  <si>
    <t>98111#83928</t>
  </si>
  <si>
    <t>20879#43240</t>
  </si>
  <si>
    <t>49519#84475</t>
  </si>
  <si>
    <t>94944#85865</t>
  </si>
  <si>
    <t>75415#75964</t>
  </si>
  <si>
    <t>47156#36358</t>
  </si>
  <si>
    <t>27019#28645</t>
  </si>
  <si>
    <t>81852#52329</t>
  </si>
  <si>
    <t>83726#90190</t>
  </si>
  <si>
    <t>36393#96318</t>
  </si>
  <si>
    <t>65529#91634</t>
  </si>
  <si>
    <t>22850#28317</t>
  </si>
  <si>
    <t>12435#21800</t>
  </si>
  <si>
    <t>45103#82620</t>
  </si>
  <si>
    <t>54394#16838</t>
  </si>
  <si>
    <t>48022#53556</t>
  </si>
  <si>
    <t>52784#68553</t>
  </si>
  <si>
    <t>76933#84475</t>
  </si>
  <si>
    <t>66619#72666</t>
  </si>
  <si>
    <t>45083#10443</t>
  </si>
  <si>
    <t>85277#88103</t>
  </si>
  <si>
    <t>95818#90190</t>
  </si>
  <si>
    <t>23357#79253</t>
  </si>
  <si>
    <t>10551#63173</t>
  </si>
  <si>
    <t>86368#10170</t>
  </si>
  <si>
    <t>49946#12592</t>
  </si>
  <si>
    <t>73961#76042</t>
  </si>
  <si>
    <t>11496#47834</t>
  </si>
  <si>
    <t>15914#51997</t>
  </si>
  <si>
    <t>21677#66325</t>
  </si>
  <si>
    <t>24401#81589</t>
  </si>
  <si>
    <t>72493#50642</t>
  </si>
  <si>
    <t>72307#91265</t>
  </si>
  <si>
    <t>25787#80652</t>
  </si>
  <si>
    <t>56985#71081</t>
  </si>
  <si>
    <t>55531#44402</t>
  </si>
  <si>
    <t>59945#83297</t>
  </si>
  <si>
    <t>63295#83297</t>
  </si>
  <si>
    <t>20808#90190</t>
  </si>
  <si>
    <t>89697#47834</t>
  </si>
  <si>
    <t>65568#29693</t>
  </si>
  <si>
    <t>98707#28645</t>
  </si>
  <si>
    <t>62217#20682</t>
  </si>
  <si>
    <t>99249#48525</t>
  </si>
  <si>
    <t>13276#33527</t>
  </si>
  <si>
    <t>10427#46523</t>
  </si>
  <si>
    <t>69239#79253</t>
  </si>
  <si>
    <t>69378#67265</t>
  </si>
  <si>
    <t>64906#98628</t>
  </si>
  <si>
    <t>79879#42860</t>
  </si>
  <si>
    <t>12341#24113</t>
  </si>
  <si>
    <t>63649#28645</t>
  </si>
  <si>
    <t>93094#10616</t>
  </si>
  <si>
    <t>81490#28786</t>
  </si>
  <si>
    <t>13491#28645</t>
  </si>
  <si>
    <t>74076#93412</t>
  </si>
  <si>
    <t>54347#22101</t>
  </si>
  <si>
    <t>49315#90582</t>
  </si>
  <si>
    <t>56725#83297</t>
  </si>
  <si>
    <t>86924#56458</t>
  </si>
  <si>
    <t>62370#32885</t>
  </si>
  <si>
    <t>48988#72376</t>
  </si>
  <si>
    <t>42946#42505</t>
  </si>
  <si>
    <t>43680#95834</t>
  </si>
  <si>
    <t>62438#72376</t>
  </si>
  <si>
    <t>46412#79101</t>
  </si>
  <si>
    <t>97903#79101</t>
  </si>
  <si>
    <t>26320#47834</t>
  </si>
  <si>
    <t>69366#71081</t>
  </si>
  <si>
    <t>34171#68822</t>
  </si>
  <si>
    <t>30248#63980</t>
  </si>
  <si>
    <t>19619#40923</t>
  </si>
  <si>
    <t>47420#89257</t>
  </si>
  <si>
    <t>87678#57669</t>
  </si>
  <si>
    <t>61051#96558</t>
  </si>
  <si>
    <t>62807#12392</t>
  </si>
  <si>
    <t>30534#17024</t>
  </si>
  <si>
    <t>49199#67605</t>
  </si>
  <si>
    <t>48341#44568</t>
  </si>
  <si>
    <t>53638#58468</t>
  </si>
  <si>
    <t>12820#84475</t>
  </si>
  <si>
    <t>79439#72666</t>
  </si>
  <si>
    <t>80714#44568</t>
  </si>
  <si>
    <t>14366#84475</t>
  </si>
  <si>
    <t>21888#60692</t>
  </si>
  <si>
    <t>95972#59581</t>
  </si>
  <si>
    <t>63117#85887</t>
  </si>
  <si>
    <t>96782#72376</t>
  </si>
  <si>
    <t>71622#88794</t>
  </si>
  <si>
    <t>62648#62370</t>
  </si>
  <si>
    <t>21936#60167</t>
  </si>
  <si>
    <t>69675#39650</t>
  </si>
  <si>
    <t>88205#66550</t>
  </si>
  <si>
    <t>93488#93842</t>
  </si>
  <si>
    <t>28475#42399</t>
  </si>
  <si>
    <t>75331#25752</t>
  </si>
  <si>
    <t>88545#84475</t>
  </si>
  <si>
    <t>45032#57784</t>
  </si>
  <si>
    <t>97469#41573</t>
  </si>
  <si>
    <t>60842#78415</t>
  </si>
  <si>
    <t>19399#47166</t>
  </si>
  <si>
    <t>36862#22156</t>
  </si>
  <si>
    <t>44872#33736</t>
  </si>
  <si>
    <t>91430#41673</t>
  </si>
  <si>
    <t>28875#44568</t>
  </si>
  <si>
    <t>67699#94310</t>
  </si>
  <si>
    <t>69033#13525</t>
  </si>
  <si>
    <t>68804#47834</t>
  </si>
  <si>
    <t>35863#52441</t>
  </si>
  <si>
    <t>78678#99708</t>
  </si>
  <si>
    <t>68260#84487</t>
  </si>
  <si>
    <t>32978#60692</t>
  </si>
  <si>
    <t>46940#80397</t>
  </si>
  <si>
    <t>72663#74882</t>
  </si>
  <si>
    <t>21043#90582</t>
  </si>
  <si>
    <t>74375#17862</t>
  </si>
  <si>
    <t>96385#76273</t>
  </si>
  <si>
    <t>79101#53573</t>
  </si>
  <si>
    <t>76218#92278</t>
  </si>
  <si>
    <t>87477#43240</t>
  </si>
  <si>
    <t>58381#57987</t>
  </si>
  <si>
    <t>29149#78325</t>
  </si>
  <si>
    <t>16341#72376</t>
  </si>
  <si>
    <t>47020#52329</t>
  </si>
  <si>
    <t>65310#61228</t>
  </si>
  <si>
    <t>37754#83297</t>
  </si>
  <si>
    <t>77458#67510</t>
  </si>
  <si>
    <t>61915#23653</t>
  </si>
  <si>
    <t>36950#55786</t>
  </si>
  <si>
    <t>28645#34188</t>
  </si>
  <si>
    <t>35813#92176</t>
  </si>
  <si>
    <t>47172#66598</t>
  </si>
  <si>
    <t>90056#62370</t>
  </si>
  <si>
    <t>14736#85451</t>
  </si>
  <si>
    <t>89257#84569</t>
  </si>
  <si>
    <t>17180#34739</t>
  </si>
  <si>
    <t>66755#92176</t>
  </si>
  <si>
    <t>28028#29549</t>
  </si>
  <si>
    <t>78468#60692</t>
  </si>
  <si>
    <t>15102#60692</t>
  </si>
  <si>
    <t>17822#41158</t>
  </si>
  <si>
    <t>31218#66296</t>
  </si>
  <si>
    <t>41429#79101</t>
  </si>
  <si>
    <t>21620#72666</t>
  </si>
  <si>
    <t>57643#98463</t>
  </si>
  <si>
    <t>93661#22308</t>
  </si>
  <si>
    <t>97777#51057</t>
  </si>
  <si>
    <t>71356#33985</t>
  </si>
  <si>
    <t>55197#29232</t>
  </si>
  <si>
    <t>70795#55547</t>
  </si>
  <si>
    <t>71377#52329</t>
  </si>
  <si>
    <t>18251#92760</t>
  </si>
  <si>
    <t>49293#83737</t>
  </si>
  <si>
    <t>63584#43517</t>
  </si>
  <si>
    <t>32445#72666</t>
  </si>
  <si>
    <t>70614#68967</t>
  </si>
  <si>
    <t>47977#19618</t>
  </si>
  <si>
    <t>91379#69845</t>
  </si>
  <si>
    <t>17003#85894</t>
  </si>
  <si>
    <t>87325#99345</t>
  </si>
  <si>
    <t>12731#44568</t>
  </si>
  <si>
    <t>42313#70327</t>
  </si>
  <si>
    <t>36391#82618</t>
  </si>
  <si>
    <t>14548#47834</t>
  </si>
  <si>
    <t>80254#21800</t>
  </si>
  <si>
    <t>21669#90190</t>
  </si>
  <si>
    <t>54961#67621</t>
  </si>
  <si>
    <t>95444#79253</t>
  </si>
  <si>
    <t>84613#78529</t>
  </si>
  <si>
    <t>36436#62364</t>
  </si>
  <si>
    <t>62416#61914</t>
  </si>
  <si>
    <t>78479#43240</t>
  </si>
  <si>
    <t>31827#37146</t>
  </si>
  <si>
    <t>94738#81883</t>
  </si>
  <si>
    <t>97541#79253</t>
  </si>
  <si>
    <t>66855#29605</t>
  </si>
  <si>
    <t>70582#83297</t>
  </si>
  <si>
    <t>66034#32135</t>
  </si>
  <si>
    <t>33893#20394</t>
  </si>
  <si>
    <t>77467#68822</t>
  </si>
  <si>
    <t>37149#79166</t>
  </si>
  <si>
    <t>22676#28333</t>
  </si>
  <si>
    <t>92029#47166</t>
  </si>
  <si>
    <t>94520#70838</t>
  </si>
  <si>
    <t>45370#79253</t>
  </si>
  <si>
    <t>86953#50576</t>
  </si>
  <si>
    <t>12736#16934</t>
  </si>
  <si>
    <t>37014#41185</t>
  </si>
  <si>
    <t>95511#85166</t>
  </si>
  <si>
    <t>93629#61042</t>
  </si>
  <si>
    <t>95831#40730</t>
  </si>
  <si>
    <t>56049#80299</t>
  </si>
  <si>
    <t>29900#16094</t>
  </si>
  <si>
    <t>77032#47834</t>
  </si>
  <si>
    <t>88320#64538</t>
  </si>
  <si>
    <t>68300#23040</t>
  </si>
  <si>
    <t>82526#32180</t>
  </si>
  <si>
    <t>91345#62370</t>
  </si>
  <si>
    <t>85150#39035</t>
  </si>
  <si>
    <t>65519#44754</t>
  </si>
  <si>
    <t>10865#28011</t>
  </si>
  <si>
    <t>18592#83297</t>
  </si>
  <si>
    <t>19078#62370</t>
  </si>
  <si>
    <t>65128#83297</t>
  </si>
  <si>
    <t>29680#16423</t>
  </si>
  <si>
    <t>63907#60692</t>
  </si>
  <si>
    <t>52189#79101</t>
  </si>
  <si>
    <t>50834#68822</t>
  </si>
  <si>
    <t>48390#98628</t>
  </si>
  <si>
    <t>16835#43240</t>
  </si>
  <si>
    <t>16523#58031</t>
  </si>
  <si>
    <t>23750#72666</t>
  </si>
  <si>
    <t>93801#62698</t>
  </si>
  <si>
    <t>15455#85166</t>
  </si>
  <si>
    <t>39313#39154</t>
  </si>
  <si>
    <t>12246#29615</t>
  </si>
  <si>
    <t>57256#28645</t>
  </si>
  <si>
    <t>70719#80450</t>
  </si>
  <si>
    <t>93935#11251</t>
  </si>
  <si>
    <t>49629#43085</t>
  </si>
  <si>
    <t>68611#12734</t>
  </si>
  <si>
    <t>69656#44568</t>
  </si>
  <si>
    <t>30033#32331</t>
  </si>
  <si>
    <t>54145#10729</t>
  </si>
  <si>
    <t>25483#29605</t>
  </si>
  <si>
    <t>20736#27197</t>
  </si>
  <si>
    <t>70628#17513</t>
  </si>
  <si>
    <t>46547#79966</t>
  </si>
  <si>
    <t>34712#54500</t>
  </si>
  <si>
    <t>10856#47834</t>
  </si>
  <si>
    <t>40229#18590</t>
  </si>
  <si>
    <t>62932#79646</t>
  </si>
  <si>
    <t>34539#77892</t>
  </si>
  <si>
    <t>52528#92176</t>
  </si>
  <si>
    <t>98937#18544</t>
  </si>
  <si>
    <t>91209#71352</t>
  </si>
  <si>
    <t>18740#63353</t>
  </si>
  <si>
    <t>86629#70628</t>
  </si>
  <si>
    <t>64790#47041</t>
  </si>
  <si>
    <t>56551#79101</t>
  </si>
  <si>
    <t>83297#20038</t>
  </si>
  <si>
    <t>75130#56853</t>
  </si>
  <si>
    <t>33535#61978</t>
  </si>
  <si>
    <t>43492#14865</t>
  </si>
  <si>
    <t>51344#99384</t>
  </si>
  <si>
    <t>35260#24059</t>
  </si>
  <si>
    <t>84784#51807</t>
  </si>
  <si>
    <t>12409#16319</t>
  </si>
  <si>
    <t>16243#18062</t>
  </si>
  <si>
    <t>19891#46508</t>
  </si>
  <si>
    <t>35614#86985</t>
  </si>
  <si>
    <t>15122#68822</t>
  </si>
  <si>
    <t>43057#98628</t>
  </si>
  <si>
    <t>84820#60692</t>
  </si>
  <si>
    <t>12233#76084</t>
  </si>
  <si>
    <t>23335#65709</t>
  </si>
  <si>
    <t>71081#79101</t>
  </si>
  <si>
    <t>67869#62671</t>
  </si>
  <si>
    <t>49734#51807</t>
  </si>
  <si>
    <t>12696#83851</t>
  </si>
  <si>
    <t>15492#54500</t>
  </si>
  <si>
    <t>29208#62370</t>
  </si>
  <si>
    <t>24284#11417</t>
  </si>
  <si>
    <t>41157#47772</t>
  </si>
  <si>
    <t>30544#66296</t>
  </si>
  <si>
    <t>92226#17271</t>
  </si>
  <si>
    <t>61246#52329</t>
  </si>
  <si>
    <t>63227#96077</t>
  </si>
  <si>
    <t>31426#44568</t>
  </si>
  <si>
    <t>57047#79253</t>
  </si>
  <si>
    <t>23855#79520</t>
  </si>
  <si>
    <t>69439#27186</t>
  </si>
  <si>
    <t>85166#31655</t>
  </si>
  <si>
    <t>25322#62989</t>
  </si>
  <si>
    <t>14479#26112</t>
  </si>
  <si>
    <t>77140#28645</t>
  </si>
  <si>
    <t>10612#17077</t>
  </si>
  <si>
    <t>56543#83297</t>
  </si>
  <si>
    <t>53494#80908</t>
  </si>
  <si>
    <t>45334#95239</t>
  </si>
  <si>
    <t>89902#85166</t>
  </si>
  <si>
    <t>73255#57735</t>
  </si>
  <si>
    <t>26895#18173</t>
  </si>
  <si>
    <t>64218#47924</t>
  </si>
  <si>
    <t>78172#49084</t>
  </si>
  <si>
    <t>77332#43240</t>
  </si>
  <si>
    <t>17955#95261</t>
  </si>
  <si>
    <t>31704#37280</t>
  </si>
  <si>
    <t>83774#66296</t>
  </si>
  <si>
    <t>54943#83851</t>
  </si>
  <si>
    <t>65875#79101</t>
  </si>
  <si>
    <t>30695#72666</t>
  </si>
  <si>
    <t>25827#53304</t>
  </si>
  <si>
    <t>66127#92176</t>
  </si>
  <si>
    <t>16436#97614</t>
  </si>
  <si>
    <t>27869#48013</t>
  </si>
  <si>
    <t>54766#34900</t>
  </si>
  <si>
    <t>96521#83851</t>
  </si>
  <si>
    <t>39183#70628</t>
  </si>
  <si>
    <t>18834#35784</t>
  </si>
  <si>
    <t>73420#64200</t>
  </si>
  <si>
    <t>97485#45854</t>
  </si>
  <si>
    <t>50874#98017</t>
  </si>
  <si>
    <t>61477#58419</t>
  </si>
  <si>
    <t>52459#52329</t>
  </si>
  <si>
    <t>82878#79253</t>
  </si>
  <si>
    <t>18371#19152</t>
  </si>
  <si>
    <t>58631#54500</t>
  </si>
  <si>
    <t>92293#22682</t>
  </si>
  <si>
    <t>64034#28645</t>
  </si>
  <si>
    <t>75077#51807</t>
  </si>
  <si>
    <t>81292#45981</t>
  </si>
  <si>
    <t>81885#93158</t>
  </si>
  <si>
    <t>92300#36393</t>
  </si>
  <si>
    <t>97964#67294</t>
  </si>
  <si>
    <t>59096#69267</t>
  </si>
  <si>
    <t>48792#69248</t>
  </si>
  <si>
    <t>22288#94108</t>
  </si>
  <si>
    <t>18619#68822</t>
  </si>
  <si>
    <t>17920#27815</t>
  </si>
  <si>
    <t>89408#72666</t>
  </si>
  <si>
    <t>51222#92339</t>
  </si>
  <si>
    <t>33457#90190</t>
  </si>
  <si>
    <t>79548#68822</t>
  </si>
  <si>
    <t>16841#17911</t>
  </si>
  <si>
    <t>61683#77353</t>
  </si>
  <si>
    <t>58205#39848</t>
  </si>
  <si>
    <t>43788#38588</t>
  </si>
  <si>
    <t>84475#84475</t>
  </si>
  <si>
    <t>74053#10266</t>
  </si>
  <si>
    <t>11537#93796</t>
  </si>
  <si>
    <t>91987#89494</t>
  </si>
  <si>
    <t>19804#40764</t>
  </si>
  <si>
    <t>35138#83851</t>
  </si>
  <si>
    <t>88532#62479</t>
  </si>
  <si>
    <t>21972#20395</t>
  </si>
  <si>
    <t>87380#16280</t>
  </si>
  <si>
    <t>69296#83851</t>
  </si>
  <si>
    <t>78721#85856</t>
  </si>
  <si>
    <t>85819#47166</t>
  </si>
  <si>
    <t>80119#11244</t>
  </si>
  <si>
    <t>96949#13944</t>
  </si>
  <si>
    <t>10638#97010</t>
  </si>
  <si>
    <t>12213#49984</t>
  </si>
  <si>
    <t>90582#66296</t>
  </si>
  <si>
    <t>84153#69786</t>
  </si>
  <si>
    <t>52703#14947</t>
  </si>
  <si>
    <t>82734#44321</t>
  </si>
  <si>
    <t>31346#65022</t>
  </si>
  <si>
    <t>30574#56778</t>
  </si>
  <si>
    <t>48416#38908</t>
  </si>
  <si>
    <t>71402#46947</t>
  </si>
  <si>
    <t>17158#22018</t>
  </si>
  <si>
    <t>40254#82756</t>
  </si>
  <si>
    <t>24823#68567</t>
  </si>
  <si>
    <t>36467#52987</t>
  </si>
  <si>
    <t>38460#90190</t>
  </si>
  <si>
    <t>28032#71264</t>
  </si>
  <si>
    <t>90853#58391</t>
  </si>
  <si>
    <t>93193#72666</t>
  </si>
  <si>
    <t>90190#28645</t>
  </si>
  <si>
    <t>35742#90190</t>
  </si>
  <si>
    <t>64472#95923</t>
  </si>
  <si>
    <t>45785#79101</t>
  </si>
  <si>
    <t>84235#51774</t>
  </si>
  <si>
    <t>20337#21528</t>
  </si>
  <si>
    <t>71921#28645</t>
  </si>
  <si>
    <t>51844#44536</t>
  </si>
  <si>
    <t>93894#84475</t>
  </si>
  <si>
    <t>91414#15256</t>
  </si>
  <si>
    <t>23884#66296</t>
  </si>
  <si>
    <t>57314#28319</t>
  </si>
  <si>
    <t>66738#90958</t>
  </si>
  <si>
    <t>72376#78771</t>
  </si>
  <si>
    <t>59616#21810</t>
  </si>
  <si>
    <t>99956#40120</t>
  </si>
  <si>
    <t>63926#51298</t>
  </si>
  <si>
    <t>53573#25383</t>
  </si>
  <si>
    <t>83851#13307</t>
  </si>
  <si>
    <t>62052#37219</t>
  </si>
  <si>
    <t>18954#54500</t>
  </si>
  <si>
    <t>19984#67636</t>
  </si>
  <si>
    <t>60119#33810</t>
  </si>
  <si>
    <t>12147#20266</t>
  </si>
  <si>
    <t>31871#79253</t>
  </si>
  <si>
    <t>55040#90217</t>
  </si>
  <si>
    <t>23706#83367</t>
  </si>
  <si>
    <t>17851#83851</t>
  </si>
  <si>
    <t>85520#83297</t>
  </si>
  <si>
    <t>38471#40983</t>
  </si>
  <si>
    <t>64357#94963</t>
  </si>
  <si>
    <t>82719#28371</t>
  </si>
  <si>
    <t>55216#56394</t>
  </si>
  <si>
    <t>98567#47834</t>
  </si>
  <si>
    <t>58865#50989</t>
  </si>
  <si>
    <t>84116#10207</t>
  </si>
  <si>
    <t>94278#12968</t>
  </si>
  <si>
    <t>31912#32099</t>
  </si>
  <si>
    <t>14886#44568</t>
  </si>
  <si>
    <t>75820#60692</t>
  </si>
  <si>
    <t>37985#49205</t>
  </si>
  <si>
    <t>66024#31579</t>
  </si>
  <si>
    <t>40690#72376</t>
  </si>
  <si>
    <t>97296#84475</t>
  </si>
  <si>
    <t>26537#64899</t>
  </si>
  <si>
    <t>23676#72995</t>
  </si>
  <si>
    <t>19014#84475</t>
  </si>
  <si>
    <t>93618#67504</t>
  </si>
  <si>
    <t>22886#44568</t>
  </si>
  <si>
    <t>42999#43240</t>
  </si>
  <si>
    <t>97005#40764</t>
  </si>
  <si>
    <t>49168#84388</t>
  </si>
  <si>
    <t>32187#29605</t>
  </si>
  <si>
    <t>55580#35405</t>
  </si>
  <si>
    <t>47138#81256</t>
  </si>
  <si>
    <t>65134#72988</t>
  </si>
  <si>
    <t>70225#28645</t>
  </si>
  <si>
    <t>32247#41914</t>
  </si>
  <si>
    <t>77382#69857</t>
  </si>
  <si>
    <t>85910#89257</t>
  </si>
  <si>
    <t>24055#67072</t>
  </si>
  <si>
    <t>49487#11022</t>
  </si>
  <si>
    <t>70897#18278</t>
  </si>
  <si>
    <t>96846#83297</t>
  </si>
  <si>
    <t>26249#22533</t>
  </si>
  <si>
    <t>31913#72086</t>
  </si>
  <si>
    <t>13340#88560</t>
  </si>
  <si>
    <t>81511#66296</t>
  </si>
  <si>
    <t>57973#36393</t>
  </si>
  <si>
    <t>26791#89257</t>
  </si>
  <si>
    <t>41155#36393</t>
  </si>
  <si>
    <t>11531#65438</t>
  </si>
  <si>
    <t>70981#41334</t>
  </si>
  <si>
    <t>19021#60692</t>
  </si>
  <si>
    <t>19123#84569</t>
  </si>
  <si>
    <t>15215#57592</t>
  </si>
  <si>
    <t>51944#14684</t>
  </si>
  <si>
    <t>42510#72666</t>
  </si>
  <si>
    <t>14313#84475</t>
  </si>
  <si>
    <t>75686#94789</t>
  </si>
  <si>
    <t>37398#64138</t>
  </si>
  <si>
    <t>80968#49372</t>
  </si>
  <si>
    <t>13423#40764</t>
  </si>
  <si>
    <t>51784#21800</t>
  </si>
  <si>
    <t>16771#79101</t>
  </si>
  <si>
    <t>46751#29605</t>
  </si>
  <si>
    <t>32177#39427</t>
  </si>
  <si>
    <t>91885#68822</t>
  </si>
  <si>
    <t>29436#84475</t>
  </si>
  <si>
    <t>37793#40764</t>
  </si>
  <si>
    <t>18527#69857</t>
  </si>
  <si>
    <t>83464#77792</t>
  </si>
  <si>
    <t>44411#54500</t>
  </si>
  <si>
    <t>30554#29550</t>
  </si>
  <si>
    <t>55958#51807</t>
  </si>
  <si>
    <t>97160#23416</t>
  </si>
  <si>
    <t>12673#62370</t>
  </si>
  <si>
    <t>72021#65743</t>
  </si>
  <si>
    <t>86272#27177</t>
  </si>
  <si>
    <t>58595#90582</t>
  </si>
  <si>
    <t>23628#10375</t>
  </si>
  <si>
    <t>79261#72666</t>
  </si>
  <si>
    <t>34730#61458</t>
  </si>
  <si>
    <t>32101#49340</t>
  </si>
  <si>
    <t>91964#19525</t>
  </si>
  <si>
    <t>60149#92176</t>
  </si>
  <si>
    <t>96421#36393</t>
  </si>
  <si>
    <t>73535#81729</t>
  </si>
  <si>
    <t>75343#60692</t>
  </si>
  <si>
    <t>48638#28844</t>
  </si>
  <si>
    <t>33746#66296</t>
  </si>
  <si>
    <t>57163#64173</t>
  </si>
  <si>
    <t>40694#25667</t>
  </si>
  <si>
    <t>17656#12560</t>
  </si>
  <si>
    <t>25674#81321</t>
  </si>
  <si>
    <t>46631#79101</t>
  </si>
  <si>
    <t>31088#79101</t>
  </si>
  <si>
    <t>16025#15602</t>
  </si>
  <si>
    <t>90344#93010</t>
  </si>
  <si>
    <t>83502#89257</t>
  </si>
  <si>
    <t>72506#97934</t>
  </si>
  <si>
    <t>67982#92119</t>
  </si>
  <si>
    <t>53274#20232</t>
  </si>
  <si>
    <t>81581#15775</t>
  </si>
  <si>
    <t>61634#92176</t>
  </si>
  <si>
    <t>34465#76620</t>
  </si>
  <si>
    <t>39738#76121</t>
  </si>
  <si>
    <t>29929#34694</t>
  </si>
  <si>
    <t>63062#53509</t>
  </si>
  <si>
    <t>61325#19831</t>
  </si>
  <si>
    <t>95180#32789</t>
  </si>
  <si>
    <t>76828#81537</t>
  </si>
  <si>
    <t>16895#72666</t>
  </si>
  <si>
    <t>42407#31971</t>
  </si>
  <si>
    <t>38627#66296</t>
  </si>
  <si>
    <t>49392#53573</t>
  </si>
  <si>
    <t>10342#73936</t>
  </si>
  <si>
    <t>81470#19476</t>
  </si>
  <si>
    <t>79948#73681</t>
  </si>
  <si>
    <t>80798#67908</t>
  </si>
  <si>
    <t>48113#26473</t>
  </si>
  <si>
    <t>27504#66296</t>
  </si>
  <si>
    <t>63214#72376</t>
  </si>
  <si>
    <t>30224#23096</t>
  </si>
  <si>
    <t>63112#69857</t>
  </si>
  <si>
    <t>47829#66296</t>
  </si>
  <si>
    <t>32412#32329</t>
  </si>
  <si>
    <t>52231#72376</t>
  </si>
  <si>
    <t>30379#62620</t>
  </si>
  <si>
    <t>80100#29605</t>
  </si>
  <si>
    <t>74262#90582</t>
  </si>
  <si>
    <t>14634#52329</t>
  </si>
  <si>
    <t>41091#97452</t>
  </si>
  <si>
    <t>32482#31278</t>
  </si>
  <si>
    <t>44499#83851</t>
  </si>
  <si>
    <t>12050#85447</t>
  </si>
  <si>
    <t>93469#21599</t>
  </si>
  <si>
    <t>73286#38522</t>
  </si>
  <si>
    <t>88923#81268</t>
  </si>
  <si>
    <t>20527#29605</t>
  </si>
  <si>
    <t>83959#57974</t>
  </si>
  <si>
    <t>92046#83593</t>
  </si>
  <si>
    <t>67939#99783</t>
  </si>
  <si>
    <t>42239#53315</t>
  </si>
  <si>
    <t>56584#16398</t>
  </si>
  <si>
    <t>70237#21652</t>
  </si>
  <si>
    <t>50928#90582</t>
  </si>
  <si>
    <t>77632#88216</t>
  </si>
  <si>
    <t>59573#94988</t>
  </si>
  <si>
    <t>94450#36393</t>
  </si>
  <si>
    <t>43063#91467</t>
  </si>
  <si>
    <t>95915#28645</t>
  </si>
  <si>
    <t>18977#63414</t>
  </si>
  <si>
    <t>59673#96558</t>
  </si>
  <si>
    <t>73123#12635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</si>
</sst>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.88"/>
    <col customWidth="1" min="5" max="5" width="6.88"/>
  </cols>
  <sheetData>
    <row r="1">
      <c r="A1" s="1">
        <v>10058.0</v>
      </c>
      <c r="B1" s="1">
        <v>10017.0</v>
      </c>
      <c r="C1" s="1">
        <f t="shared" ref="C1:C1000" si="1">abs(B1-A1)</f>
        <v>41</v>
      </c>
      <c r="E1" s="2" t="s">
        <v>0</v>
      </c>
      <c r="F1" s="1">
        <f>sum(C:C)</f>
        <v>2769675</v>
      </c>
    </row>
    <row r="2">
      <c r="A2" s="1">
        <v>10076.0</v>
      </c>
      <c r="B2" s="1">
        <v>10170.0</v>
      </c>
      <c r="C2" s="1">
        <f t="shared" si="1"/>
        <v>94</v>
      </c>
      <c r="F2" s="1">
        <v>2769675.0</v>
      </c>
    </row>
    <row r="3">
      <c r="A3" s="1">
        <v>10094.0</v>
      </c>
      <c r="B3" s="1">
        <v>10207.0</v>
      </c>
      <c r="C3" s="1">
        <f t="shared" si="1"/>
        <v>113</v>
      </c>
    </row>
    <row r="4">
      <c r="A4" s="1">
        <v>10126.0</v>
      </c>
      <c r="B4" s="1">
        <v>10266.0</v>
      </c>
      <c r="C4" s="1">
        <f t="shared" si="1"/>
        <v>140</v>
      </c>
    </row>
    <row r="5">
      <c r="A5" s="1">
        <v>10231.0</v>
      </c>
      <c r="B5" s="1">
        <v>10375.0</v>
      </c>
      <c r="C5" s="1">
        <f t="shared" si="1"/>
        <v>144</v>
      </c>
    </row>
    <row r="6">
      <c r="A6" s="1">
        <v>10342.0</v>
      </c>
      <c r="B6" s="1">
        <v>10443.0</v>
      </c>
      <c r="C6" s="1">
        <f t="shared" si="1"/>
        <v>101</v>
      </c>
    </row>
    <row r="7">
      <c r="A7" s="1">
        <v>10427.0</v>
      </c>
      <c r="B7" s="1">
        <v>10616.0</v>
      </c>
      <c r="C7" s="1">
        <f t="shared" si="1"/>
        <v>189</v>
      </c>
    </row>
    <row r="8">
      <c r="A8" s="1">
        <v>10551.0</v>
      </c>
      <c r="B8" s="1">
        <v>10729.0</v>
      </c>
      <c r="C8" s="1">
        <f t="shared" si="1"/>
        <v>178</v>
      </c>
    </row>
    <row r="9">
      <c r="A9" s="1">
        <v>10612.0</v>
      </c>
      <c r="B9" s="1">
        <v>10758.0</v>
      </c>
      <c r="C9" s="1">
        <f t="shared" si="1"/>
        <v>146</v>
      </c>
    </row>
    <row r="10">
      <c r="A10" s="1">
        <v>10638.0</v>
      </c>
      <c r="B10" s="1">
        <v>10985.0</v>
      </c>
      <c r="C10" s="1">
        <f t="shared" si="1"/>
        <v>347</v>
      </c>
    </row>
    <row r="11">
      <c r="A11" s="1">
        <v>10747.0</v>
      </c>
      <c r="B11" s="1">
        <v>11022.0</v>
      </c>
      <c r="C11" s="1">
        <f t="shared" si="1"/>
        <v>275</v>
      </c>
    </row>
    <row r="12">
      <c r="A12" s="1">
        <v>10856.0</v>
      </c>
      <c r="B12" s="1">
        <v>11041.0</v>
      </c>
      <c r="C12" s="1">
        <f t="shared" si="1"/>
        <v>185</v>
      </c>
    </row>
    <row r="13">
      <c r="A13" s="1">
        <v>10865.0</v>
      </c>
      <c r="B13" s="1">
        <v>11244.0</v>
      </c>
      <c r="C13" s="1">
        <f t="shared" si="1"/>
        <v>379</v>
      </c>
    </row>
    <row r="14">
      <c r="A14" s="1">
        <v>10868.0</v>
      </c>
      <c r="B14" s="1">
        <v>11251.0</v>
      </c>
      <c r="C14" s="1">
        <f t="shared" si="1"/>
        <v>383</v>
      </c>
    </row>
    <row r="15">
      <c r="A15" s="1">
        <v>10937.0</v>
      </c>
      <c r="B15" s="1">
        <v>11369.0</v>
      </c>
      <c r="C15" s="1">
        <f t="shared" si="1"/>
        <v>432</v>
      </c>
    </row>
    <row r="16">
      <c r="A16" s="1">
        <v>11295.0</v>
      </c>
      <c r="B16" s="1">
        <v>11417.0</v>
      </c>
      <c r="C16" s="1">
        <f t="shared" si="1"/>
        <v>122</v>
      </c>
    </row>
    <row r="17">
      <c r="A17" s="1">
        <v>11496.0</v>
      </c>
      <c r="B17" s="1">
        <v>11968.0</v>
      </c>
      <c r="C17" s="1">
        <f t="shared" si="1"/>
        <v>472</v>
      </c>
    </row>
    <row r="18">
      <c r="A18" s="1">
        <v>11531.0</v>
      </c>
      <c r="B18" s="1">
        <v>11978.0</v>
      </c>
      <c r="C18" s="1">
        <f t="shared" si="1"/>
        <v>447</v>
      </c>
    </row>
    <row r="19">
      <c r="A19" s="1">
        <v>11537.0</v>
      </c>
      <c r="B19" s="1">
        <v>12243.0</v>
      </c>
      <c r="C19" s="1">
        <f t="shared" si="1"/>
        <v>706</v>
      </c>
    </row>
    <row r="20">
      <c r="A20" s="1">
        <v>11651.0</v>
      </c>
      <c r="B20" s="1">
        <v>12392.0</v>
      </c>
      <c r="C20" s="1">
        <f t="shared" si="1"/>
        <v>741</v>
      </c>
    </row>
    <row r="21">
      <c r="A21" s="1">
        <v>11700.0</v>
      </c>
      <c r="B21" s="1">
        <v>12495.0</v>
      </c>
      <c r="C21" s="1">
        <f t="shared" si="1"/>
        <v>795</v>
      </c>
    </row>
    <row r="22">
      <c r="A22" s="1">
        <v>12050.0</v>
      </c>
      <c r="B22" s="1">
        <v>12560.0</v>
      </c>
      <c r="C22" s="1">
        <f t="shared" si="1"/>
        <v>510</v>
      </c>
    </row>
    <row r="23">
      <c r="A23" s="1">
        <v>12147.0</v>
      </c>
      <c r="B23" s="1">
        <v>12592.0</v>
      </c>
      <c r="C23" s="1">
        <f t="shared" si="1"/>
        <v>445</v>
      </c>
    </row>
    <row r="24">
      <c r="A24" s="1">
        <v>12213.0</v>
      </c>
      <c r="B24" s="1">
        <v>12635.0</v>
      </c>
      <c r="C24" s="1">
        <f t="shared" si="1"/>
        <v>422</v>
      </c>
    </row>
    <row r="25">
      <c r="A25" s="1">
        <v>12233.0</v>
      </c>
      <c r="B25" s="1">
        <v>12712.0</v>
      </c>
      <c r="C25" s="1">
        <f t="shared" si="1"/>
        <v>479</v>
      </c>
    </row>
    <row r="26">
      <c r="A26" s="1">
        <v>12246.0</v>
      </c>
      <c r="B26" s="1">
        <v>12734.0</v>
      </c>
      <c r="C26" s="1">
        <f t="shared" si="1"/>
        <v>488</v>
      </c>
    </row>
    <row r="27">
      <c r="A27" s="1">
        <v>12341.0</v>
      </c>
      <c r="B27" s="1">
        <v>12835.0</v>
      </c>
      <c r="C27" s="1">
        <f t="shared" si="1"/>
        <v>494</v>
      </c>
    </row>
    <row r="28">
      <c r="A28" s="1">
        <v>12409.0</v>
      </c>
      <c r="B28" s="1">
        <v>12857.0</v>
      </c>
      <c r="C28" s="1">
        <f t="shared" si="1"/>
        <v>448</v>
      </c>
    </row>
    <row r="29">
      <c r="A29" s="1">
        <v>12435.0</v>
      </c>
      <c r="B29" s="1">
        <v>12968.0</v>
      </c>
      <c r="C29" s="1">
        <f t="shared" si="1"/>
        <v>533</v>
      </c>
    </row>
    <row r="30">
      <c r="A30" s="1">
        <v>12673.0</v>
      </c>
      <c r="B30" s="1">
        <v>12977.0</v>
      </c>
      <c r="C30" s="1">
        <f t="shared" si="1"/>
        <v>304</v>
      </c>
    </row>
    <row r="31">
      <c r="A31" s="1">
        <v>12696.0</v>
      </c>
      <c r="B31" s="1">
        <v>13140.0</v>
      </c>
      <c r="C31" s="1">
        <f t="shared" si="1"/>
        <v>444</v>
      </c>
    </row>
    <row r="32">
      <c r="A32" s="1">
        <v>12731.0</v>
      </c>
      <c r="B32" s="1">
        <v>13307.0</v>
      </c>
      <c r="C32" s="1">
        <f t="shared" si="1"/>
        <v>576</v>
      </c>
    </row>
    <row r="33">
      <c r="A33" s="1">
        <v>12736.0</v>
      </c>
      <c r="B33" s="1">
        <v>13343.0</v>
      </c>
      <c r="C33" s="1">
        <f t="shared" si="1"/>
        <v>607</v>
      </c>
    </row>
    <row r="34">
      <c r="A34" s="1">
        <v>12817.0</v>
      </c>
      <c r="B34" s="1">
        <v>13525.0</v>
      </c>
      <c r="C34" s="1">
        <f t="shared" si="1"/>
        <v>708</v>
      </c>
    </row>
    <row r="35">
      <c r="A35" s="1">
        <v>12820.0</v>
      </c>
      <c r="B35" s="1">
        <v>13944.0</v>
      </c>
      <c r="C35" s="1">
        <f t="shared" si="1"/>
        <v>1124</v>
      </c>
    </row>
    <row r="36">
      <c r="A36" s="1">
        <v>12931.0</v>
      </c>
      <c r="B36" s="1">
        <v>13993.0</v>
      </c>
      <c r="C36" s="1">
        <f t="shared" si="1"/>
        <v>1062</v>
      </c>
    </row>
    <row r="37">
      <c r="A37" s="1">
        <v>13155.0</v>
      </c>
      <c r="B37" s="1">
        <v>14310.0</v>
      </c>
      <c r="C37" s="1">
        <f t="shared" si="1"/>
        <v>1155</v>
      </c>
    </row>
    <row r="38">
      <c r="A38" s="1">
        <v>13233.0</v>
      </c>
      <c r="B38" s="1">
        <v>14520.0</v>
      </c>
      <c r="C38" s="1">
        <f t="shared" si="1"/>
        <v>1287</v>
      </c>
    </row>
    <row r="39">
      <c r="A39" s="1">
        <v>13276.0</v>
      </c>
      <c r="B39" s="1">
        <v>14684.0</v>
      </c>
      <c r="C39" s="1">
        <f t="shared" si="1"/>
        <v>1408</v>
      </c>
    </row>
    <row r="40">
      <c r="A40" s="1">
        <v>13340.0</v>
      </c>
      <c r="B40" s="1">
        <v>14760.0</v>
      </c>
      <c r="C40" s="1">
        <f t="shared" si="1"/>
        <v>1420</v>
      </c>
    </row>
    <row r="41">
      <c r="A41" s="1">
        <v>13423.0</v>
      </c>
      <c r="B41" s="1">
        <v>14865.0</v>
      </c>
      <c r="C41" s="1">
        <f t="shared" si="1"/>
        <v>1442</v>
      </c>
    </row>
    <row r="42">
      <c r="A42" s="1">
        <v>13491.0</v>
      </c>
      <c r="B42" s="1">
        <v>14925.0</v>
      </c>
      <c r="C42" s="1">
        <f t="shared" si="1"/>
        <v>1434</v>
      </c>
    </row>
    <row r="43">
      <c r="A43" s="1">
        <v>13563.0</v>
      </c>
      <c r="B43" s="1">
        <v>14947.0</v>
      </c>
      <c r="C43" s="1">
        <f t="shared" si="1"/>
        <v>1384</v>
      </c>
    </row>
    <row r="44">
      <c r="A44" s="1">
        <v>13653.0</v>
      </c>
      <c r="B44" s="1">
        <v>15256.0</v>
      </c>
      <c r="C44" s="1">
        <f t="shared" si="1"/>
        <v>1603</v>
      </c>
    </row>
    <row r="45">
      <c r="A45" s="1">
        <v>13846.0</v>
      </c>
      <c r="B45" s="1">
        <v>15602.0</v>
      </c>
      <c r="C45" s="1">
        <f t="shared" si="1"/>
        <v>1756</v>
      </c>
    </row>
    <row r="46">
      <c r="A46" s="1">
        <v>14040.0</v>
      </c>
      <c r="B46" s="1">
        <v>15775.0</v>
      </c>
      <c r="C46" s="1">
        <f t="shared" si="1"/>
        <v>1735</v>
      </c>
    </row>
    <row r="47">
      <c r="A47" s="1">
        <v>14313.0</v>
      </c>
      <c r="B47" s="1">
        <v>15891.0</v>
      </c>
      <c r="C47" s="1">
        <f t="shared" si="1"/>
        <v>1578</v>
      </c>
    </row>
    <row r="48">
      <c r="A48" s="1">
        <v>14366.0</v>
      </c>
      <c r="B48" s="1">
        <v>16094.0</v>
      </c>
      <c r="C48" s="1">
        <f t="shared" si="1"/>
        <v>1728</v>
      </c>
    </row>
    <row r="49">
      <c r="A49" s="1">
        <v>14479.0</v>
      </c>
      <c r="B49" s="1">
        <v>16280.0</v>
      </c>
      <c r="C49" s="1">
        <f t="shared" si="1"/>
        <v>1801</v>
      </c>
    </row>
    <row r="50">
      <c r="A50" s="1">
        <v>14548.0</v>
      </c>
      <c r="B50" s="1">
        <v>16319.0</v>
      </c>
      <c r="C50" s="1">
        <f t="shared" si="1"/>
        <v>1771</v>
      </c>
    </row>
    <row r="51">
      <c r="A51" s="1">
        <v>14634.0</v>
      </c>
      <c r="B51" s="1">
        <v>16398.0</v>
      </c>
      <c r="C51" s="1">
        <f t="shared" si="1"/>
        <v>1764</v>
      </c>
    </row>
    <row r="52">
      <c r="A52" s="1">
        <v>14699.0</v>
      </c>
      <c r="B52" s="1">
        <v>16423.0</v>
      </c>
      <c r="C52" s="1">
        <f t="shared" si="1"/>
        <v>1724</v>
      </c>
    </row>
    <row r="53">
      <c r="A53" s="1">
        <v>14729.0</v>
      </c>
      <c r="B53" s="1">
        <v>16448.0</v>
      </c>
      <c r="C53" s="1">
        <f t="shared" si="1"/>
        <v>1719</v>
      </c>
    </row>
    <row r="54">
      <c r="A54" s="1">
        <v>14736.0</v>
      </c>
      <c r="B54" s="1">
        <v>16550.0</v>
      </c>
      <c r="C54" s="1">
        <f t="shared" si="1"/>
        <v>1814</v>
      </c>
    </row>
    <row r="55">
      <c r="A55" s="1">
        <v>14737.0</v>
      </c>
      <c r="B55" s="1">
        <v>16838.0</v>
      </c>
      <c r="C55" s="1">
        <f t="shared" si="1"/>
        <v>2101</v>
      </c>
    </row>
    <row r="56">
      <c r="A56" s="1">
        <v>14886.0</v>
      </c>
      <c r="B56" s="1">
        <v>16934.0</v>
      </c>
      <c r="C56" s="1">
        <f t="shared" si="1"/>
        <v>2048</v>
      </c>
    </row>
    <row r="57">
      <c r="A57" s="1">
        <v>15004.0</v>
      </c>
      <c r="B57" s="1">
        <v>17024.0</v>
      </c>
      <c r="C57" s="1">
        <f t="shared" si="1"/>
        <v>2020</v>
      </c>
    </row>
    <row r="58">
      <c r="A58" s="1">
        <v>15102.0</v>
      </c>
      <c r="B58" s="1">
        <v>17075.0</v>
      </c>
      <c r="C58" s="1">
        <f t="shared" si="1"/>
        <v>1973</v>
      </c>
    </row>
    <row r="59">
      <c r="A59" s="1">
        <v>15122.0</v>
      </c>
      <c r="B59" s="1">
        <v>17077.0</v>
      </c>
      <c r="C59" s="1">
        <f t="shared" si="1"/>
        <v>1955</v>
      </c>
    </row>
    <row r="60">
      <c r="A60" s="1">
        <v>15141.0</v>
      </c>
      <c r="B60" s="1">
        <v>17271.0</v>
      </c>
      <c r="C60" s="1">
        <f t="shared" si="1"/>
        <v>2130</v>
      </c>
    </row>
    <row r="61">
      <c r="A61" s="1">
        <v>15154.0</v>
      </c>
      <c r="B61" s="1">
        <v>17323.0</v>
      </c>
      <c r="C61" s="1">
        <f t="shared" si="1"/>
        <v>2169</v>
      </c>
    </row>
    <row r="62">
      <c r="A62" s="1">
        <v>15215.0</v>
      </c>
      <c r="B62" s="1">
        <v>17378.0</v>
      </c>
      <c r="C62" s="1">
        <f t="shared" si="1"/>
        <v>2163</v>
      </c>
    </row>
    <row r="63">
      <c r="A63" s="1">
        <v>15322.0</v>
      </c>
      <c r="B63" s="1">
        <v>17513.0</v>
      </c>
      <c r="C63" s="1">
        <f t="shared" si="1"/>
        <v>2191</v>
      </c>
    </row>
    <row r="64">
      <c r="A64" s="1">
        <v>15396.0</v>
      </c>
      <c r="B64" s="1">
        <v>17862.0</v>
      </c>
      <c r="C64" s="1">
        <f t="shared" si="1"/>
        <v>2466</v>
      </c>
    </row>
    <row r="65">
      <c r="A65" s="1">
        <v>15455.0</v>
      </c>
      <c r="B65" s="1">
        <v>17911.0</v>
      </c>
      <c r="C65" s="1">
        <f t="shared" si="1"/>
        <v>2456</v>
      </c>
    </row>
    <row r="66">
      <c r="A66" s="1">
        <v>15492.0</v>
      </c>
      <c r="B66" s="1">
        <v>18062.0</v>
      </c>
      <c r="C66" s="1">
        <f t="shared" si="1"/>
        <v>2570</v>
      </c>
    </row>
    <row r="67">
      <c r="A67" s="1">
        <v>15509.0</v>
      </c>
      <c r="B67" s="1">
        <v>18173.0</v>
      </c>
      <c r="C67" s="1">
        <f t="shared" si="1"/>
        <v>2664</v>
      </c>
    </row>
    <row r="68">
      <c r="A68" s="1">
        <v>15802.0</v>
      </c>
      <c r="B68" s="1">
        <v>18278.0</v>
      </c>
      <c r="C68" s="1">
        <f t="shared" si="1"/>
        <v>2476</v>
      </c>
    </row>
    <row r="69">
      <c r="A69" s="1">
        <v>15914.0</v>
      </c>
      <c r="B69" s="1">
        <v>18544.0</v>
      </c>
      <c r="C69" s="1">
        <f t="shared" si="1"/>
        <v>2630</v>
      </c>
    </row>
    <row r="70">
      <c r="A70" s="1">
        <v>16025.0</v>
      </c>
      <c r="B70" s="1">
        <v>18590.0</v>
      </c>
      <c r="C70" s="1">
        <f t="shared" si="1"/>
        <v>2565</v>
      </c>
    </row>
    <row r="71">
      <c r="A71" s="1">
        <v>16090.0</v>
      </c>
      <c r="B71" s="1">
        <v>18816.0</v>
      </c>
      <c r="C71" s="1">
        <f t="shared" si="1"/>
        <v>2726</v>
      </c>
    </row>
    <row r="72">
      <c r="A72" s="1">
        <v>16243.0</v>
      </c>
      <c r="B72" s="1">
        <v>18999.0</v>
      </c>
      <c r="C72" s="1">
        <f t="shared" si="1"/>
        <v>2756</v>
      </c>
    </row>
    <row r="73">
      <c r="A73" s="1">
        <v>16341.0</v>
      </c>
      <c r="B73" s="1">
        <v>19137.0</v>
      </c>
      <c r="C73" s="1">
        <f t="shared" si="1"/>
        <v>2796</v>
      </c>
    </row>
    <row r="74">
      <c r="A74" s="1">
        <v>16436.0</v>
      </c>
      <c r="B74" s="1">
        <v>19152.0</v>
      </c>
      <c r="C74" s="1">
        <f t="shared" si="1"/>
        <v>2716</v>
      </c>
    </row>
    <row r="75">
      <c r="A75" s="1">
        <v>16523.0</v>
      </c>
      <c r="B75" s="1">
        <v>19247.0</v>
      </c>
      <c r="C75" s="1">
        <f t="shared" si="1"/>
        <v>2724</v>
      </c>
    </row>
    <row r="76">
      <c r="A76" s="1">
        <v>16637.0</v>
      </c>
      <c r="B76" s="1">
        <v>19368.0</v>
      </c>
      <c r="C76" s="1">
        <f t="shared" si="1"/>
        <v>2731</v>
      </c>
    </row>
    <row r="77">
      <c r="A77" s="1">
        <v>16771.0</v>
      </c>
      <c r="B77" s="1">
        <v>19476.0</v>
      </c>
      <c r="C77" s="1">
        <f t="shared" si="1"/>
        <v>2705</v>
      </c>
    </row>
    <row r="78">
      <c r="A78" s="1">
        <v>16835.0</v>
      </c>
      <c r="B78" s="1">
        <v>19525.0</v>
      </c>
      <c r="C78" s="1">
        <f t="shared" si="1"/>
        <v>2690</v>
      </c>
    </row>
    <row r="79">
      <c r="A79" s="1">
        <v>16841.0</v>
      </c>
      <c r="B79" s="1">
        <v>19618.0</v>
      </c>
      <c r="C79" s="1">
        <f t="shared" si="1"/>
        <v>2777</v>
      </c>
    </row>
    <row r="80">
      <c r="A80" s="1">
        <v>16895.0</v>
      </c>
      <c r="B80" s="1">
        <v>19831.0</v>
      </c>
      <c r="C80" s="1">
        <f t="shared" si="1"/>
        <v>2936</v>
      </c>
    </row>
    <row r="81">
      <c r="A81" s="1">
        <v>17003.0</v>
      </c>
      <c r="B81" s="1">
        <v>20038.0</v>
      </c>
      <c r="C81" s="1">
        <f t="shared" si="1"/>
        <v>3035</v>
      </c>
    </row>
    <row r="82">
      <c r="A82" s="1">
        <v>17158.0</v>
      </c>
      <c r="B82" s="1">
        <v>20178.0</v>
      </c>
      <c r="C82" s="1">
        <f t="shared" si="1"/>
        <v>3020</v>
      </c>
    </row>
    <row r="83">
      <c r="A83" s="1">
        <v>17180.0</v>
      </c>
      <c r="B83" s="1">
        <v>20232.0</v>
      </c>
      <c r="C83" s="1">
        <f t="shared" si="1"/>
        <v>3052</v>
      </c>
    </row>
    <row r="84">
      <c r="A84" s="1">
        <v>17397.0</v>
      </c>
      <c r="B84" s="1">
        <v>20266.0</v>
      </c>
      <c r="C84" s="1">
        <f t="shared" si="1"/>
        <v>2869</v>
      </c>
    </row>
    <row r="85">
      <c r="A85" s="1">
        <v>17530.0</v>
      </c>
      <c r="B85" s="1">
        <v>20298.0</v>
      </c>
      <c r="C85" s="1">
        <f t="shared" si="1"/>
        <v>2768</v>
      </c>
    </row>
    <row r="86">
      <c r="A86" s="1">
        <v>17656.0</v>
      </c>
      <c r="B86" s="1">
        <v>20394.0</v>
      </c>
      <c r="C86" s="1">
        <f t="shared" si="1"/>
        <v>2738</v>
      </c>
    </row>
    <row r="87">
      <c r="A87" s="1">
        <v>17822.0</v>
      </c>
      <c r="B87" s="1">
        <v>20395.0</v>
      </c>
      <c r="C87" s="1">
        <f t="shared" si="1"/>
        <v>2573</v>
      </c>
    </row>
    <row r="88">
      <c r="A88" s="1">
        <v>17851.0</v>
      </c>
      <c r="B88" s="1">
        <v>20538.0</v>
      </c>
      <c r="C88" s="1">
        <f t="shared" si="1"/>
        <v>2687</v>
      </c>
    </row>
    <row r="89">
      <c r="A89" s="1">
        <v>17871.0</v>
      </c>
      <c r="B89" s="1">
        <v>20682.0</v>
      </c>
      <c r="C89" s="1">
        <f t="shared" si="1"/>
        <v>2811</v>
      </c>
    </row>
    <row r="90">
      <c r="A90" s="1">
        <v>17920.0</v>
      </c>
      <c r="B90" s="1">
        <v>20968.0</v>
      </c>
      <c r="C90" s="1">
        <f t="shared" si="1"/>
        <v>3048</v>
      </c>
    </row>
    <row r="91">
      <c r="A91" s="1">
        <v>17955.0</v>
      </c>
      <c r="B91" s="1">
        <v>21041.0</v>
      </c>
      <c r="C91" s="1">
        <f t="shared" si="1"/>
        <v>3086</v>
      </c>
    </row>
    <row r="92">
      <c r="A92" s="1">
        <v>18216.0</v>
      </c>
      <c r="B92" s="1">
        <v>21111.0</v>
      </c>
      <c r="C92" s="1">
        <f t="shared" si="1"/>
        <v>2895</v>
      </c>
    </row>
    <row r="93">
      <c r="A93" s="1">
        <v>18251.0</v>
      </c>
      <c r="B93" s="1">
        <v>21316.0</v>
      </c>
      <c r="C93" s="1">
        <f t="shared" si="1"/>
        <v>3065</v>
      </c>
    </row>
    <row r="94">
      <c r="A94" s="1">
        <v>18267.0</v>
      </c>
      <c r="B94" s="1">
        <v>21528.0</v>
      </c>
      <c r="C94" s="1">
        <f t="shared" si="1"/>
        <v>3261</v>
      </c>
    </row>
    <row r="95">
      <c r="A95" s="1">
        <v>18371.0</v>
      </c>
      <c r="B95" s="1">
        <v>21562.0</v>
      </c>
      <c r="C95" s="1">
        <f t="shared" si="1"/>
        <v>3191</v>
      </c>
    </row>
    <row r="96">
      <c r="A96" s="1">
        <v>18527.0</v>
      </c>
      <c r="B96" s="1">
        <v>21596.0</v>
      </c>
      <c r="C96" s="1">
        <f t="shared" si="1"/>
        <v>3069</v>
      </c>
    </row>
    <row r="97">
      <c r="A97" s="1">
        <v>18592.0</v>
      </c>
      <c r="B97" s="1">
        <v>21599.0</v>
      </c>
      <c r="C97" s="1">
        <f t="shared" si="1"/>
        <v>3007</v>
      </c>
    </row>
    <row r="98">
      <c r="A98" s="1">
        <v>18619.0</v>
      </c>
      <c r="B98" s="1">
        <v>21652.0</v>
      </c>
      <c r="C98" s="1">
        <f t="shared" si="1"/>
        <v>3033</v>
      </c>
    </row>
    <row r="99">
      <c r="A99" s="1">
        <v>18644.0</v>
      </c>
      <c r="B99" s="1">
        <v>21800.0</v>
      </c>
      <c r="C99" s="1">
        <f t="shared" si="1"/>
        <v>3156</v>
      </c>
    </row>
    <row r="100">
      <c r="A100" s="1">
        <v>18740.0</v>
      </c>
      <c r="B100" s="1">
        <v>21800.0</v>
      </c>
      <c r="C100" s="1">
        <f t="shared" si="1"/>
        <v>3060</v>
      </c>
    </row>
    <row r="101">
      <c r="A101" s="1">
        <v>18776.0</v>
      </c>
      <c r="B101" s="1">
        <v>21800.0</v>
      </c>
      <c r="C101" s="1">
        <f t="shared" si="1"/>
        <v>3024</v>
      </c>
    </row>
    <row r="102">
      <c r="A102" s="1">
        <v>18834.0</v>
      </c>
      <c r="B102" s="1">
        <v>21800.0</v>
      </c>
      <c r="C102" s="1">
        <f t="shared" si="1"/>
        <v>2966</v>
      </c>
    </row>
    <row r="103">
      <c r="A103" s="1">
        <v>18954.0</v>
      </c>
      <c r="B103" s="1">
        <v>21800.0</v>
      </c>
      <c r="C103" s="1">
        <f t="shared" si="1"/>
        <v>2846</v>
      </c>
    </row>
    <row r="104">
      <c r="A104" s="1">
        <v>18977.0</v>
      </c>
      <c r="B104" s="1">
        <v>21800.0</v>
      </c>
      <c r="C104" s="1">
        <f t="shared" si="1"/>
        <v>2823</v>
      </c>
    </row>
    <row r="105">
      <c r="A105" s="1">
        <v>18987.0</v>
      </c>
      <c r="B105" s="1">
        <v>21810.0</v>
      </c>
      <c r="C105" s="1">
        <f t="shared" si="1"/>
        <v>2823</v>
      </c>
    </row>
    <row r="106">
      <c r="A106" s="1">
        <v>19014.0</v>
      </c>
      <c r="B106" s="1">
        <v>22018.0</v>
      </c>
      <c r="C106" s="1">
        <f t="shared" si="1"/>
        <v>3004</v>
      </c>
    </row>
    <row r="107">
      <c r="A107" s="1">
        <v>19021.0</v>
      </c>
      <c r="B107" s="1">
        <v>22101.0</v>
      </c>
      <c r="C107" s="1">
        <f t="shared" si="1"/>
        <v>3080</v>
      </c>
    </row>
    <row r="108">
      <c r="A108" s="1">
        <v>19078.0</v>
      </c>
      <c r="B108" s="1">
        <v>22156.0</v>
      </c>
      <c r="C108" s="1">
        <f t="shared" si="1"/>
        <v>3078</v>
      </c>
    </row>
    <row r="109">
      <c r="A109" s="1">
        <v>19123.0</v>
      </c>
      <c r="B109" s="1">
        <v>22158.0</v>
      </c>
      <c r="C109" s="1">
        <f t="shared" si="1"/>
        <v>3035</v>
      </c>
    </row>
    <row r="110">
      <c r="A110" s="1">
        <v>19148.0</v>
      </c>
      <c r="B110" s="1">
        <v>22181.0</v>
      </c>
      <c r="C110" s="1">
        <f t="shared" si="1"/>
        <v>3033</v>
      </c>
    </row>
    <row r="111">
      <c r="A111" s="1">
        <v>19187.0</v>
      </c>
      <c r="B111" s="1">
        <v>22308.0</v>
      </c>
      <c r="C111" s="1">
        <f t="shared" si="1"/>
        <v>3121</v>
      </c>
    </row>
    <row r="112">
      <c r="A112" s="1">
        <v>19218.0</v>
      </c>
      <c r="B112" s="1">
        <v>22376.0</v>
      </c>
      <c r="C112" s="1">
        <f t="shared" si="1"/>
        <v>3158</v>
      </c>
    </row>
    <row r="113">
      <c r="A113" s="1">
        <v>19289.0</v>
      </c>
      <c r="B113" s="1">
        <v>22533.0</v>
      </c>
      <c r="C113" s="1">
        <f t="shared" si="1"/>
        <v>3244</v>
      </c>
    </row>
    <row r="114">
      <c r="A114" s="1">
        <v>19399.0</v>
      </c>
      <c r="B114" s="1">
        <v>22682.0</v>
      </c>
      <c r="C114" s="1">
        <f t="shared" si="1"/>
        <v>3283</v>
      </c>
    </row>
    <row r="115">
      <c r="A115" s="1">
        <v>19619.0</v>
      </c>
      <c r="B115" s="1">
        <v>22807.0</v>
      </c>
      <c r="C115" s="1">
        <f t="shared" si="1"/>
        <v>3188</v>
      </c>
    </row>
    <row r="116">
      <c r="A116" s="1">
        <v>19685.0</v>
      </c>
      <c r="B116" s="1">
        <v>22850.0</v>
      </c>
      <c r="C116" s="1">
        <f t="shared" si="1"/>
        <v>3165</v>
      </c>
    </row>
    <row r="117">
      <c r="A117" s="1">
        <v>19804.0</v>
      </c>
      <c r="B117" s="1">
        <v>23040.0</v>
      </c>
      <c r="C117" s="1">
        <f t="shared" si="1"/>
        <v>3236</v>
      </c>
    </row>
    <row r="118">
      <c r="A118" s="1">
        <v>19808.0</v>
      </c>
      <c r="B118" s="1">
        <v>23096.0</v>
      </c>
      <c r="C118" s="1">
        <f t="shared" si="1"/>
        <v>3288</v>
      </c>
    </row>
    <row r="119">
      <c r="A119" s="1">
        <v>19809.0</v>
      </c>
      <c r="B119" s="1">
        <v>23416.0</v>
      </c>
      <c r="C119" s="1">
        <f t="shared" si="1"/>
        <v>3607</v>
      </c>
    </row>
    <row r="120">
      <c r="A120" s="1">
        <v>19848.0</v>
      </c>
      <c r="B120" s="1">
        <v>23653.0</v>
      </c>
      <c r="C120" s="1">
        <f t="shared" si="1"/>
        <v>3805</v>
      </c>
    </row>
    <row r="121">
      <c r="A121" s="1">
        <v>19891.0</v>
      </c>
      <c r="B121" s="1">
        <v>23710.0</v>
      </c>
      <c r="C121" s="1">
        <f t="shared" si="1"/>
        <v>3819</v>
      </c>
    </row>
    <row r="122">
      <c r="A122" s="1">
        <v>19912.0</v>
      </c>
      <c r="B122" s="1">
        <v>23909.0</v>
      </c>
      <c r="C122" s="1">
        <f t="shared" si="1"/>
        <v>3997</v>
      </c>
    </row>
    <row r="123">
      <c r="A123" s="1">
        <v>19984.0</v>
      </c>
      <c r="B123" s="1">
        <v>24059.0</v>
      </c>
      <c r="C123" s="1">
        <f t="shared" si="1"/>
        <v>4075</v>
      </c>
    </row>
    <row r="124">
      <c r="A124" s="1">
        <v>20082.0</v>
      </c>
      <c r="B124" s="1">
        <v>24113.0</v>
      </c>
      <c r="C124" s="1">
        <f t="shared" si="1"/>
        <v>4031</v>
      </c>
    </row>
    <row r="125">
      <c r="A125" s="1">
        <v>20337.0</v>
      </c>
      <c r="B125" s="1">
        <v>24490.0</v>
      </c>
      <c r="C125" s="1">
        <f t="shared" si="1"/>
        <v>4153</v>
      </c>
    </row>
    <row r="126">
      <c r="A126" s="1">
        <v>20451.0</v>
      </c>
      <c r="B126" s="1">
        <v>25115.0</v>
      </c>
      <c r="C126" s="1">
        <f t="shared" si="1"/>
        <v>4664</v>
      </c>
    </row>
    <row r="127">
      <c r="A127" s="1">
        <v>20517.0</v>
      </c>
      <c r="B127" s="1">
        <v>25123.0</v>
      </c>
      <c r="C127" s="1">
        <f t="shared" si="1"/>
        <v>4606</v>
      </c>
    </row>
    <row r="128">
      <c r="A128" s="1">
        <v>20527.0</v>
      </c>
      <c r="B128" s="1">
        <v>25383.0</v>
      </c>
      <c r="C128" s="1">
        <f t="shared" si="1"/>
        <v>4856</v>
      </c>
    </row>
    <row r="129">
      <c r="A129" s="1">
        <v>20736.0</v>
      </c>
      <c r="B129" s="1">
        <v>25667.0</v>
      </c>
      <c r="C129" s="1">
        <f t="shared" si="1"/>
        <v>4931</v>
      </c>
    </row>
    <row r="130">
      <c r="A130" s="1">
        <v>20808.0</v>
      </c>
      <c r="B130" s="1">
        <v>25752.0</v>
      </c>
      <c r="C130" s="1">
        <f t="shared" si="1"/>
        <v>4944</v>
      </c>
    </row>
    <row r="131">
      <c r="A131" s="1">
        <v>20838.0</v>
      </c>
      <c r="B131" s="1">
        <v>26034.0</v>
      </c>
      <c r="C131" s="1">
        <f t="shared" si="1"/>
        <v>5196</v>
      </c>
    </row>
    <row r="132">
      <c r="A132" s="1">
        <v>20879.0</v>
      </c>
      <c r="B132" s="1">
        <v>26112.0</v>
      </c>
      <c r="C132" s="1">
        <f t="shared" si="1"/>
        <v>5233</v>
      </c>
    </row>
    <row r="133">
      <c r="A133" s="1">
        <v>21043.0</v>
      </c>
      <c r="B133" s="1">
        <v>26199.0</v>
      </c>
      <c r="C133" s="1">
        <f t="shared" si="1"/>
        <v>5156</v>
      </c>
    </row>
    <row r="134">
      <c r="A134" s="1">
        <v>21050.0</v>
      </c>
      <c r="B134" s="1">
        <v>26473.0</v>
      </c>
      <c r="C134" s="1">
        <f t="shared" si="1"/>
        <v>5423</v>
      </c>
    </row>
    <row r="135">
      <c r="A135" s="1">
        <v>21201.0</v>
      </c>
      <c r="B135" s="1">
        <v>26486.0</v>
      </c>
      <c r="C135" s="1">
        <f t="shared" si="1"/>
        <v>5285</v>
      </c>
    </row>
    <row r="136">
      <c r="A136" s="1">
        <v>21328.0</v>
      </c>
      <c r="B136" s="1">
        <v>27039.0</v>
      </c>
      <c r="C136" s="1">
        <f t="shared" si="1"/>
        <v>5711</v>
      </c>
    </row>
    <row r="137">
      <c r="A137" s="1">
        <v>21359.0</v>
      </c>
      <c r="B137" s="1">
        <v>27177.0</v>
      </c>
      <c r="C137" s="1">
        <f t="shared" si="1"/>
        <v>5818</v>
      </c>
    </row>
    <row r="138">
      <c r="A138" s="1">
        <v>21620.0</v>
      </c>
      <c r="B138" s="1">
        <v>27186.0</v>
      </c>
      <c r="C138" s="1">
        <f t="shared" si="1"/>
        <v>5566</v>
      </c>
    </row>
    <row r="139">
      <c r="A139" s="1">
        <v>21646.0</v>
      </c>
      <c r="B139" s="1">
        <v>27197.0</v>
      </c>
      <c r="C139" s="1">
        <f t="shared" si="1"/>
        <v>5551</v>
      </c>
    </row>
    <row r="140">
      <c r="A140" s="1">
        <v>21669.0</v>
      </c>
      <c r="B140" s="1">
        <v>27252.0</v>
      </c>
      <c r="C140" s="1">
        <f t="shared" si="1"/>
        <v>5583</v>
      </c>
    </row>
    <row r="141">
      <c r="A141" s="1">
        <v>21677.0</v>
      </c>
      <c r="B141" s="1">
        <v>27815.0</v>
      </c>
      <c r="C141" s="1">
        <f t="shared" si="1"/>
        <v>6138</v>
      </c>
    </row>
    <row r="142">
      <c r="A142" s="1">
        <v>21800.0</v>
      </c>
      <c r="B142" s="1">
        <v>27951.0</v>
      </c>
      <c r="C142" s="1">
        <f t="shared" si="1"/>
        <v>6151</v>
      </c>
    </row>
    <row r="143">
      <c r="A143" s="1">
        <v>21888.0</v>
      </c>
      <c r="B143" s="1">
        <v>28011.0</v>
      </c>
      <c r="C143" s="1">
        <f t="shared" si="1"/>
        <v>6123</v>
      </c>
    </row>
    <row r="144">
      <c r="A144" s="1">
        <v>21936.0</v>
      </c>
      <c r="B144" s="1">
        <v>28124.0</v>
      </c>
      <c r="C144" s="1">
        <f t="shared" si="1"/>
        <v>6188</v>
      </c>
    </row>
    <row r="145">
      <c r="A145" s="1">
        <v>21972.0</v>
      </c>
      <c r="B145" s="1">
        <v>28248.0</v>
      </c>
      <c r="C145" s="1">
        <f t="shared" si="1"/>
        <v>6276</v>
      </c>
    </row>
    <row r="146">
      <c r="A146" s="1">
        <v>22288.0</v>
      </c>
      <c r="B146" s="1">
        <v>28317.0</v>
      </c>
      <c r="C146" s="1">
        <f t="shared" si="1"/>
        <v>6029</v>
      </c>
    </row>
    <row r="147">
      <c r="A147" s="1">
        <v>22302.0</v>
      </c>
      <c r="B147" s="1">
        <v>28319.0</v>
      </c>
      <c r="C147" s="1">
        <f t="shared" si="1"/>
        <v>6017</v>
      </c>
    </row>
    <row r="148">
      <c r="A148" s="1">
        <v>22416.0</v>
      </c>
      <c r="B148" s="1">
        <v>28333.0</v>
      </c>
      <c r="C148" s="1">
        <f t="shared" si="1"/>
        <v>5917</v>
      </c>
    </row>
    <row r="149">
      <c r="A149" s="1">
        <v>22482.0</v>
      </c>
      <c r="B149" s="1">
        <v>28371.0</v>
      </c>
      <c r="C149" s="1">
        <f t="shared" si="1"/>
        <v>5889</v>
      </c>
    </row>
    <row r="150">
      <c r="A150" s="1">
        <v>22622.0</v>
      </c>
      <c r="B150" s="1">
        <v>28406.0</v>
      </c>
      <c r="C150" s="1">
        <f t="shared" si="1"/>
        <v>5784</v>
      </c>
    </row>
    <row r="151">
      <c r="A151" s="1">
        <v>22676.0</v>
      </c>
      <c r="B151" s="1">
        <v>28645.0</v>
      </c>
      <c r="C151" s="1">
        <f t="shared" si="1"/>
        <v>5969</v>
      </c>
    </row>
    <row r="152">
      <c r="A152" s="1">
        <v>22724.0</v>
      </c>
      <c r="B152" s="1">
        <v>28645.0</v>
      </c>
      <c r="C152" s="1">
        <f t="shared" si="1"/>
        <v>5921</v>
      </c>
    </row>
    <row r="153">
      <c r="A153" s="1">
        <v>22850.0</v>
      </c>
      <c r="B153" s="1">
        <v>28645.0</v>
      </c>
      <c r="C153" s="1">
        <f t="shared" si="1"/>
        <v>5795</v>
      </c>
    </row>
    <row r="154">
      <c r="A154" s="1">
        <v>22886.0</v>
      </c>
      <c r="B154" s="1">
        <v>28645.0</v>
      </c>
      <c r="C154" s="1">
        <f t="shared" si="1"/>
        <v>5759</v>
      </c>
    </row>
    <row r="155">
      <c r="A155" s="1">
        <v>22943.0</v>
      </c>
      <c r="B155" s="1">
        <v>28645.0</v>
      </c>
      <c r="C155" s="1">
        <f t="shared" si="1"/>
        <v>5702</v>
      </c>
    </row>
    <row r="156">
      <c r="A156" s="1">
        <v>23238.0</v>
      </c>
      <c r="B156" s="1">
        <v>28645.0</v>
      </c>
      <c r="C156" s="1">
        <f t="shared" si="1"/>
        <v>5407</v>
      </c>
    </row>
    <row r="157">
      <c r="A157" s="1">
        <v>23241.0</v>
      </c>
      <c r="B157" s="1">
        <v>28645.0</v>
      </c>
      <c r="C157" s="1">
        <f t="shared" si="1"/>
        <v>5404</v>
      </c>
    </row>
    <row r="158">
      <c r="A158" s="1">
        <v>23269.0</v>
      </c>
      <c r="B158" s="1">
        <v>28645.0</v>
      </c>
      <c r="C158" s="1">
        <f t="shared" si="1"/>
        <v>5376</v>
      </c>
    </row>
    <row r="159">
      <c r="A159" s="1">
        <v>23335.0</v>
      </c>
      <c r="B159" s="1">
        <v>28645.0</v>
      </c>
      <c r="C159" s="1">
        <f t="shared" si="1"/>
        <v>5310</v>
      </c>
    </row>
    <row r="160">
      <c r="A160" s="1">
        <v>23357.0</v>
      </c>
      <c r="B160" s="1">
        <v>28645.0</v>
      </c>
      <c r="C160" s="1">
        <f t="shared" si="1"/>
        <v>5288</v>
      </c>
    </row>
    <row r="161">
      <c r="A161" s="1">
        <v>23628.0</v>
      </c>
      <c r="B161" s="1">
        <v>28645.0</v>
      </c>
      <c r="C161" s="1">
        <f t="shared" si="1"/>
        <v>5017</v>
      </c>
    </row>
    <row r="162">
      <c r="A162" s="1">
        <v>23676.0</v>
      </c>
      <c r="B162" s="1">
        <v>28645.0</v>
      </c>
      <c r="C162" s="1">
        <f t="shared" si="1"/>
        <v>4969</v>
      </c>
    </row>
    <row r="163">
      <c r="A163" s="1">
        <v>23706.0</v>
      </c>
      <c r="B163" s="1">
        <v>28645.0</v>
      </c>
      <c r="C163" s="1">
        <f t="shared" si="1"/>
        <v>4939</v>
      </c>
    </row>
    <row r="164">
      <c r="A164" s="1">
        <v>23750.0</v>
      </c>
      <c r="B164" s="1">
        <v>28645.0</v>
      </c>
      <c r="C164" s="1">
        <f t="shared" si="1"/>
        <v>4895</v>
      </c>
    </row>
    <row r="165">
      <c r="A165" s="1">
        <v>23808.0</v>
      </c>
      <c r="B165" s="1">
        <v>28645.0</v>
      </c>
      <c r="C165" s="1">
        <f t="shared" si="1"/>
        <v>4837</v>
      </c>
    </row>
    <row r="166">
      <c r="A166" s="1">
        <v>23855.0</v>
      </c>
      <c r="B166" s="1">
        <v>28645.0</v>
      </c>
      <c r="C166" s="1">
        <f t="shared" si="1"/>
        <v>4790</v>
      </c>
    </row>
    <row r="167">
      <c r="A167" s="1">
        <v>23884.0</v>
      </c>
      <c r="B167" s="1">
        <v>28645.0</v>
      </c>
      <c r="C167" s="1">
        <f t="shared" si="1"/>
        <v>4761</v>
      </c>
    </row>
    <row r="168">
      <c r="A168" s="1">
        <v>24055.0</v>
      </c>
      <c r="B168" s="1">
        <v>28645.0</v>
      </c>
      <c r="C168" s="1">
        <f t="shared" si="1"/>
        <v>4590</v>
      </c>
    </row>
    <row r="169">
      <c r="A169" s="1">
        <v>24187.0</v>
      </c>
      <c r="B169" s="1">
        <v>28661.0</v>
      </c>
      <c r="C169" s="1">
        <f t="shared" si="1"/>
        <v>4474</v>
      </c>
    </row>
    <row r="170">
      <c r="A170" s="1">
        <v>24233.0</v>
      </c>
      <c r="B170" s="1">
        <v>28786.0</v>
      </c>
      <c r="C170" s="1">
        <f t="shared" si="1"/>
        <v>4553</v>
      </c>
    </row>
    <row r="171">
      <c r="A171" s="1">
        <v>24242.0</v>
      </c>
      <c r="B171" s="1">
        <v>28813.0</v>
      </c>
      <c r="C171" s="1">
        <f t="shared" si="1"/>
        <v>4571</v>
      </c>
    </row>
    <row r="172">
      <c r="A172" s="1">
        <v>24284.0</v>
      </c>
      <c r="B172" s="1">
        <v>28844.0</v>
      </c>
      <c r="C172" s="1">
        <f t="shared" si="1"/>
        <v>4560</v>
      </c>
    </row>
    <row r="173">
      <c r="A173" s="1">
        <v>24401.0</v>
      </c>
      <c r="B173" s="1">
        <v>29232.0</v>
      </c>
      <c r="C173" s="1">
        <f t="shared" si="1"/>
        <v>4831</v>
      </c>
    </row>
    <row r="174">
      <c r="A174" s="1">
        <v>24417.0</v>
      </c>
      <c r="B174" s="1">
        <v>29383.0</v>
      </c>
      <c r="C174" s="1">
        <f t="shared" si="1"/>
        <v>4966</v>
      </c>
    </row>
    <row r="175">
      <c r="A175" s="1">
        <v>24608.0</v>
      </c>
      <c r="B175" s="1">
        <v>29440.0</v>
      </c>
      <c r="C175" s="1">
        <f t="shared" si="1"/>
        <v>4832</v>
      </c>
    </row>
    <row r="176">
      <c r="A176" s="1">
        <v>24738.0</v>
      </c>
      <c r="B176" s="1">
        <v>29549.0</v>
      </c>
      <c r="C176" s="1">
        <f t="shared" si="1"/>
        <v>4811</v>
      </c>
    </row>
    <row r="177">
      <c r="A177" s="1">
        <v>24804.0</v>
      </c>
      <c r="B177" s="1">
        <v>29550.0</v>
      </c>
      <c r="C177" s="1">
        <f t="shared" si="1"/>
        <v>4746</v>
      </c>
    </row>
    <row r="178">
      <c r="A178" s="1">
        <v>24823.0</v>
      </c>
      <c r="B178" s="1">
        <v>29605.0</v>
      </c>
      <c r="C178" s="1">
        <f t="shared" si="1"/>
        <v>4782</v>
      </c>
    </row>
    <row r="179">
      <c r="A179" s="1">
        <v>24984.0</v>
      </c>
      <c r="B179" s="1">
        <v>29605.0</v>
      </c>
      <c r="C179" s="1">
        <f t="shared" si="1"/>
        <v>4621</v>
      </c>
    </row>
    <row r="180">
      <c r="A180" s="1">
        <v>25244.0</v>
      </c>
      <c r="B180" s="1">
        <v>29605.0</v>
      </c>
      <c r="C180" s="1">
        <f t="shared" si="1"/>
        <v>4361</v>
      </c>
    </row>
    <row r="181">
      <c r="A181" s="1">
        <v>25322.0</v>
      </c>
      <c r="B181" s="1">
        <v>29605.0</v>
      </c>
      <c r="C181" s="1">
        <f t="shared" si="1"/>
        <v>4283</v>
      </c>
    </row>
    <row r="182">
      <c r="A182" s="1">
        <v>25356.0</v>
      </c>
      <c r="B182" s="1">
        <v>29605.0</v>
      </c>
      <c r="C182" s="1">
        <f t="shared" si="1"/>
        <v>4249</v>
      </c>
    </row>
    <row r="183">
      <c r="A183" s="1">
        <v>25483.0</v>
      </c>
      <c r="B183" s="1">
        <v>29605.0</v>
      </c>
      <c r="C183" s="1">
        <f t="shared" si="1"/>
        <v>4122</v>
      </c>
    </row>
    <row r="184">
      <c r="A184" s="1">
        <v>25521.0</v>
      </c>
      <c r="B184" s="1">
        <v>29605.0</v>
      </c>
      <c r="C184" s="1">
        <f t="shared" si="1"/>
        <v>4084</v>
      </c>
    </row>
    <row r="185">
      <c r="A185" s="1">
        <v>25568.0</v>
      </c>
      <c r="B185" s="1">
        <v>29605.0</v>
      </c>
      <c r="C185" s="1">
        <f t="shared" si="1"/>
        <v>4037</v>
      </c>
    </row>
    <row r="186">
      <c r="A186" s="1">
        <v>25674.0</v>
      </c>
      <c r="B186" s="1">
        <v>29605.0</v>
      </c>
      <c r="C186" s="1">
        <f t="shared" si="1"/>
        <v>3931</v>
      </c>
    </row>
    <row r="187">
      <c r="A187" s="1">
        <v>25730.0</v>
      </c>
      <c r="B187" s="1">
        <v>29605.0</v>
      </c>
      <c r="C187" s="1">
        <f t="shared" si="1"/>
        <v>3875</v>
      </c>
    </row>
    <row r="188">
      <c r="A188" s="1">
        <v>25787.0</v>
      </c>
      <c r="B188" s="1">
        <v>29615.0</v>
      </c>
      <c r="C188" s="1">
        <f t="shared" si="1"/>
        <v>3828</v>
      </c>
    </row>
    <row r="189">
      <c r="A189" s="1">
        <v>25827.0</v>
      </c>
      <c r="B189" s="1">
        <v>29693.0</v>
      </c>
      <c r="C189" s="1">
        <f t="shared" si="1"/>
        <v>3866</v>
      </c>
    </row>
    <row r="190">
      <c r="A190" s="1">
        <v>26249.0</v>
      </c>
      <c r="B190" s="1">
        <v>30393.0</v>
      </c>
      <c r="C190" s="1">
        <f t="shared" si="1"/>
        <v>4144</v>
      </c>
    </row>
    <row r="191">
      <c r="A191" s="1">
        <v>26320.0</v>
      </c>
      <c r="B191" s="1">
        <v>30429.0</v>
      </c>
      <c r="C191" s="1">
        <f t="shared" si="1"/>
        <v>4109</v>
      </c>
    </row>
    <row r="192">
      <c r="A192" s="1">
        <v>26537.0</v>
      </c>
      <c r="B192" s="1">
        <v>30634.0</v>
      </c>
      <c r="C192" s="1">
        <f t="shared" si="1"/>
        <v>4097</v>
      </c>
    </row>
    <row r="193">
      <c r="A193" s="1">
        <v>26724.0</v>
      </c>
      <c r="B193" s="1">
        <v>30699.0</v>
      </c>
      <c r="C193" s="1">
        <f t="shared" si="1"/>
        <v>3975</v>
      </c>
    </row>
    <row r="194">
      <c r="A194" s="1">
        <v>26791.0</v>
      </c>
      <c r="B194" s="1">
        <v>30857.0</v>
      </c>
      <c r="C194" s="1">
        <f t="shared" si="1"/>
        <v>4066</v>
      </c>
    </row>
    <row r="195">
      <c r="A195" s="1">
        <v>26814.0</v>
      </c>
      <c r="B195" s="1">
        <v>31091.0</v>
      </c>
      <c r="C195" s="1">
        <f t="shared" si="1"/>
        <v>4277</v>
      </c>
    </row>
    <row r="196">
      <c r="A196" s="1">
        <v>26895.0</v>
      </c>
      <c r="B196" s="1">
        <v>31278.0</v>
      </c>
      <c r="C196" s="1">
        <f t="shared" si="1"/>
        <v>4383</v>
      </c>
    </row>
    <row r="197">
      <c r="A197" s="1">
        <v>26930.0</v>
      </c>
      <c r="B197" s="1">
        <v>31435.0</v>
      </c>
      <c r="C197" s="1">
        <f t="shared" si="1"/>
        <v>4505</v>
      </c>
    </row>
    <row r="198">
      <c r="A198" s="1">
        <v>27019.0</v>
      </c>
      <c r="B198" s="1">
        <v>31579.0</v>
      </c>
      <c r="C198" s="1">
        <f t="shared" si="1"/>
        <v>4560</v>
      </c>
    </row>
    <row r="199">
      <c r="A199" s="1">
        <v>27181.0</v>
      </c>
      <c r="B199" s="1">
        <v>31655.0</v>
      </c>
      <c r="C199" s="1">
        <f t="shared" si="1"/>
        <v>4474</v>
      </c>
    </row>
    <row r="200">
      <c r="A200" s="1">
        <v>27191.0</v>
      </c>
      <c r="B200" s="1">
        <v>31971.0</v>
      </c>
      <c r="C200" s="1">
        <f t="shared" si="1"/>
        <v>4780</v>
      </c>
    </row>
    <row r="201">
      <c r="A201" s="1">
        <v>27337.0</v>
      </c>
      <c r="B201" s="1">
        <v>32075.0</v>
      </c>
      <c r="C201" s="1">
        <f t="shared" si="1"/>
        <v>4738</v>
      </c>
    </row>
    <row r="202">
      <c r="A202" s="1">
        <v>27418.0</v>
      </c>
      <c r="B202" s="1">
        <v>32099.0</v>
      </c>
      <c r="C202" s="1">
        <f t="shared" si="1"/>
        <v>4681</v>
      </c>
    </row>
    <row r="203">
      <c r="A203" s="1">
        <v>27451.0</v>
      </c>
      <c r="B203" s="1">
        <v>32135.0</v>
      </c>
      <c r="C203" s="1">
        <f t="shared" si="1"/>
        <v>4684</v>
      </c>
    </row>
    <row r="204">
      <c r="A204" s="1">
        <v>27504.0</v>
      </c>
      <c r="B204" s="1">
        <v>32180.0</v>
      </c>
      <c r="C204" s="1">
        <f t="shared" si="1"/>
        <v>4676</v>
      </c>
    </row>
    <row r="205">
      <c r="A205" s="1">
        <v>27548.0</v>
      </c>
      <c r="B205" s="1">
        <v>32241.0</v>
      </c>
      <c r="C205" s="1">
        <f t="shared" si="1"/>
        <v>4693</v>
      </c>
    </row>
    <row r="206">
      <c r="A206" s="1">
        <v>27657.0</v>
      </c>
      <c r="B206" s="1">
        <v>32329.0</v>
      </c>
      <c r="C206" s="1">
        <f t="shared" si="1"/>
        <v>4672</v>
      </c>
    </row>
    <row r="207">
      <c r="A207" s="1">
        <v>27869.0</v>
      </c>
      <c r="B207" s="1">
        <v>32331.0</v>
      </c>
      <c r="C207" s="1">
        <f t="shared" si="1"/>
        <v>4462</v>
      </c>
    </row>
    <row r="208">
      <c r="A208" s="1">
        <v>28028.0</v>
      </c>
      <c r="B208" s="1">
        <v>32417.0</v>
      </c>
      <c r="C208" s="1">
        <f t="shared" si="1"/>
        <v>4389</v>
      </c>
    </row>
    <row r="209">
      <c r="A209" s="1">
        <v>28032.0</v>
      </c>
      <c r="B209" s="1">
        <v>32597.0</v>
      </c>
      <c r="C209" s="1">
        <f t="shared" si="1"/>
        <v>4565</v>
      </c>
    </row>
    <row r="210">
      <c r="A210" s="1">
        <v>28211.0</v>
      </c>
      <c r="B210" s="1">
        <v>32611.0</v>
      </c>
      <c r="C210" s="1">
        <f t="shared" si="1"/>
        <v>4400</v>
      </c>
    </row>
    <row r="211">
      <c r="A211" s="1">
        <v>28324.0</v>
      </c>
      <c r="B211" s="1">
        <v>32712.0</v>
      </c>
      <c r="C211" s="1">
        <f t="shared" si="1"/>
        <v>4388</v>
      </c>
    </row>
    <row r="212">
      <c r="A212" s="1">
        <v>28475.0</v>
      </c>
      <c r="B212" s="1">
        <v>32789.0</v>
      </c>
      <c r="C212" s="1">
        <f t="shared" si="1"/>
        <v>4314</v>
      </c>
    </row>
    <row r="213">
      <c r="A213" s="1">
        <v>28642.0</v>
      </c>
      <c r="B213" s="1">
        <v>32885.0</v>
      </c>
      <c r="C213" s="1">
        <f t="shared" si="1"/>
        <v>4243</v>
      </c>
    </row>
    <row r="214">
      <c r="A214" s="1">
        <v>28645.0</v>
      </c>
      <c r="B214" s="1">
        <v>32976.0</v>
      </c>
      <c r="C214" s="1">
        <f t="shared" si="1"/>
        <v>4331</v>
      </c>
    </row>
    <row r="215">
      <c r="A215" s="1">
        <v>28824.0</v>
      </c>
      <c r="B215" s="1">
        <v>33038.0</v>
      </c>
      <c r="C215" s="1">
        <f t="shared" si="1"/>
        <v>4214</v>
      </c>
    </row>
    <row r="216">
      <c r="A216" s="1">
        <v>28875.0</v>
      </c>
      <c r="B216" s="1">
        <v>33145.0</v>
      </c>
      <c r="C216" s="1">
        <f t="shared" si="1"/>
        <v>4270</v>
      </c>
    </row>
    <row r="217">
      <c r="A217" s="1">
        <v>28939.0</v>
      </c>
      <c r="B217" s="1">
        <v>33437.0</v>
      </c>
      <c r="C217" s="1">
        <f t="shared" si="1"/>
        <v>4498</v>
      </c>
    </row>
    <row r="218">
      <c r="A218" s="1">
        <v>29149.0</v>
      </c>
      <c r="B218" s="1">
        <v>33527.0</v>
      </c>
      <c r="C218" s="1">
        <f t="shared" si="1"/>
        <v>4378</v>
      </c>
    </row>
    <row r="219">
      <c r="A219" s="1">
        <v>29208.0</v>
      </c>
      <c r="B219" s="1">
        <v>33543.0</v>
      </c>
      <c r="C219" s="1">
        <f t="shared" si="1"/>
        <v>4335</v>
      </c>
    </row>
    <row r="220">
      <c r="A220" s="1">
        <v>29436.0</v>
      </c>
      <c r="B220" s="1">
        <v>33736.0</v>
      </c>
      <c r="C220" s="1">
        <f t="shared" si="1"/>
        <v>4300</v>
      </c>
    </row>
    <row r="221">
      <c r="A221" s="1">
        <v>29605.0</v>
      </c>
      <c r="B221" s="1">
        <v>33810.0</v>
      </c>
      <c r="C221" s="1">
        <f t="shared" si="1"/>
        <v>4205</v>
      </c>
    </row>
    <row r="222">
      <c r="A222" s="1">
        <v>29680.0</v>
      </c>
      <c r="B222" s="1">
        <v>33880.0</v>
      </c>
      <c r="C222" s="1">
        <f t="shared" si="1"/>
        <v>4200</v>
      </c>
    </row>
    <row r="223">
      <c r="A223" s="1">
        <v>29748.0</v>
      </c>
      <c r="B223" s="1">
        <v>33985.0</v>
      </c>
      <c r="C223" s="1">
        <f t="shared" si="1"/>
        <v>4237</v>
      </c>
    </row>
    <row r="224">
      <c r="A224" s="1">
        <v>29895.0</v>
      </c>
      <c r="B224" s="1">
        <v>34047.0</v>
      </c>
      <c r="C224" s="1">
        <f t="shared" si="1"/>
        <v>4152</v>
      </c>
    </row>
    <row r="225">
      <c r="A225" s="1">
        <v>29900.0</v>
      </c>
      <c r="B225" s="1">
        <v>34188.0</v>
      </c>
      <c r="C225" s="1">
        <f t="shared" si="1"/>
        <v>4288</v>
      </c>
    </row>
    <row r="226">
      <c r="A226" s="1">
        <v>29929.0</v>
      </c>
      <c r="B226" s="1">
        <v>34202.0</v>
      </c>
      <c r="C226" s="1">
        <f t="shared" si="1"/>
        <v>4273</v>
      </c>
    </row>
    <row r="227">
      <c r="A227" s="1">
        <v>30033.0</v>
      </c>
      <c r="B227" s="1">
        <v>34382.0</v>
      </c>
      <c r="C227" s="1">
        <f t="shared" si="1"/>
        <v>4349</v>
      </c>
    </row>
    <row r="228">
      <c r="A228" s="1">
        <v>30115.0</v>
      </c>
      <c r="B228" s="1">
        <v>34506.0</v>
      </c>
      <c r="C228" s="1">
        <f t="shared" si="1"/>
        <v>4391</v>
      </c>
    </row>
    <row r="229">
      <c r="A229" s="1">
        <v>30224.0</v>
      </c>
      <c r="B229" s="1">
        <v>34694.0</v>
      </c>
      <c r="C229" s="1">
        <f t="shared" si="1"/>
        <v>4470</v>
      </c>
    </row>
    <row r="230">
      <c r="A230" s="1">
        <v>30248.0</v>
      </c>
      <c r="B230" s="1">
        <v>34739.0</v>
      </c>
      <c r="C230" s="1">
        <f t="shared" si="1"/>
        <v>4491</v>
      </c>
    </row>
    <row r="231">
      <c r="A231" s="1">
        <v>30317.0</v>
      </c>
      <c r="B231" s="1">
        <v>34810.0</v>
      </c>
      <c r="C231" s="1">
        <f t="shared" si="1"/>
        <v>4493</v>
      </c>
    </row>
    <row r="232">
      <c r="A232" s="1">
        <v>30379.0</v>
      </c>
      <c r="B232" s="1">
        <v>34900.0</v>
      </c>
      <c r="C232" s="1">
        <f t="shared" si="1"/>
        <v>4521</v>
      </c>
    </row>
    <row r="233">
      <c r="A233" s="1">
        <v>30465.0</v>
      </c>
      <c r="B233" s="1">
        <v>35300.0</v>
      </c>
      <c r="C233" s="1">
        <f t="shared" si="1"/>
        <v>4835</v>
      </c>
    </row>
    <row r="234">
      <c r="A234" s="1">
        <v>30534.0</v>
      </c>
      <c r="B234" s="1">
        <v>35405.0</v>
      </c>
      <c r="C234" s="1">
        <f t="shared" si="1"/>
        <v>4871</v>
      </c>
    </row>
    <row r="235">
      <c r="A235" s="1">
        <v>30544.0</v>
      </c>
      <c r="B235" s="1">
        <v>35495.0</v>
      </c>
      <c r="C235" s="1">
        <f t="shared" si="1"/>
        <v>4951</v>
      </c>
    </row>
    <row r="236">
      <c r="A236" s="1">
        <v>30553.0</v>
      </c>
      <c r="B236" s="1">
        <v>35629.0</v>
      </c>
      <c r="C236" s="1">
        <f t="shared" si="1"/>
        <v>5076</v>
      </c>
    </row>
    <row r="237">
      <c r="A237" s="1">
        <v>30554.0</v>
      </c>
      <c r="B237" s="1">
        <v>35634.0</v>
      </c>
      <c r="C237" s="1">
        <f t="shared" si="1"/>
        <v>5080</v>
      </c>
    </row>
    <row r="238">
      <c r="A238" s="1">
        <v>30574.0</v>
      </c>
      <c r="B238" s="1">
        <v>35784.0</v>
      </c>
      <c r="C238" s="1">
        <f t="shared" si="1"/>
        <v>5210</v>
      </c>
    </row>
    <row r="239">
      <c r="A239" s="1">
        <v>30605.0</v>
      </c>
      <c r="B239" s="1">
        <v>36358.0</v>
      </c>
      <c r="C239" s="1">
        <f t="shared" si="1"/>
        <v>5753</v>
      </c>
    </row>
    <row r="240">
      <c r="A240" s="1">
        <v>30695.0</v>
      </c>
      <c r="B240" s="1">
        <v>36363.0</v>
      </c>
      <c r="C240" s="1">
        <f t="shared" si="1"/>
        <v>5668</v>
      </c>
    </row>
    <row r="241">
      <c r="A241" s="1">
        <v>31003.0</v>
      </c>
      <c r="B241" s="1">
        <v>36393.0</v>
      </c>
      <c r="C241" s="1">
        <f t="shared" si="1"/>
        <v>5390</v>
      </c>
    </row>
    <row r="242">
      <c r="A242" s="1">
        <v>31088.0</v>
      </c>
      <c r="B242" s="1">
        <v>36393.0</v>
      </c>
      <c r="C242" s="1">
        <f t="shared" si="1"/>
        <v>5305</v>
      </c>
    </row>
    <row r="243">
      <c r="A243" s="1">
        <v>31218.0</v>
      </c>
      <c r="B243" s="1">
        <v>36393.0</v>
      </c>
      <c r="C243" s="1">
        <f t="shared" si="1"/>
        <v>5175</v>
      </c>
    </row>
    <row r="244">
      <c r="A244" s="1">
        <v>31255.0</v>
      </c>
      <c r="B244" s="1">
        <v>36393.0</v>
      </c>
      <c r="C244" s="1">
        <f t="shared" si="1"/>
        <v>5138</v>
      </c>
    </row>
    <row r="245">
      <c r="A245" s="1">
        <v>31300.0</v>
      </c>
      <c r="B245" s="1">
        <v>36393.0</v>
      </c>
      <c r="C245" s="1">
        <f t="shared" si="1"/>
        <v>5093</v>
      </c>
    </row>
    <row r="246">
      <c r="A246" s="1">
        <v>31346.0</v>
      </c>
      <c r="B246" s="1">
        <v>36393.0</v>
      </c>
      <c r="C246" s="1">
        <f t="shared" si="1"/>
        <v>5047</v>
      </c>
    </row>
    <row r="247">
      <c r="A247" s="1">
        <v>31426.0</v>
      </c>
      <c r="B247" s="1">
        <v>36393.0</v>
      </c>
      <c r="C247" s="1">
        <f t="shared" si="1"/>
        <v>4967</v>
      </c>
    </row>
    <row r="248">
      <c r="A248" s="1">
        <v>31704.0</v>
      </c>
      <c r="B248" s="1">
        <v>36463.0</v>
      </c>
      <c r="C248" s="1">
        <f t="shared" si="1"/>
        <v>4759</v>
      </c>
    </row>
    <row r="249">
      <c r="A249" s="1">
        <v>31753.0</v>
      </c>
      <c r="B249" s="1">
        <v>36515.0</v>
      </c>
      <c r="C249" s="1">
        <f t="shared" si="1"/>
        <v>4762</v>
      </c>
    </row>
    <row r="250">
      <c r="A250" s="1">
        <v>31827.0</v>
      </c>
      <c r="B250" s="1">
        <v>36805.0</v>
      </c>
      <c r="C250" s="1">
        <f t="shared" si="1"/>
        <v>4978</v>
      </c>
    </row>
    <row r="251">
      <c r="A251" s="1">
        <v>31871.0</v>
      </c>
      <c r="B251" s="1">
        <v>36830.0</v>
      </c>
      <c r="C251" s="1">
        <f t="shared" si="1"/>
        <v>4959</v>
      </c>
    </row>
    <row r="252">
      <c r="A252" s="1">
        <v>31912.0</v>
      </c>
      <c r="B252" s="1">
        <v>37146.0</v>
      </c>
      <c r="C252" s="1">
        <f t="shared" si="1"/>
        <v>5234</v>
      </c>
    </row>
    <row r="253">
      <c r="A253" s="1">
        <v>31913.0</v>
      </c>
      <c r="B253" s="1">
        <v>37219.0</v>
      </c>
      <c r="C253" s="1">
        <f t="shared" si="1"/>
        <v>5306</v>
      </c>
    </row>
    <row r="254">
      <c r="A254" s="1">
        <v>32101.0</v>
      </c>
      <c r="B254" s="1">
        <v>37249.0</v>
      </c>
      <c r="C254" s="1">
        <f t="shared" si="1"/>
        <v>5148</v>
      </c>
    </row>
    <row r="255">
      <c r="A255" s="1">
        <v>32132.0</v>
      </c>
      <c r="B255" s="1">
        <v>37280.0</v>
      </c>
      <c r="C255" s="1">
        <f t="shared" si="1"/>
        <v>5148</v>
      </c>
    </row>
    <row r="256">
      <c r="A256" s="1">
        <v>32177.0</v>
      </c>
      <c r="B256" s="1">
        <v>37285.0</v>
      </c>
      <c r="C256" s="1">
        <f t="shared" si="1"/>
        <v>5108</v>
      </c>
    </row>
    <row r="257">
      <c r="A257" s="1">
        <v>32187.0</v>
      </c>
      <c r="B257" s="1">
        <v>37461.0</v>
      </c>
      <c r="C257" s="1">
        <f t="shared" si="1"/>
        <v>5274</v>
      </c>
    </row>
    <row r="258">
      <c r="A258" s="1">
        <v>32247.0</v>
      </c>
      <c r="B258" s="1">
        <v>37536.0</v>
      </c>
      <c r="C258" s="1">
        <f t="shared" si="1"/>
        <v>5289</v>
      </c>
    </row>
    <row r="259">
      <c r="A259" s="1">
        <v>32412.0</v>
      </c>
      <c r="B259" s="1">
        <v>37632.0</v>
      </c>
      <c r="C259" s="1">
        <f t="shared" si="1"/>
        <v>5220</v>
      </c>
    </row>
    <row r="260">
      <c r="A260" s="1">
        <v>32445.0</v>
      </c>
      <c r="B260" s="1">
        <v>38101.0</v>
      </c>
      <c r="C260" s="1">
        <f t="shared" si="1"/>
        <v>5656</v>
      </c>
    </row>
    <row r="261">
      <c r="A261" s="1">
        <v>32482.0</v>
      </c>
      <c r="B261" s="1">
        <v>38286.0</v>
      </c>
      <c r="C261" s="1">
        <f t="shared" si="1"/>
        <v>5804</v>
      </c>
    </row>
    <row r="262">
      <c r="A262" s="1">
        <v>32570.0</v>
      </c>
      <c r="B262" s="1">
        <v>38315.0</v>
      </c>
      <c r="C262" s="1">
        <f t="shared" si="1"/>
        <v>5745</v>
      </c>
    </row>
    <row r="263">
      <c r="A263" s="1">
        <v>32978.0</v>
      </c>
      <c r="B263" s="1">
        <v>38361.0</v>
      </c>
      <c r="C263" s="1">
        <f t="shared" si="1"/>
        <v>5383</v>
      </c>
    </row>
    <row r="264">
      <c r="A264" s="1">
        <v>33109.0</v>
      </c>
      <c r="B264" s="1">
        <v>38496.0</v>
      </c>
      <c r="C264" s="1">
        <f t="shared" si="1"/>
        <v>5387</v>
      </c>
    </row>
    <row r="265">
      <c r="A265" s="1">
        <v>33187.0</v>
      </c>
      <c r="B265" s="1">
        <v>38522.0</v>
      </c>
      <c r="C265" s="1">
        <f t="shared" si="1"/>
        <v>5335</v>
      </c>
    </row>
    <row r="266">
      <c r="A266" s="1">
        <v>33351.0</v>
      </c>
      <c r="B266" s="1">
        <v>38588.0</v>
      </c>
      <c r="C266" s="1">
        <f t="shared" si="1"/>
        <v>5237</v>
      </c>
    </row>
    <row r="267">
      <c r="A267" s="1">
        <v>33457.0</v>
      </c>
      <c r="B267" s="1">
        <v>38908.0</v>
      </c>
      <c r="C267" s="1">
        <f t="shared" si="1"/>
        <v>5451</v>
      </c>
    </row>
    <row r="268">
      <c r="A268" s="1">
        <v>33506.0</v>
      </c>
      <c r="B268" s="1">
        <v>39035.0</v>
      </c>
      <c r="C268" s="1">
        <f t="shared" si="1"/>
        <v>5529</v>
      </c>
    </row>
    <row r="269">
      <c r="A269" s="1">
        <v>33535.0</v>
      </c>
      <c r="B269" s="1">
        <v>39154.0</v>
      </c>
      <c r="C269" s="1">
        <f t="shared" si="1"/>
        <v>5619</v>
      </c>
    </row>
    <row r="270">
      <c r="A270" s="1">
        <v>33746.0</v>
      </c>
      <c r="B270" s="1">
        <v>39427.0</v>
      </c>
      <c r="C270" s="1">
        <f t="shared" si="1"/>
        <v>5681</v>
      </c>
    </row>
    <row r="271">
      <c r="A271" s="1">
        <v>33816.0</v>
      </c>
      <c r="B271" s="1">
        <v>39650.0</v>
      </c>
      <c r="C271" s="1">
        <f t="shared" si="1"/>
        <v>5834</v>
      </c>
    </row>
    <row r="272">
      <c r="A272" s="1">
        <v>33893.0</v>
      </c>
      <c r="B272" s="1">
        <v>39790.0</v>
      </c>
      <c r="C272" s="1">
        <f t="shared" si="1"/>
        <v>5897</v>
      </c>
    </row>
    <row r="273">
      <c r="A273" s="1">
        <v>33929.0</v>
      </c>
      <c r="B273" s="1">
        <v>39848.0</v>
      </c>
      <c r="C273" s="1">
        <f t="shared" si="1"/>
        <v>5919</v>
      </c>
    </row>
    <row r="274">
      <c r="A274" s="1">
        <v>34089.0</v>
      </c>
      <c r="B274" s="1">
        <v>40120.0</v>
      </c>
      <c r="C274" s="1">
        <f t="shared" si="1"/>
        <v>6031</v>
      </c>
    </row>
    <row r="275">
      <c r="A275" s="1">
        <v>34171.0</v>
      </c>
      <c r="B275" s="1">
        <v>40420.0</v>
      </c>
      <c r="C275" s="1">
        <f t="shared" si="1"/>
        <v>6249</v>
      </c>
    </row>
    <row r="276">
      <c r="A276" s="1">
        <v>34465.0</v>
      </c>
      <c r="B276" s="1">
        <v>40692.0</v>
      </c>
      <c r="C276" s="1">
        <f t="shared" si="1"/>
        <v>6227</v>
      </c>
    </row>
    <row r="277">
      <c r="A277" s="1">
        <v>34473.0</v>
      </c>
      <c r="B277" s="1">
        <v>40730.0</v>
      </c>
      <c r="C277" s="1">
        <f t="shared" si="1"/>
        <v>6257</v>
      </c>
    </row>
    <row r="278">
      <c r="A278" s="1">
        <v>34539.0</v>
      </c>
      <c r="B278" s="1">
        <v>40764.0</v>
      </c>
      <c r="C278" s="1">
        <f t="shared" si="1"/>
        <v>6225</v>
      </c>
    </row>
    <row r="279">
      <c r="A279" s="1">
        <v>34685.0</v>
      </c>
      <c r="B279" s="1">
        <v>40764.0</v>
      </c>
      <c r="C279" s="1">
        <f t="shared" si="1"/>
        <v>6079</v>
      </c>
    </row>
    <row r="280">
      <c r="A280" s="1">
        <v>34712.0</v>
      </c>
      <c r="B280" s="1">
        <v>40764.0</v>
      </c>
      <c r="C280" s="1">
        <f t="shared" si="1"/>
        <v>6052</v>
      </c>
    </row>
    <row r="281">
      <c r="A281" s="1">
        <v>34730.0</v>
      </c>
      <c r="B281" s="1">
        <v>40764.0</v>
      </c>
      <c r="C281" s="1">
        <f t="shared" si="1"/>
        <v>6034</v>
      </c>
    </row>
    <row r="282">
      <c r="A282" s="1">
        <v>34925.0</v>
      </c>
      <c r="B282" s="1">
        <v>40764.0</v>
      </c>
      <c r="C282" s="1">
        <f t="shared" si="1"/>
        <v>5839</v>
      </c>
    </row>
    <row r="283">
      <c r="A283" s="1">
        <v>34988.0</v>
      </c>
      <c r="B283" s="1">
        <v>40764.0</v>
      </c>
      <c r="C283" s="1">
        <f t="shared" si="1"/>
        <v>5776</v>
      </c>
    </row>
    <row r="284">
      <c r="A284" s="1">
        <v>35116.0</v>
      </c>
      <c r="B284" s="1">
        <v>40764.0</v>
      </c>
      <c r="C284" s="1">
        <f t="shared" si="1"/>
        <v>5648</v>
      </c>
    </row>
    <row r="285">
      <c r="A285" s="1">
        <v>35138.0</v>
      </c>
      <c r="B285" s="1">
        <v>40764.0</v>
      </c>
      <c r="C285" s="1">
        <f t="shared" si="1"/>
        <v>5626</v>
      </c>
    </row>
    <row r="286">
      <c r="A286" s="1">
        <v>35219.0</v>
      </c>
      <c r="B286" s="1">
        <v>40764.0</v>
      </c>
      <c r="C286" s="1">
        <f t="shared" si="1"/>
        <v>5545</v>
      </c>
    </row>
    <row r="287">
      <c r="A287" s="1">
        <v>35260.0</v>
      </c>
      <c r="B287" s="1">
        <v>40764.0</v>
      </c>
      <c r="C287" s="1">
        <f t="shared" si="1"/>
        <v>5504</v>
      </c>
    </row>
    <row r="288">
      <c r="A288" s="1">
        <v>35356.0</v>
      </c>
      <c r="B288" s="1">
        <v>40764.0</v>
      </c>
      <c r="C288" s="1">
        <f t="shared" si="1"/>
        <v>5408</v>
      </c>
    </row>
    <row r="289">
      <c r="A289" s="1">
        <v>35473.0</v>
      </c>
      <c r="B289" s="1">
        <v>40764.0</v>
      </c>
      <c r="C289" s="1">
        <f t="shared" si="1"/>
        <v>5291</v>
      </c>
    </row>
    <row r="290">
      <c r="A290" s="1">
        <v>35614.0</v>
      </c>
      <c r="B290" s="1">
        <v>40764.0</v>
      </c>
      <c r="C290" s="1">
        <f t="shared" si="1"/>
        <v>5150</v>
      </c>
    </row>
    <row r="291">
      <c r="A291" s="1">
        <v>35685.0</v>
      </c>
      <c r="B291" s="1">
        <v>40764.0</v>
      </c>
      <c r="C291" s="1">
        <f t="shared" si="1"/>
        <v>5079</v>
      </c>
    </row>
    <row r="292">
      <c r="A292" s="1">
        <v>35720.0</v>
      </c>
      <c r="B292" s="1">
        <v>40923.0</v>
      </c>
      <c r="C292" s="1">
        <f t="shared" si="1"/>
        <v>5203</v>
      </c>
    </row>
    <row r="293">
      <c r="A293" s="1">
        <v>35742.0</v>
      </c>
      <c r="B293" s="1">
        <v>40943.0</v>
      </c>
      <c r="C293" s="1">
        <f t="shared" si="1"/>
        <v>5201</v>
      </c>
    </row>
    <row r="294">
      <c r="A294" s="1">
        <v>35813.0</v>
      </c>
      <c r="B294" s="1">
        <v>40983.0</v>
      </c>
      <c r="C294" s="1">
        <f t="shared" si="1"/>
        <v>5170</v>
      </c>
    </row>
    <row r="295">
      <c r="A295" s="1">
        <v>35863.0</v>
      </c>
      <c r="B295" s="1">
        <v>41158.0</v>
      </c>
      <c r="C295" s="1">
        <f t="shared" si="1"/>
        <v>5295</v>
      </c>
    </row>
    <row r="296">
      <c r="A296" s="1">
        <v>36113.0</v>
      </c>
      <c r="B296" s="1">
        <v>41185.0</v>
      </c>
      <c r="C296" s="1">
        <f t="shared" si="1"/>
        <v>5072</v>
      </c>
    </row>
    <row r="297">
      <c r="A297" s="1">
        <v>36214.0</v>
      </c>
      <c r="B297" s="1">
        <v>41265.0</v>
      </c>
      <c r="C297" s="1">
        <f t="shared" si="1"/>
        <v>5051</v>
      </c>
    </row>
    <row r="298">
      <c r="A298" s="1">
        <v>36391.0</v>
      </c>
      <c r="B298" s="1">
        <v>41277.0</v>
      </c>
      <c r="C298" s="1">
        <f t="shared" si="1"/>
        <v>4886</v>
      </c>
    </row>
    <row r="299">
      <c r="A299" s="1">
        <v>36393.0</v>
      </c>
      <c r="B299" s="1">
        <v>41334.0</v>
      </c>
      <c r="C299" s="1">
        <f t="shared" si="1"/>
        <v>4941</v>
      </c>
    </row>
    <row r="300">
      <c r="A300" s="1">
        <v>36436.0</v>
      </c>
      <c r="B300" s="1">
        <v>41433.0</v>
      </c>
      <c r="C300" s="1">
        <f t="shared" si="1"/>
        <v>4997</v>
      </c>
    </row>
    <row r="301">
      <c r="A301" s="1">
        <v>36467.0</v>
      </c>
      <c r="B301" s="1">
        <v>41573.0</v>
      </c>
      <c r="C301" s="1">
        <f t="shared" si="1"/>
        <v>5106</v>
      </c>
    </row>
    <row r="302">
      <c r="A302" s="1">
        <v>36862.0</v>
      </c>
      <c r="B302" s="1">
        <v>41626.0</v>
      </c>
      <c r="C302" s="1">
        <f t="shared" si="1"/>
        <v>4764</v>
      </c>
    </row>
    <row r="303">
      <c r="A303" s="1">
        <v>36950.0</v>
      </c>
      <c r="B303" s="1">
        <v>41673.0</v>
      </c>
      <c r="C303" s="1">
        <f t="shared" si="1"/>
        <v>4723</v>
      </c>
    </row>
    <row r="304">
      <c r="A304" s="1">
        <v>37014.0</v>
      </c>
      <c r="B304" s="1">
        <v>41914.0</v>
      </c>
      <c r="C304" s="1">
        <f t="shared" si="1"/>
        <v>4900</v>
      </c>
    </row>
    <row r="305">
      <c r="A305" s="1">
        <v>37058.0</v>
      </c>
      <c r="B305" s="1">
        <v>41931.0</v>
      </c>
      <c r="C305" s="1">
        <f t="shared" si="1"/>
        <v>4873</v>
      </c>
    </row>
    <row r="306">
      <c r="A306" s="1">
        <v>37149.0</v>
      </c>
      <c r="B306" s="1">
        <v>42091.0</v>
      </c>
      <c r="C306" s="1">
        <f t="shared" si="1"/>
        <v>4942</v>
      </c>
    </row>
    <row r="307">
      <c r="A307" s="1">
        <v>37398.0</v>
      </c>
      <c r="B307" s="1">
        <v>42113.0</v>
      </c>
      <c r="C307" s="1">
        <f t="shared" si="1"/>
        <v>4715</v>
      </c>
    </row>
    <row r="308">
      <c r="A308" s="1">
        <v>37621.0</v>
      </c>
      <c r="B308" s="1">
        <v>42156.0</v>
      </c>
      <c r="C308" s="1">
        <f t="shared" si="1"/>
        <v>4535</v>
      </c>
    </row>
    <row r="309">
      <c r="A309" s="1">
        <v>37704.0</v>
      </c>
      <c r="B309" s="1">
        <v>42276.0</v>
      </c>
      <c r="C309" s="1">
        <f t="shared" si="1"/>
        <v>4572</v>
      </c>
    </row>
    <row r="310">
      <c r="A310" s="1">
        <v>37742.0</v>
      </c>
      <c r="B310" s="1">
        <v>42399.0</v>
      </c>
      <c r="C310" s="1">
        <f t="shared" si="1"/>
        <v>4657</v>
      </c>
    </row>
    <row r="311">
      <c r="A311" s="1">
        <v>37754.0</v>
      </c>
      <c r="B311" s="1">
        <v>42505.0</v>
      </c>
      <c r="C311" s="1">
        <f t="shared" si="1"/>
        <v>4751</v>
      </c>
    </row>
    <row r="312">
      <c r="A312" s="1">
        <v>37793.0</v>
      </c>
      <c r="B312" s="1">
        <v>42860.0</v>
      </c>
      <c r="C312" s="1">
        <f t="shared" si="1"/>
        <v>5067</v>
      </c>
    </row>
    <row r="313">
      <c r="A313" s="1">
        <v>37952.0</v>
      </c>
      <c r="B313" s="1">
        <v>42934.0</v>
      </c>
      <c r="C313" s="1">
        <f t="shared" si="1"/>
        <v>4982</v>
      </c>
    </row>
    <row r="314">
      <c r="A314" s="1">
        <v>37985.0</v>
      </c>
      <c r="B314" s="1">
        <v>43085.0</v>
      </c>
      <c r="C314" s="1">
        <f t="shared" si="1"/>
        <v>5100</v>
      </c>
    </row>
    <row r="315">
      <c r="A315" s="1">
        <v>38009.0</v>
      </c>
      <c r="B315" s="1">
        <v>43240.0</v>
      </c>
      <c r="C315" s="1">
        <f t="shared" si="1"/>
        <v>5231</v>
      </c>
    </row>
    <row r="316">
      <c r="A316" s="1">
        <v>38354.0</v>
      </c>
      <c r="B316" s="1">
        <v>43240.0</v>
      </c>
      <c r="C316" s="1">
        <f t="shared" si="1"/>
        <v>4886</v>
      </c>
    </row>
    <row r="317">
      <c r="A317" s="1">
        <v>38460.0</v>
      </c>
      <c r="B317" s="1">
        <v>43240.0</v>
      </c>
      <c r="C317" s="1">
        <f t="shared" si="1"/>
        <v>4780</v>
      </c>
    </row>
    <row r="318">
      <c r="A318" s="1">
        <v>38471.0</v>
      </c>
      <c r="B318" s="1">
        <v>43240.0</v>
      </c>
      <c r="C318" s="1">
        <f t="shared" si="1"/>
        <v>4769</v>
      </c>
    </row>
    <row r="319">
      <c r="A319" s="1">
        <v>38478.0</v>
      </c>
      <c r="B319" s="1">
        <v>43240.0</v>
      </c>
      <c r="C319" s="1">
        <f t="shared" si="1"/>
        <v>4762</v>
      </c>
    </row>
    <row r="320">
      <c r="A320" s="1">
        <v>38627.0</v>
      </c>
      <c r="B320" s="1">
        <v>43240.0</v>
      </c>
      <c r="C320" s="1">
        <f t="shared" si="1"/>
        <v>4613</v>
      </c>
    </row>
    <row r="321">
      <c r="A321" s="1">
        <v>38653.0</v>
      </c>
      <c r="B321" s="1">
        <v>43240.0</v>
      </c>
      <c r="C321" s="1">
        <f t="shared" si="1"/>
        <v>4587</v>
      </c>
    </row>
    <row r="322">
      <c r="A322" s="1">
        <v>38655.0</v>
      </c>
      <c r="B322" s="1">
        <v>43240.0</v>
      </c>
      <c r="C322" s="1">
        <f t="shared" si="1"/>
        <v>4585</v>
      </c>
    </row>
    <row r="323">
      <c r="A323" s="1">
        <v>38782.0</v>
      </c>
      <c r="B323" s="1">
        <v>43240.0</v>
      </c>
      <c r="C323" s="1">
        <f t="shared" si="1"/>
        <v>4458</v>
      </c>
    </row>
    <row r="324">
      <c r="A324" s="1">
        <v>38979.0</v>
      </c>
      <c r="B324" s="1">
        <v>43240.0</v>
      </c>
      <c r="C324" s="1">
        <f t="shared" si="1"/>
        <v>4261</v>
      </c>
    </row>
    <row r="325">
      <c r="A325" s="1">
        <v>39183.0</v>
      </c>
      <c r="B325" s="1">
        <v>43240.0</v>
      </c>
      <c r="C325" s="1">
        <f t="shared" si="1"/>
        <v>4057</v>
      </c>
    </row>
    <row r="326">
      <c r="A326" s="1">
        <v>39228.0</v>
      </c>
      <c r="B326" s="1">
        <v>43240.0</v>
      </c>
      <c r="C326" s="1">
        <f t="shared" si="1"/>
        <v>4012</v>
      </c>
    </row>
    <row r="327">
      <c r="A327" s="1">
        <v>39313.0</v>
      </c>
      <c r="B327" s="1">
        <v>43517.0</v>
      </c>
      <c r="C327" s="1">
        <f t="shared" si="1"/>
        <v>4204</v>
      </c>
    </row>
    <row r="328">
      <c r="A328" s="1">
        <v>39349.0</v>
      </c>
      <c r="B328" s="1">
        <v>44296.0</v>
      </c>
      <c r="C328" s="1">
        <f t="shared" si="1"/>
        <v>4947</v>
      </c>
    </row>
    <row r="329">
      <c r="A329" s="1">
        <v>39382.0</v>
      </c>
      <c r="B329" s="1">
        <v>44321.0</v>
      </c>
      <c r="C329" s="1">
        <f t="shared" si="1"/>
        <v>4939</v>
      </c>
    </row>
    <row r="330">
      <c r="A330" s="1">
        <v>39662.0</v>
      </c>
      <c r="B330" s="1">
        <v>44325.0</v>
      </c>
      <c r="C330" s="1">
        <f t="shared" si="1"/>
        <v>4663</v>
      </c>
    </row>
    <row r="331">
      <c r="A331" s="1">
        <v>39738.0</v>
      </c>
      <c r="B331" s="1">
        <v>44374.0</v>
      </c>
      <c r="C331" s="1">
        <f t="shared" si="1"/>
        <v>4636</v>
      </c>
    </row>
    <row r="332">
      <c r="A332" s="1">
        <v>39846.0</v>
      </c>
      <c r="B332" s="1">
        <v>44402.0</v>
      </c>
      <c r="C332" s="1">
        <f t="shared" si="1"/>
        <v>4556</v>
      </c>
    </row>
    <row r="333">
      <c r="A333" s="1">
        <v>39862.0</v>
      </c>
      <c r="B333" s="1">
        <v>44500.0</v>
      </c>
      <c r="C333" s="1">
        <f t="shared" si="1"/>
        <v>4638</v>
      </c>
    </row>
    <row r="334">
      <c r="A334" s="1">
        <v>40097.0</v>
      </c>
      <c r="B334" s="1">
        <v>44536.0</v>
      </c>
      <c r="C334" s="1">
        <f t="shared" si="1"/>
        <v>4439</v>
      </c>
    </row>
    <row r="335">
      <c r="A335" s="1">
        <v>40150.0</v>
      </c>
      <c r="B335" s="1">
        <v>44568.0</v>
      </c>
      <c r="C335" s="1">
        <f t="shared" si="1"/>
        <v>4418</v>
      </c>
    </row>
    <row r="336">
      <c r="A336" s="1">
        <v>40229.0</v>
      </c>
      <c r="B336" s="1">
        <v>44568.0</v>
      </c>
      <c r="C336" s="1">
        <f t="shared" si="1"/>
        <v>4339</v>
      </c>
    </row>
    <row r="337">
      <c r="A337" s="1">
        <v>40254.0</v>
      </c>
      <c r="B337" s="1">
        <v>44568.0</v>
      </c>
      <c r="C337" s="1">
        <f t="shared" si="1"/>
        <v>4314</v>
      </c>
    </row>
    <row r="338">
      <c r="A338" s="1">
        <v>40690.0</v>
      </c>
      <c r="B338" s="1">
        <v>44568.0</v>
      </c>
      <c r="C338" s="1">
        <f t="shared" si="1"/>
        <v>3878</v>
      </c>
    </row>
    <row r="339">
      <c r="A339" s="1">
        <v>40694.0</v>
      </c>
      <c r="B339" s="1">
        <v>44568.0</v>
      </c>
      <c r="C339" s="1">
        <f t="shared" si="1"/>
        <v>3874</v>
      </c>
    </row>
    <row r="340">
      <c r="A340" s="1">
        <v>40764.0</v>
      </c>
      <c r="B340" s="1">
        <v>44568.0</v>
      </c>
      <c r="C340" s="1">
        <f t="shared" si="1"/>
        <v>3804</v>
      </c>
    </row>
    <row r="341">
      <c r="A341" s="1">
        <v>40895.0</v>
      </c>
      <c r="B341" s="1">
        <v>44568.0</v>
      </c>
      <c r="C341" s="1">
        <f t="shared" si="1"/>
        <v>3673</v>
      </c>
    </row>
    <row r="342">
      <c r="A342" s="1">
        <v>40972.0</v>
      </c>
      <c r="B342" s="1">
        <v>44568.0</v>
      </c>
      <c r="C342" s="1">
        <f t="shared" si="1"/>
        <v>3596</v>
      </c>
    </row>
    <row r="343">
      <c r="A343" s="1">
        <v>41070.0</v>
      </c>
      <c r="B343" s="1">
        <v>44568.0</v>
      </c>
      <c r="C343" s="1">
        <f t="shared" si="1"/>
        <v>3498</v>
      </c>
    </row>
    <row r="344">
      <c r="A344" s="1">
        <v>41091.0</v>
      </c>
      <c r="B344" s="1">
        <v>44568.0</v>
      </c>
      <c r="C344" s="1">
        <f t="shared" si="1"/>
        <v>3477</v>
      </c>
    </row>
    <row r="345">
      <c r="A345" s="1">
        <v>41155.0</v>
      </c>
      <c r="B345" s="1">
        <v>44568.0</v>
      </c>
      <c r="C345" s="1">
        <f t="shared" si="1"/>
        <v>3413</v>
      </c>
    </row>
    <row r="346">
      <c r="A346" s="1">
        <v>41157.0</v>
      </c>
      <c r="B346" s="1">
        <v>44568.0</v>
      </c>
      <c r="C346" s="1">
        <f t="shared" si="1"/>
        <v>3411</v>
      </c>
    </row>
    <row r="347">
      <c r="A347" s="1">
        <v>41309.0</v>
      </c>
      <c r="B347" s="1">
        <v>44568.0</v>
      </c>
      <c r="C347" s="1">
        <f t="shared" si="1"/>
        <v>3259</v>
      </c>
    </row>
    <row r="348">
      <c r="A348" s="1">
        <v>41429.0</v>
      </c>
      <c r="B348" s="1">
        <v>44568.0</v>
      </c>
      <c r="C348" s="1">
        <f t="shared" si="1"/>
        <v>3139</v>
      </c>
    </row>
    <row r="349">
      <c r="A349" s="1">
        <v>41635.0</v>
      </c>
      <c r="B349" s="1">
        <v>44568.0</v>
      </c>
      <c r="C349" s="1">
        <f t="shared" si="1"/>
        <v>2933</v>
      </c>
    </row>
    <row r="350">
      <c r="A350" s="1">
        <v>41654.0</v>
      </c>
      <c r="B350" s="1">
        <v>44568.0</v>
      </c>
      <c r="C350" s="1">
        <f t="shared" si="1"/>
        <v>2914</v>
      </c>
    </row>
    <row r="351">
      <c r="A351" s="1">
        <v>41731.0</v>
      </c>
      <c r="B351" s="1">
        <v>44568.0</v>
      </c>
      <c r="C351" s="1">
        <f t="shared" si="1"/>
        <v>2837</v>
      </c>
    </row>
    <row r="352">
      <c r="A352" s="1">
        <v>41757.0</v>
      </c>
      <c r="B352" s="1">
        <v>44568.0</v>
      </c>
      <c r="C352" s="1">
        <f t="shared" si="1"/>
        <v>2811</v>
      </c>
    </row>
    <row r="353">
      <c r="A353" s="1">
        <v>41971.0</v>
      </c>
      <c r="B353" s="1">
        <v>44568.0</v>
      </c>
      <c r="C353" s="1">
        <f t="shared" si="1"/>
        <v>2597</v>
      </c>
    </row>
    <row r="354">
      <c r="A354" s="1">
        <v>42239.0</v>
      </c>
      <c r="B354" s="1">
        <v>44568.0</v>
      </c>
      <c r="C354" s="1">
        <f t="shared" si="1"/>
        <v>2329</v>
      </c>
    </row>
    <row r="355">
      <c r="A355" s="1">
        <v>42313.0</v>
      </c>
      <c r="B355" s="1">
        <v>44679.0</v>
      </c>
      <c r="C355" s="1">
        <f t="shared" si="1"/>
        <v>2366</v>
      </c>
    </row>
    <row r="356">
      <c r="A356" s="1">
        <v>42407.0</v>
      </c>
      <c r="B356" s="1">
        <v>44754.0</v>
      </c>
      <c r="C356" s="1">
        <f t="shared" si="1"/>
        <v>2347</v>
      </c>
    </row>
    <row r="357">
      <c r="A357" s="1">
        <v>42510.0</v>
      </c>
      <c r="B357" s="1">
        <v>45242.0</v>
      </c>
      <c r="C357" s="1">
        <f t="shared" si="1"/>
        <v>2732</v>
      </c>
    </row>
    <row r="358">
      <c r="A358" s="1">
        <v>42946.0</v>
      </c>
      <c r="B358" s="1">
        <v>45811.0</v>
      </c>
      <c r="C358" s="1">
        <f t="shared" si="1"/>
        <v>2865</v>
      </c>
    </row>
    <row r="359">
      <c r="A359" s="1">
        <v>42999.0</v>
      </c>
      <c r="B359" s="1">
        <v>45854.0</v>
      </c>
      <c r="C359" s="1">
        <f t="shared" si="1"/>
        <v>2855</v>
      </c>
    </row>
    <row r="360">
      <c r="A360" s="1">
        <v>43057.0</v>
      </c>
      <c r="B360" s="1">
        <v>45981.0</v>
      </c>
      <c r="C360" s="1">
        <f t="shared" si="1"/>
        <v>2924</v>
      </c>
    </row>
    <row r="361">
      <c r="A361" s="1">
        <v>43063.0</v>
      </c>
      <c r="B361" s="1">
        <v>46029.0</v>
      </c>
      <c r="C361" s="1">
        <f t="shared" si="1"/>
        <v>2966</v>
      </c>
    </row>
    <row r="362">
      <c r="A362" s="1">
        <v>43069.0</v>
      </c>
      <c r="B362" s="1">
        <v>46159.0</v>
      </c>
      <c r="C362" s="1">
        <f t="shared" si="1"/>
        <v>3090</v>
      </c>
    </row>
    <row r="363">
      <c r="A363" s="1">
        <v>43226.0</v>
      </c>
      <c r="B363" s="1">
        <v>46360.0</v>
      </c>
      <c r="C363" s="1">
        <f t="shared" si="1"/>
        <v>3134</v>
      </c>
    </row>
    <row r="364">
      <c r="A364" s="1">
        <v>43227.0</v>
      </c>
      <c r="B364" s="1">
        <v>46508.0</v>
      </c>
      <c r="C364" s="1">
        <f t="shared" si="1"/>
        <v>3281</v>
      </c>
    </row>
    <row r="365">
      <c r="A365" s="1">
        <v>43240.0</v>
      </c>
      <c r="B365" s="1">
        <v>46523.0</v>
      </c>
      <c r="C365" s="1">
        <f t="shared" si="1"/>
        <v>3283</v>
      </c>
    </row>
    <row r="366">
      <c r="A366" s="1">
        <v>43385.0</v>
      </c>
      <c r="B366" s="1">
        <v>46602.0</v>
      </c>
      <c r="C366" s="1">
        <f t="shared" si="1"/>
        <v>3217</v>
      </c>
    </row>
    <row r="367">
      <c r="A367" s="1">
        <v>43492.0</v>
      </c>
      <c r="B367" s="1">
        <v>46947.0</v>
      </c>
      <c r="C367" s="1">
        <f t="shared" si="1"/>
        <v>3455</v>
      </c>
    </row>
    <row r="368">
      <c r="A368" s="1">
        <v>43544.0</v>
      </c>
      <c r="B368" s="1">
        <v>47041.0</v>
      </c>
      <c r="C368" s="1">
        <f t="shared" si="1"/>
        <v>3497</v>
      </c>
    </row>
    <row r="369">
      <c r="A369" s="1">
        <v>43650.0</v>
      </c>
      <c r="B369" s="1">
        <v>47166.0</v>
      </c>
      <c r="C369" s="1">
        <f t="shared" si="1"/>
        <v>3516</v>
      </c>
    </row>
    <row r="370">
      <c r="A370" s="1">
        <v>43680.0</v>
      </c>
      <c r="B370" s="1">
        <v>47166.0</v>
      </c>
      <c r="C370" s="1">
        <f t="shared" si="1"/>
        <v>3486</v>
      </c>
    </row>
    <row r="371">
      <c r="A371" s="1">
        <v>43788.0</v>
      </c>
      <c r="B371" s="1">
        <v>47166.0</v>
      </c>
      <c r="C371" s="1">
        <f t="shared" si="1"/>
        <v>3378</v>
      </c>
    </row>
    <row r="372">
      <c r="A372" s="1">
        <v>44254.0</v>
      </c>
      <c r="B372" s="1">
        <v>47166.0</v>
      </c>
      <c r="C372" s="1">
        <f t="shared" si="1"/>
        <v>2912</v>
      </c>
    </row>
    <row r="373">
      <c r="A373" s="1">
        <v>44411.0</v>
      </c>
      <c r="B373" s="1">
        <v>47166.0</v>
      </c>
      <c r="C373" s="1">
        <f t="shared" si="1"/>
        <v>2755</v>
      </c>
    </row>
    <row r="374">
      <c r="A374" s="1">
        <v>44426.0</v>
      </c>
      <c r="B374" s="1">
        <v>47166.0</v>
      </c>
      <c r="C374" s="1">
        <f t="shared" si="1"/>
        <v>2740</v>
      </c>
    </row>
    <row r="375">
      <c r="A375" s="1">
        <v>44499.0</v>
      </c>
      <c r="B375" s="1">
        <v>47166.0</v>
      </c>
      <c r="C375" s="1">
        <f t="shared" si="1"/>
        <v>2667</v>
      </c>
    </row>
    <row r="376">
      <c r="A376" s="1">
        <v>44568.0</v>
      </c>
      <c r="B376" s="1">
        <v>47166.0</v>
      </c>
      <c r="C376" s="1">
        <f t="shared" si="1"/>
        <v>2598</v>
      </c>
    </row>
    <row r="377">
      <c r="A377" s="1">
        <v>44759.0</v>
      </c>
      <c r="B377" s="1">
        <v>47166.0</v>
      </c>
      <c r="C377" s="1">
        <f t="shared" si="1"/>
        <v>2407</v>
      </c>
    </row>
    <row r="378">
      <c r="A378" s="1">
        <v>44872.0</v>
      </c>
      <c r="B378" s="1">
        <v>47772.0</v>
      </c>
      <c r="C378" s="1">
        <f t="shared" si="1"/>
        <v>2900</v>
      </c>
    </row>
    <row r="379">
      <c r="A379" s="1">
        <v>45032.0</v>
      </c>
      <c r="B379" s="1">
        <v>47834.0</v>
      </c>
      <c r="C379" s="1">
        <f t="shared" si="1"/>
        <v>2802</v>
      </c>
    </row>
    <row r="380">
      <c r="A380" s="1">
        <v>45040.0</v>
      </c>
      <c r="B380" s="1">
        <v>47834.0</v>
      </c>
      <c r="C380" s="1">
        <f t="shared" si="1"/>
        <v>2794</v>
      </c>
    </row>
    <row r="381">
      <c r="A381" s="1">
        <v>45083.0</v>
      </c>
      <c r="B381" s="1">
        <v>47834.0</v>
      </c>
      <c r="C381" s="1">
        <f t="shared" si="1"/>
        <v>2751</v>
      </c>
    </row>
    <row r="382">
      <c r="A382" s="1">
        <v>45103.0</v>
      </c>
      <c r="B382" s="1">
        <v>47834.0</v>
      </c>
      <c r="C382" s="1">
        <f t="shared" si="1"/>
        <v>2731</v>
      </c>
    </row>
    <row r="383">
      <c r="A383" s="1">
        <v>45334.0</v>
      </c>
      <c r="B383" s="1">
        <v>47834.0</v>
      </c>
      <c r="C383" s="1">
        <f t="shared" si="1"/>
        <v>2500</v>
      </c>
    </row>
    <row r="384">
      <c r="A384" s="1">
        <v>45370.0</v>
      </c>
      <c r="B384" s="1">
        <v>47834.0</v>
      </c>
      <c r="C384" s="1">
        <f t="shared" si="1"/>
        <v>2464</v>
      </c>
    </row>
    <row r="385">
      <c r="A385" s="1">
        <v>45612.0</v>
      </c>
      <c r="B385" s="1">
        <v>47834.0</v>
      </c>
      <c r="C385" s="1">
        <f t="shared" si="1"/>
        <v>2222</v>
      </c>
    </row>
    <row r="386">
      <c r="A386" s="1">
        <v>45665.0</v>
      </c>
      <c r="B386" s="1">
        <v>47834.0</v>
      </c>
      <c r="C386" s="1">
        <f t="shared" si="1"/>
        <v>2169</v>
      </c>
    </row>
    <row r="387">
      <c r="A387" s="1">
        <v>45672.0</v>
      </c>
      <c r="B387" s="1">
        <v>47834.0</v>
      </c>
      <c r="C387" s="1">
        <f t="shared" si="1"/>
        <v>2162</v>
      </c>
    </row>
    <row r="388">
      <c r="A388" s="1">
        <v>45679.0</v>
      </c>
      <c r="B388" s="1">
        <v>47834.0</v>
      </c>
      <c r="C388" s="1">
        <f t="shared" si="1"/>
        <v>2155</v>
      </c>
    </row>
    <row r="389">
      <c r="A389" s="1">
        <v>45785.0</v>
      </c>
      <c r="B389" s="1">
        <v>47834.0</v>
      </c>
      <c r="C389" s="1">
        <f t="shared" si="1"/>
        <v>2049</v>
      </c>
    </row>
    <row r="390">
      <c r="A390" s="1">
        <v>45979.0</v>
      </c>
      <c r="B390" s="1">
        <v>47834.0</v>
      </c>
      <c r="C390" s="1">
        <f t="shared" si="1"/>
        <v>1855</v>
      </c>
    </row>
    <row r="391">
      <c r="A391" s="1">
        <v>46412.0</v>
      </c>
      <c r="B391" s="1">
        <v>47834.0</v>
      </c>
      <c r="C391" s="1">
        <f t="shared" si="1"/>
        <v>1422</v>
      </c>
    </row>
    <row r="392">
      <c r="A392" s="1">
        <v>46547.0</v>
      </c>
      <c r="B392" s="1">
        <v>47834.0</v>
      </c>
      <c r="C392" s="1">
        <f t="shared" si="1"/>
        <v>1287</v>
      </c>
    </row>
    <row r="393">
      <c r="A393" s="1">
        <v>46613.0</v>
      </c>
      <c r="B393" s="1">
        <v>47834.0</v>
      </c>
      <c r="C393" s="1">
        <f t="shared" si="1"/>
        <v>1221</v>
      </c>
    </row>
    <row r="394">
      <c r="A394" s="1">
        <v>46631.0</v>
      </c>
      <c r="B394" s="1">
        <v>47834.0</v>
      </c>
      <c r="C394" s="1">
        <f t="shared" si="1"/>
        <v>1203</v>
      </c>
    </row>
    <row r="395">
      <c r="A395" s="1">
        <v>46751.0</v>
      </c>
      <c r="B395" s="1">
        <v>47924.0</v>
      </c>
      <c r="C395" s="1">
        <f t="shared" si="1"/>
        <v>1173</v>
      </c>
    </row>
    <row r="396">
      <c r="A396" s="1">
        <v>46783.0</v>
      </c>
      <c r="B396" s="1">
        <v>48011.0</v>
      </c>
      <c r="C396" s="1">
        <f t="shared" si="1"/>
        <v>1228</v>
      </c>
    </row>
    <row r="397">
      <c r="A397" s="1">
        <v>46940.0</v>
      </c>
      <c r="B397" s="1">
        <v>48013.0</v>
      </c>
      <c r="C397" s="1">
        <f t="shared" si="1"/>
        <v>1073</v>
      </c>
    </row>
    <row r="398">
      <c r="A398" s="1">
        <v>47020.0</v>
      </c>
      <c r="B398" s="1">
        <v>48028.0</v>
      </c>
      <c r="C398" s="1">
        <f t="shared" si="1"/>
        <v>1008</v>
      </c>
    </row>
    <row r="399">
      <c r="A399" s="1">
        <v>47083.0</v>
      </c>
      <c r="B399" s="1">
        <v>48329.0</v>
      </c>
      <c r="C399" s="1">
        <f t="shared" si="1"/>
        <v>1246</v>
      </c>
    </row>
    <row r="400">
      <c r="A400" s="1">
        <v>47138.0</v>
      </c>
      <c r="B400" s="1">
        <v>48512.0</v>
      </c>
      <c r="C400" s="1">
        <f t="shared" si="1"/>
        <v>1374</v>
      </c>
    </row>
    <row r="401">
      <c r="A401" s="1">
        <v>47156.0</v>
      </c>
      <c r="B401" s="1">
        <v>48525.0</v>
      </c>
      <c r="C401" s="1">
        <f t="shared" si="1"/>
        <v>1369</v>
      </c>
    </row>
    <row r="402">
      <c r="A402" s="1">
        <v>47166.0</v>
      </c>
      <c r="B402" s="1">
        <v>48642.0</v>
      </c>
      <c r="C402" s="1">
        <f t="shared" si="1"/>
        <v>1476</v>
      </c>
    </row>
    <row r="403">
      <c r="A403" s="1">
        <v>47167.0</v>
      </c>
      <c r="B403" s="1">
        <v>49084.0</v>
      </c>
      <c r="C403" s="1">
        <f t="shared" si="1"/>
        <v>1917</v>
      </c>
    </row>
    <row r="404">
      <c r="A404" s="1">
        <v>47172.0</v>
      </c>
      <c r="B404" s="1">
        <v>49172.0</v>
      </c>
      <c r="C404" s="1">
        <f t="shared" si="1"/>
        <v>2000</v>
      </c>
    </row>
    <row r="405">
      <c r="A405" s="1">
        <v>47182.0</v>
      </c>
      <c r="B405" s="1">
        <v>49205.0</v>
      </c>
      <c r="C405" s="1">
        <f t="shared" si="1"/>
        <v>2023</v>
      </c>
    </row>
    <row r="406">
      <c r="A406" s="1">
        <v>47241.0</v>
      </c>
      <c r="B406" s="1">
        <v>49340.0</v>
      </c>
      <c r="C406" s="1">
        <f t="shared" si="1"/>
        <v>2099</v>
      </c>
    </row>
    <row r="407">
      <c r="A407" s="1">
        <v>47420.0</v>
      </c>
      <c r="B407" s="1">
        <v>49372.0</v>
      </c>
      <c r="C407" s="1">
        <f t="shared" si="1"/>
        <v>1952</v>
      </c>
    </row>
    <row r="408">
      <c r="A408" s="1">
        <v>47797.0</v>
      </c>
      <c r="B408" s="1">
        <v>49428.0</v>
      </c>
      <c r="C408" s="1">
        <f t="shared" si="1"/>
        <v>1631</v>
      </c>
    </row>
    <row r="409">
      <c r="A409" s="1">
        <v>47829.0</v>
      </c>
      <c r="B409" s="1">
        <v>49984.0</v>
      </c>
      <c r="C409" s="1">
        <f t="shared" si="1"/>
        <v>2155</v>
      </c>
    </row>
    <row r="410">
      <c r="A410" s="1">
        <v>47834.0</v>
      </c>
      <c r="B410" s="1">
        <v>50576.0</v>
      </c>
      <c r="C410" s="1">
        <f t="shared" si="1"/>
        <v>2742</v>
      </c>
    </row>
    <row r="411">
      <c r="A411" s="1">
        <v>47977.0</v>
      </c>
      <c r="B411" s="1">
        <v>50642.0</v>
      </c>
      <c r="C411" s="1">
        <f t="shared" si="1"/>
        <v>2665</v>
      </c>
    </row>
    <row r="412">
      <c r="A412" s="1">
        <v>48022.0</v>
      </c>
      <c r="B412" s="1">
        <v>50989.0</v>
      </c>
      <c r="C412" s="1">
        <f t="shared" si="1"/>
        <v>2967</v>
      </c>
    </row>
    <row r="413">
      <c r="A413" s="1">
        <v>48113.0</v>
      </c>
      <c r="B413" s="1">
        <v>51057.0</v>
      </c>
      <c r="C413" s="1">
        <f t="shared" si="1"/>
        <v>2944</v>
      </c>
    </row>
    <row r="414">
      <c r="A414" s="1">
        <v>48300.0</v>
      </c>
      <c r="B414" s="1">
        <v>51279.0</v>
      </c>
      <c r="C414" s="1">
        <f t="shared" si="1"/>
        <v>2979</v>
      </c>
    </row>
    <row r="415">
      <c r="A415" s="1">
        <v>48341.0</v>
      </c>
      <c r="B415" s="1">
        <v>51298.0</v>
      </c>
      <c r="C415" s="1">
        <f t="shared" si="1"/>
        <v>2957</v>
      </c>
    </row>
    <row r="416">
      <c r="A416" s="1">
        <v>48389.0</v>
      </c>
      <c r="B416" s="1">
        <v>51436.0</v>
      </c>
      <c r="C416" s="1">
        <f t="shared" si="1"/>
        <v>3047</v>
      </c>
    </row>
    <row r="417">
      <c r="A417" s="1">
        <v>48390.0</v>
      </c>
      <c r="B417" s="1">
        <v>51560.0</v>
      </c>
      <c r="C417" s="1">
        <f t="shared" si="1"/>
        <v>3170</v>
      </c>
    </row>
    <row r="418">
      <c r="A418" s="1">
        <v>48416.0</v>
      </c>
      <c r="B418" s="1">
        <v>51672.0</v>
      </c>
      <c r="C418" s="1">
        <f t="shared" si="1"/>
        <v>3256</v>
      </c>
    </row>
    <row r="419">
      <c r="A419" s="1">
        <v>48573.0</v>
      </c>
      <c r="B419" s="1">
        <v>51774.0</v>
      </c>
      <c r="C419" s="1">
        <f t="shared" si="1"/>
        <v>3201</v>
      </c>
    </row>
    <row r="420">
      <c r="A420" s="1">
        <v>48638.0</v>
      </c>
      <c r="B420" s="1">
        <v>51807.0</v>
      </c>
      <c r="C420" s="1">
        <f t="shared" si="1"/>
        <v>3169</v>
      </c>
    </row>
    <row r="421">
      <c r="A421" s="1">
        <v>48792.0</v>
      </c>
      <c r="B421" s="1">
        <v>51807.0</v>
      </c>
      <c r="C421" s="1">
        <f t="shared" si="1"/>
        <v>3015</v>
      </c>
    </row>
    <row r="422">
      <c r="A422" s="1">
        <v>48816.0</v>
      </c>
      <c r="B422" s="1">
        <v>51807.0</v>
      </c>
      <c r="C422" s="1">
        <f t="shared" si="1"/>
        <v>2991</v>
      </c>
    </row>
    <row r="423">
      <c r="A423" s="1">
        <v>48825.0</v>
      </c>
      <c r="B423" s="1">
        <v>51807.0</v>
      </c>
      <c r="C423" s="1">
        <f t="shared" si="1"/>
        <v>2982</v>
      </c>
    </row>
    <row r="424">
      <c r="A424" s="1">
        <v>48988.0</v>
      </c>
      <c r="B424" s="1">
        <v>51807.0</v>
      </c>
      <c r="C424" s="1">
        <f t="shared" si="1"/>
        <v>2819</v>
      </c>
    </row>
    <row r="425">
      <c r="A425" s="1">
        <v>49168.0</v>
      </c>
      <c r="B425" s="1">
        <v>51807.0</v>
      </c>
      <c r="C425" s="1">
        <f t="shared" si="1"/>
        <v>2639</v>
      </c>
    </row>
    <row r="426">
      <c r="A426" s="1">
        <v>49199.0</v>
      </c>
      <c r="B426" s="1">
        <v>51997.0</v>
      </c>
      <c r="C426" s="1">
        <f t="shared" si="1"/>
        <v>2798</v>
      </c>
    </row>
    <row r="427">
      <c r="A427" s="1">
        <v>49231.0</v>
      </c>
      <c r="B427" s="1">
        <v>52329.0</v>
      </c>
      <c r="C427" s="1">
        <f t="shared" si="1"/>
        <v>3098</v>
      </c>
    </row>
    <row r="428">
      <c r="A428" s="1">
        <v>49293.0</v>
      </c>
      <c r="B428" s="1">
        <v>52329.0</v>
      </c>
      <c r="C428" s="1">
        <f t="shared" si="1"/>
        <v>3036</v>
      </c>
    </row>
    <row r="429">
      <c r="A429" s="1">
        <v>49315.0</v>
      </c>
      <c r="B429" s="1">
        <v>52329.0</v>
      </c>
      <c r="C429" s="1">
        <f t="shared" si="1"/>
        <v>3014</v>
      </c>
    </row>
    <row r="430">
      <c r="A430" s="1">
        <v>49379.0</v>
      </c>
      <c r="B430" s="1">
        <v>52329.0</v>
      </c>
      <c r="C430" s="1">
        <f t="shared" si="1"/>
        <v>2950</v>
      </c>
    </row>
    <row r="431">
      <c r="A431" s="1">
        <v>49392.0</v>
      </c>
      <c r="B431" s="1">
        <v>52329.0</v>
      </c>
      <c r="C431" s="1">
        <f t="shared" si="1"/>
        <v>2937</v>
      </c>
    </row>
    <row r="432">
      <c r="A432" s="1">
        <v>49455.0</v>
      </c>
      <c r="B432" s="1">
        <v>52329.0</v>
      </c>
      <c r="C432" s="1">
        <f t="shared" si="1"/>
        <v>2874</v>
      </c>
    </row>
    <row r="433">
      <c r="A433" s="1">
        <v>49487.0</v>
      </c>
      <c r="B433" s="1">
        <v>52329.0</v>
      </c>
      <c r="C433" s="1">
        <f t="shared" si="1"/>
        <v>2842</v>
      </c>
    </row>
    <row r="434">
      <c r="A434" s="1">
        <v>49519.0</v>
      </c>
      <c r="B434" s="1">
        <v>52329.0</v>
      </c>
      <c r="C434" s="1">
        <f t="shared" si="1"/>
        <v>2810</v>
      </c>
    </row>
    <row r="435">
      <c r="A435" s="1">
        <v>49525.0</v>
      </c>
      <c r="B435" s="1">
        <v>52329.0</v>
      </c>
      <c r="C435" s="1">
        <f t="shared" si="1"/>
        <v>2804</v>
      </c>
    </row>
    <row r="436">
      <c r="A436" s="1">
        <v>49629.0</v>
      </c>
      <c r="B436" s="1">
        <v>52329.0</v>
      </c>
      <c r="C436" s="1">
        <f t="shared" si="1"/>
        <v>2700</v>
      </c>
    </row>
    <row r="437">
      <c r="A437" s="1">
        <v>49734.0</v>
      </c>
      <c r="B437" s="1">
        <v>52441.0</v>
      </c>
      <c r="C437" s="1">
        <f t="shared" si="1"/>
        <v>2707</v>
      </c>
    </row>
    <row r="438">
      <c r="A438" s="1">
        <v>49804.0</v>
      </c>
      <c r="B438" s="1">
        <v>52665.0</v>
      </c>
      <c r="C438" s="1">
        <f t="shared" si="1"/>
        <v>2861</v>
      </c>
    </row>
    <row r="439">
      <c r="A439" s="1">
        <v>49896.0</v>
      </c>
      <c r="B439" s="1">
        <v>52987.0</v>
      </c>
      <c r="C439" s="1">
        <f t="shared" si="1"/>
        <v>3091</v>
      </c>
    </row>
    <row r="440">
      <c r="A440" s="1">
        <v>49946.0</v>
      </c>
      <c r="B440" s="1">
        <v>53304.0</v>
      </c>
      <c r="C440" s="1">
        <f t="shared" si="1"/>
        <v>3358</v>
      </c>
    </row>
    <row r="441">
      <c r="A441" s="1">
        <v>50375.0</v>
      </c>
      <c r="B441" s="1">
        <v>53315.0</v>
      </c>
      <c r="C441" s="1">
        <f t="shared" si="1"/>
        <v>2940</v>
      </c>
    </row>
    <row r="442">
      <c r="A442" s="1">
        <v>50395.0</v>
      </c>
      <c r="B442" s="1">
        <v>53509.0</v>
      </c>
      <c r="C442" s="1">
        <f t="shared" si="1"/>
        <v>3114</v>
      </c>
    </row>
    <row r="443">
      <c r="A443" s="1">
        <v>50495.0</v>
      </c>
      <c r="B443" s="1">
        <v>53556.0</v>
      </c>
      <c r="C443" s="1">
        <f t="shared" si="1"/>
        <v>3061</v>
      </c>
    </row>
    <row r="444">
      <c r="A444" s="1">
        <v>50555.0</v>
      </c>
      <c r="B444" s="1">
        <v>53573.0</v>
      </c>
      <c r="C444" s="1">
        <f t="shared" si="1"/>
        <v>3018</v>
      </c>
    </row>
    <row r="445">
      <c r="A445" s="1">
        <v>50834.0</v>
      </c>
      <c r="B445" s="1">
        <v>53573.0</v>
      </c>
      <c r="C445" s="1">
        <f t="shared" si="1"/>
        <v>2739</v>
      </c>
    </row>
    <row r="446">
      <c r="A446" s="1">
        <v>50856.0</v>
      </c>
      <c r="B446" s="1">
        <v>53573.0</v>
      </c>
      <c r="C446" s="1">
        <f t="shared" si="1"/>
        <v>2717</v>
      </c>
    </row>
    <row r="447">
      <c r="A447" s="1">
        <v>50874.0</v>
      </c>
      <c r="B447" s="1">
        <v>53573.0</v>
      </c>
      <c r="C447" s="1">
        <f t="shared" si="1"/>
        <v>2699</v>
      </c>
    </row>
    <row r="448">
      <c r="A448" s="1">
        <v>50928.0</v>
      </c>
      <c r="B448" s="1">
        <v>53573.0</v>
      </c>
      <c r="C448" s="1">
        <f t="shared" si="1"/>
        <v>2645</v>
      </c>
    </row>
    <row r="449">
      <c r="A449" s="1">
        <v>50967.0</v>
      </c>
      <c r="B449" s="1">
        <v>53984.0</v>
      </c>
      <c r="C449" s="1">
        <f t="shared" si="1"/>
        <v>3017</v>
      </c>
    </row>
    <row r="450">
      <c r="A450" s="1">
        <v>51210.0</v>
      </c>
      <c r="B450" s="1">
        <v>54241.0</v>
      </c>
      <c r="C450" s="1">
        <f t="shared" si="1"/>
        <v>3031</v>
      </c>
    </row>
    <row r="451">
      <c r="A451" s="1">
        <v>51222.0</v>
      </c>
      <c r="B451" s="1">
        <v>54500.0</v>
      </c>
      <c r="C451" s="1">
        <f t="shared" si="1"/>
        <v>3278</v>
      </c>
    </row>
    <row r="452">
      <c r="A452" s="1">
        <v>51344.0</v>
      </c>
      <c r="B452" s="1">
        <v>54500.0</v>
      </c>
      <c r="C452" s="1">
        <f t="shared" si="1"/>
        <v>3156</v>
      </c>
    </row>
    <row r="453">
      <c r="A453" s="1">
        <v>51613.0</v>
      </c>
      <c r="B453" s="1">
        <v>54500.0</v>
      </c>
      <c r="C453" s="1">
        <f t="shared" si="1"/>
        <v>2887</v>
      </c>
    </row>
    <row r="454">
      <c r="A454" s="1">
        <v>51625.0</v>
      </c>
      <c r="B454" s="1">
        <v>54500.0</v>
      </c>
      <c r="C454" s="1">
        <f t="shared" si="1"/>
        <v>2875</v>
      </c>
    </row>
    <row r="455">
      <c r="A455" s="1">
        <v>51784.0</v>
      </c>
      <c r="B455" s="1">
        <v>54500.0</v>
      </c>
      <c r="C455" s="1">
        <f t="shared" si="1"/>
        <v>2716</v>
      </c>
    </row>
    <row r="456">
      <c r="A456" s="1">
        <v>51807.0</v>
      </c>
      <c r="B456" s="1">
        <v>54500.0</v>
      </c>
      <c r="C456" s="1">
        <f t="shared" si="1"/>
        <v>2693</v>
      </c>
    </row>
    <row r="457">
      <c r="A457" s="1">
        <v>51844.0</v>
      </c>
      <c r="B457" s="1">
        <v>54500.0</v>
      </c>
      <c r="C457" s="1">
        <f t="shared" si="1"/>
        <v>2656</v>
      </c>
    </row>
    <row r="458">
      <c r="A458" s="1">
        <v>51944.0</v>
      </c>
      <c r="B458" s="1">
        <v>54764.0</v>
      </c>
      <c r="C458" s="1">
        <f t="shared" si="1"/>
        <v>2820</v>
      </c>
    </row>
    <row r="459">
      <c r="A459" s="1">
        <v>52064.0</v>
      </c>
      <c r="B459" s="1">
        <v>54947.0</v>
      </c>
      <c r="C459" s="1">
        <f t="shared" si="1"/>
        <v>2883</v>
      </c>
    </row>
    <row r="460">
      <c r="A460" s="1">
        <v>52096.0</v>
      </c>
      <c r="B460" s="1">
        <v>54967.0</v>
      </c>
      <c r="C460" s="1">
        <f t="shared" si="1"/>
        <v>2871</v>
      </c>
    </row>
    <row r="461">
      <c r="A461" s="1">
        <v>52145.0</v>
      </c>
      <c r="B461" s="1">
        <v>55094.0</v>
      </c>
      <c r="C461" s="1">
        <f t="shared" si="1"/>
        <v>2949</v>
      </c>
    </row>
    <row r="462">
      <c r="A462" s="1">
        <v>52189.0</v>
      </c>
      <c r="B462" s="1">
        <v>55356.0</v>
      </c>
      <c r="C462" s="1">
        <f t="shared" si="1"/>
        <v>3167</v>
      </c>
    </row>
    <row r="463">
      <c r="A463" s="1">
        <v>52231.0</v>
      </c>
      <c r="B463" s="1">
        <v>55460.0</v>
      </c>
      <c r="C463" s="1">
        <f t="shared" si="1"/>
        <v>3229</v>
      </c>
    </row>
    <row r="464">
      <c r="A464" s="1">
        <v>52253.0</v>
      </c>
      <c r="B464" s="1">
        <v>55484.0</v>
      </c>
      <c r="C464" s="1">
        <f t="shared" si="1"/>
        <v>3231</v>
      </c>
    </row>
    <row r="465">
      <c r="A465" s="1">
        <v>52329.0</v>
      </c>
      <c r="B465" s="1">
        <v>55547.0</v>
      </c>
      <c r="C465" s="1">
        <f t="shared" si="1"/>
        <v>3218</v>
      </c>
    </row>
    <row r="466">
      <c r="A466" s="1">
        <v>52459.0</v>
      </c>
      <c r="B466" s="1">
        <v>55696.0</v>
      </c>
      <c r="C466" s="1">
        <f t="shared" si="1"/>
        <v>3237</v>
      </c>
    </row>
    <row r="467">
      <c r="A467" s="1">
        <v>52528.0</v>
      </c>
      <c r="B467" s="1">
        <v>55715.0</v>
      </c>
      <c r="C467" s="1">
        <f t="shared" si="1"/>
        <v>3187</v>
      </c>
    </row>
    <row r="468">
      <c r="A468" s="1">
        <v>52703.0</v>
      </c>
      <c r="B468" s="1">
        <v>55786.0</v>
      </c>
      <c r="C468" s="1">
        <f t="shared" si="1"/>
        <v>3083</v>
      </c>
    </row>
    <row r="469">
      <c r="A469" s="1">
        <v>52784.0</v>
      </c>
      <c r="B469" s="1">
        <v>56007.0</v>
      </c>
      <c r="C469" s="1">
        <f t="shared" si="1"/>
        <v>3223</v>
      </c>
    </row>
    <row r="470">
      <c r="A470" s="1">
        <v>52899.0</v>
      </c>
      <c r="B470" s="1">
        <v>56068.0</v>
      </c>
      <c r="C470" s="1">
        <f t="shared" si="1"/>
        <v>3169</v>
      </c>
    </row>
    <row r="471">
      <c r="A471" s="1">
        <v>52941.0</v>
      </c>
      <c r="B471" s="1">
        <v>56222.0</v>
      </c>
      <c r="C471" s="1">
        <f t="shared" si="1"/>
        <v>3281</v>
      </c>
    </row>
    <row r="472">
      <c r="A472" s="1">
        <v>53132.0</v>
      </c>
      <c r="B472" s="1">
        <v>56394.0</v>
      </c>
      <c r="C472" s="1">
        <f t="shared" si="1"/>
        <v>3262</v>
      </c>
    </row>
    <row r="473">
      <c r="A473" s="1">
        <v>53274.0</v>
      </c>
      <c r="B473" s="1">
        <v>56458.0</v>
      </c>
      <c r="C473" s="1">
        <f t="shared" si="1"/>
        <v>3184</v>
      </c>
    </row>
    <row r="474">
      <c r="A474" s="1">
        <v>53494.0</v>
      </c>
      <c r="B474" s="1">
        <v>56511.0</v>
      </c>
      <c r="C474" s="1">
        <f t="shared" si="1"/>
        <v>3017</v>
      </c>
    </row>
    <row r="475">
      <c r="A475" s="1">
        <v>53573.0</v>
      </c>
      <c r="B475" s="1">
        <v>56778.0</v>
      </c>
      <c r="C475" s="1">
        <f t="shared" si="1"/>
        <v>3205</v>
      </c>
    </row>
    <row r="476">
      <c r="A476" s="1">
        <v>53626.0</v>
      </c>
      <c r="B476" s="1">
        <v>56853.0</v>
      </c>
      <c r="C476" s="1">
        <f t="shared" si="1"/>
        <v>3227</v>
      </c>
    </row>
    <row r="477">
      <c r="A477" s="1">
        <v>53638.0</v>
      </c>
      <c r="B477" s="1">
        <v>57592.0</v>
      </c>
      <c r="C477" s="1">
        <f t="shared" si="1"/>
        <v>3954</v>
      </c>
    </row>
    <row r="478">
      <c r="A478" s="1">
        <v>53704.0</v>
      </c>
      <c r="B478" s="1">
        <v>57643.0</v>
      </c>
      <c r="C478" s="1">
        <f t="shared" si="1"/>
        <v>3939</v>
      </c>
    </row>
    <row r="479">
      <c r="A479" s="1">
        <v>53760.0</v>
      </c>
      <c r="B479" s="1">
        <v>57652.0</v>
      </c>
      <c r="C479" s="1">
        <f t="shared" si="1"/>
        <v>3892</v>
      </c>
    </row>
    <row r="480">
      <c r="A480" s="1">
        <v>53822.0</v>
      </c>
      <c r="B480" s="1">
        <v>57669.0</v>
      </c>
      <c r="C480" s="1">
        <f t="shared" si="1"/>
        <v>3847</v>
      </c>
    </row>
    <row r="481">
      <c r="A481" s="1">
        <v>54145.0</v>
      </c>
      <c r="B481" s="1">
        <v>57735.0</v>
      </c>
      <c r="C481" s="1">
        <f t="shared" si="1"/>
        <v>3590</v>
      </c>
    </row>
    <row r="482">
      <c r="A482" s="1">
        <v>54290.0</v>
      </c>
      <c r="B482" s="1">
        <v>57784.0</v>
      </c>
      <c r="C482" s="1">
        <f t="shared" si="1"/>
        <v>3494</v>
      </c>
    </row>
    <row r="483">
      <c r="A483" s="1">
        <v>54347.0</v>
      </c>
      <c r="B483" s="1">
        <v>57974.0</v>
      </c>
      <c r="C483" s="1">
        <f t="shared" si="1"/>
        <v>3627</v>
      </c>
    </row>
    <row r="484">
      <c r="A484" s="1">
        <v>54394.0</v>
      </c>
      <c r="B484" s="1">
        <v>57987.0</v>
      </c>
      <c r="C484" s="1">
        <f t="shared" si="1"/>
        <v>3593</v>
      </c>
    </row>
    <row r="485">
      <c r="A485" s="1">
        <v>54497.0</v>
      </c>
      <c r="B485" s="1">
        <v>58031.0</v>
      </c>
      <c r="C485" s="1">
        <f t="shared" si="1"/>
        <v>3534</v>
      </c>
    </row>
    <row r="486">
      <c r="A486" s="1">
        <v>54500.0</v>
      </c>
      <c r="B486" s="1">
        <v>58391.0</v>
      </c>
      <c r="C486" s="1">
        <f t="shared" si="1"/>
        <v>3891</v>
      </c>
    </row>
    <row r="487">
      <c r="A487" s="1">
        <v>54766.0</v>
      </c>
      <c r="B487" s="1">
        <v>58398.0</v>
      </c>
      <c r="C487" s="1">
        <f t="shared" si="1"/>
        <v>3632</v>
      </c>
    </row>
    <row r="488">
      <c r="A488" s="1">
        <v>54777.0</v>
      </c>
      <c r="B488" s="1">
        <v>58419.0</v>
      </c>
      <c r="C488" s="1">
        <f t="shared" si="1"/>
        <v>3642</v>
      </c>
    </row>
    <row r="489">
      <c r="A489" s="1">
        <v>54943.0</v>
      </c>
      <c r="B489" s="1">
        <v>58440.0</v>
      </c>
      <c r="C489" s="1">
        <f t="shared" si="1"/>
        <v>3497</v>
      </c>
    </row>
    <row r="490">
      <c r="A490" s="1">
        <v>54945.0</v>
      </c>
      <c r="B490" s="1">
        <v>58468.0</v>
      </c>
      <c r="C490" s="1">
        <f t="shared" si="1"/>
        <v>3523</v>
      </c>
    </row>
    <row r="491">
      <c r="A491" s="1">
        <v>54961.0</v>
      </c>
      <c r="B491" s="1">
        <v>58929.0</v>
      </c>
      <c r="C491" s="1">
        <f t="shared" si="1"/>
        <v>3968</v>
      </c>
    </row>
    <row r="492">
      <c r="A492" s="1">
        <v>55006.0</v>
      </c>
      <c r="B492" s="1">
        <v>59581.0</v>
      </c>
      <c r="C492" s="1">
        <f t="shared" si="1"/>
        <v>4575</v>
      </c>
    </row>
    <row r="493">
      <c r="A493" s="1">
        <v>55040.0</v>
      </c>
      <c r="B493" s="1">
        <v>59649.0</v>
      </c>
      <c r="C493" s="1">
        <f t="shared" si="1"/>
        <v>4609</v>
      </c>
    </row>
    <row r="494">
      <c r="A494" s="1">
        <v>55197.0</v>
      </c>
      <c r="B494" s="1">
        <v>59966.0</v>
      </c>
      <c r="C494" s="1">
        <f t="shared" si="1"/>
        <v>4769</v>
      </c>
    </row>
    <row r="495">
      <c r="A495" s="1">
        <v>55216.0</v>
      </c>
      <c r="B495" s="1">
        <v>60167.0</v>
      </c>
      <c r="C495" s="1">
        <f t="shared" si="1"/>
        <v>4951</v>
      </c>
    </row>
    <row r="496">
      <c r="A496" s="1">
        <v>55424.0</v>
      </c>
      <c r="B496" s="1">
        <v>60596.0</v>
      </c>
      <c r="C496" s="1">
        <f t="shared" si="1"/>
        <v>5172</v>
      </c>
    </row>
    <row r="497">
      <c r="A497" s="1">
        <v>55531.0</v>
      </c>
      <c r="B497" s="1">
        <v>60692.0</v>
      </c>
      <c r="C497" s="1">
        <f t="shared" si="1"/>
        <v>5161</v>
      </c>
    </row>
    <row r="498">
      <c r="A498" s="1">
        <v>55565.0</v>
      </c>
      <c r="B498" s="1">
        <v>60692.0</v>
      </c>
      <c r="C498" s="1">
        <f t="shared" si="1"/>
        <v>5127</v>
      </c>
    </row>
    <row r="499">
      <c r="A499" s="1">
        <v>55580.0</v>
      </c>
      <c r="B499" s="1">
        <v>60692.0</v>
      </c>
      <c r="C499" s="1">
        <f t="shared" si="1"/>
        <v>5112</v>
      </c>
    </row>
    <row r="500">
      <c r="A500" s="1">
        <v>55826.0</v>
      </c>
      <c r="B500" s="1">
        <v>60692.0</v>
      </c>
      <c r="C500" s="1">
        <f t="shared" si="1"/>
        <v>4866</v>
      </c>
    </row>
    <row r="501">
      <c r="A501" s="1">
        <v>55896.0</v>
      </c>
      <c r="B501" s="1">
        <v>60692.0</v>
      </c>
      <c r="C501" s="1">
        <f t="shared" si="1"/>
        <v>4796</v>
      </c>
    </row>
    <row r="502">
      <c r="A502" s="1">
        <v>55944.0</v>
      </c>
      <c r="B502" s="1">
        <v>60692.0</v>
      </c>
      <c r="C502" s="1">
        <f t="shared" si="1"/>
        <v>4748</v>
      </c>
    </row>
    <row r="503">
      <c r="A503" s="1">
        <v>55958.0</v>
      </c>
      <c r="B503" s="1">
        <v>60692.0</v>
      </c>
      <c r="C503" s="1">
        <f t="shared" si="1"/>
        <v>4734</v>
      </c>
    </row>
    <row r="504">
      <c r="A504" s="1">
        <v>56049.0</v>
      </c>
      <c r="B504" s="1">
        <v>60692.0</v>
      </c>
      <c r="C504" s="1">
        <f t="shared" si="1"/>
        <v>4643</v>
      </c>
    </row>
    <row r="505">
      <c r="A505" s="1">
        <v>56277.0</v>
      </c>
      <c r="B505" s="1">
        <v>60692.0</v>
      </c>
      <c r="C505" s="1">
        <f t="shared" si="1"/>
        <v>4415</v>
      </c>
    </row>
    <row r="506">
      <c r="A506" s="1">
        <v>56444.0</v>
      </c>
      <c r="B506" s="1">
        <v>60692.0</v>
      </c>
      <c r="C506" s="1">
        <f t="shared" si="1"/>
        <v>4248</v>
      </c>
    </row>
    <row r="507">
      <c r="A507" s="1">
        <v>56543.0</v>
      </c>
      <c r="B507" s="1">
        <v>60692.0</v>
      </c>
      <c r="C507" s="1">
        <f t="shared" si="1"/>
        <v>4149</v>
      </c>
    </row>
    <row r="508">
      <c r="A508" s="1">
        <v>56551.0</v>
      </c>
      <c r="B508" s="1">
        <v>60692.0</v>
      </c>
      <c r="C508" s="1">
        <f t="shared" si="1"/>
        <v>4141</v>
      </c>
    </row>
    <row r="509">
      <c r="A509" s="1">
        <v>56584.0</v>
      </c>
      <c r="B509" s="1">
        <v>60692.0</v>
      </c>
      <c r="C509" s="1">
        <f t="shared" si="1"/>
        <v>4108</v>
      </c>
    </row>
    <row r="510">
      <c r="A510" s="1">
        <v>56625.0</v>
      </c>
      <c r="B510" s="1">
        <v>60692.0</v>
      </c>
      <c r="C510" s="1">
        <f t="shared" si="1"/>
        <v>4067</v>
      </c>
    </row>
    <row r="511">
      <c r="A511" s="1">
        <v>56725.0</v>
      </c>
      <c r="B511" s="1">
        <v>61042.0</v>
      </c>
      <c r="C511" s="1">
        <f t="shared" si="1"/>
        <v>4317</v>
      </c>
    </row>
    <row r="512">
      <c r="A512" s="1">
        <v>56985.0</v>
      </c>
      <c r="B512" s="1">
        <v>61071.0</v>
      </c>
      <c r="C512" s="1">
        <f t="shared" si="1"/>
        <v>4086</v>
      </c>
    </row>
    <row r="513">
      <c r="A513" s="1">
        <v>57047.0</v>
      </c>
      <c r="B513" s="1">
        <v>61115.0</v>
      </c>
      <c r="C513" s="1">
        <f t="shared" si="1"/>
        <v>4068</v>
      </c>
    </row>
    <row r="514">
      <c r="A514" s="1">
        <v>57163.0</v>
      </c>
      <c r="B514" s="1">
        <v>61141.0</v>
      </c>
      <c r="C514" s="1">
        <f t="shared" si="1"/>
        <v>3978</v>
      </c>
    </row>
    <row r="515">
      <c r="A515" s="1">
        <v>57256.0</v>
      </c>
      <c r="B515" s="1">
        <v>61228.0</v>
      </c>
      <c r="C515" s="1">
        <f t="shared" si="1"/>
        <v>3972</v>
      </c>
    </row>
    <row r="516">
      <c r="A516" s="1">
        <v>57314.0</v>
      </c>
      <c r="B516" s="1">
        <v>61368.0</v>
      </c>
      <c r="C516" s="1">
        <f t="shared" si="1"/>
        <v>4054</v>
      </c>
    </row>
    <row r="517">
      <c r="A517" s="1">
        <v>57643.0</v>
      </c>
      <c r="B517" s="1">
        <v>61458.0</v>
      </c>
      <c r="C517" s="1">
        <f t="shared" si="1"/>
        <v>3815</v>
      </c>
    </row>
    <row r="518">
      <c r="A518" s="1">
        <v>57795.0</v>
      </c>
      <c r="B518" s="1">
        <v>61608.0</v>
      </c>
      <c r="C518" s="1">
        <f t="shared" si="1"/>
        <v>3813</v>
      </c>
    </row>
    <row r="519">
      <c r="A519" s="1">
        <v>57973.0</v>
      </c>
      <c r="B519" s="1">
        <v>61618.0</v>
      </c>
      <c r="C519" s="1">
        <f t="shared" si="1"/>
        <v>3645</v>
      </c>
    </row>
    <row r="520">
      <c r="A520" s="1">
        <v>58060.0</v>
      </c>
      <c r="B520" s="1">
        <v>61914.0</v>
      </c>
      <c r="C520" s="1">
        <f t="shared" si="1"/>
        <v>3854</v>
      </c>
    </row>
    <row r="521">
      <c r="A521" s="1">
        <v>58205.0</v>
      </c>
      <c r="B521" s="1">
        <v>61978.0</v>
      </c>
      <c r="C521" s="1">
        <f t="shared" si="1"/>
        <v>3773</v>
      </c>
    </row>
    <row r="522">
      <c r="A522" s="1">
        <v>58312.0</v>
      </c>
      <c r="B522" s="1">
        <v>62364.0</v>
      </c>
      <c r="C522" s="1">
        <f t="shared" si="1"/>
        <v>4052</v>
      </c>
    </row>
    <row r="523">
      <c r="A523" s="1">
        <v>58381.0</v>
      </c>
      <c r="B523" s="1">
        <v>62370.0</v>
      </c>
      <c r="C523" s="1">
        <f t="shared" si="1"/>
        <v>3989</v>
      </c>
    </row>
    <row r="524">
      <c r="A524" s="1">
        <v>58477.0</v>
      </c>
      <c r="B524" s="1">
        <v>62370.0</v>
      </c>
      <c r="C524" s="1">
        <f t="shared" si="1"/>
        <v>3893</v>
      </c>
    </row>
    <row r="525">
      <c r="A525" s="1">
        <v>58535.0</v>
      </c>
      <c r="B525" s="1">
        <v>62370.0</v>
      </c>
      <c r="C525" s="1">
        <f t="shared" si="1"/>
        <v>3835</v>
      </c>
    </row>
    <row r="526">
      <c r="A526" s="1">
        <v>58595.0</v>
      </c>
      <c r="B526" s="1">
        <v>62370.0</v>
      </c>
      <c r="C526" s="1">
        <f t="shared" si="1"/>
        <v>3775</v>
      </c>
    </row>
    <row r="527">
      <c r="A527" s="1">
        <v>58631.0</v>
      </c>
      <c r="B527" s="1">
        <v>62370.0</v>
      </c>
      <c r="C527" s="1">
        <f t="shared" si="1"/>
        <v>3739</v>
      </c>
    </row>
    <row r="528">
      <c r="A528" s="1">
        <v>58865.0</v>
      </c>
      <c r="B528" s="1">
        <v>62370.0</v>
      </c>
      <c r="C528" s="1">
        <f t="shared" si="1"/>
        <v>3505</v>
      </c>
    </row>
    <row r="529">
      <c r="A529" s="1">
        <v>59010.0</v>
      </c>
      <c r="B529" s="1">
        <v>62370.0</v>
      </c>
      <c r="C529" s="1">
        <f t="shared" si="1"/>
        <v>3360</v>
      </c>
    </row>
    <row r="530">
      <c r="A530" s="1">
        <v>59013.0</v>
      </c>
      <c r="B530" s="1">
        <v>62370.0</v>
      </c>
      <c r="C530" s="1">
        <f t="shared" si="1"/>
        <v>3357</v>
      </c>
    </row>
    <row r="531">
      <c r="A531" s="1">
        <v>59096.0</v>
      </c>
      <c r="B531" s="1">
        <v>62370.0</v>
      </c>
      <c r="C531" s="1">
        <f t="shared" si="1"/>
        <v>3274</v>
      </c>
    </row>
    <row r="532">
      <c r="A532" s="1">
        <v>59229.0</v>
      </c>
      <c r="B532" s="1">
        <v>62370.0</v>
      </c>
      <c r="C532" s="1">
        <f t="shared" si="1"/>
        <v>3141</v>
      </c>
    </row>
    <row r="533">
      <c r="A533" s="1">
        <v>59283.0</v>
      </c>
      <c r="B533" s="1">
        <v>62370.0</v>
      </c>
      <c r="C533" s="1">
        <f t="shared" si="1"/>
        <v>3087</v>
      </c>
    </row>
    <row r="534">
      <c r="A534" s="1">
        <v>59293.0</v>
      </c>
      <c r="B534" s="1">
        <v>62370.0</v>
      </c>
      <c r="C534" s="1">
        <f t="shared" si="1"/>
        <v>3077</v>
      </c>
    </row>
    <row r="535">
      <c r="A535" s="1">
        <v>59547.0</v>
      </c>
      <c r="B535" s="1">
        <v>62370.0</v>
      </c>
      <c r="C535" s="1">
        <f t="shared" si="1"/>
        <v>2823</v>
      </c>
    </row>
    <row r="536">
      <c r="A536" s="1">
        <v>59573.0</v>
      </c>
      <c r="B536" s="1">
        <v>62370.0</v>
      </c>
      <c r="C536" s="1">
        <f t="shared" si="1"/>
        <v>2797</v>
      </c>
    </row>
    <row r="537">
      <c r="A537" s="1">
        <v>59616.0</v>
      </c>
      <c r="B537" s="1">
        <v>62370.0</v>
      </c>
      <c r="C537" s="1">
        <f t="shared" si="1"/>
        <v>2754</v>
      </c>
    </row>
    <row r="538">
      <c r="A538" s="1">
        <v>59656.0</v>
      </c>
      <c r="B538" s="1">
        <v>62479.0</v>
      </c>
      <c r="C538" s="1">
        <f t="shared" si="1"/>
        <v>2823</v>
      </c>
    </row>
    <row r="539">
      <c r="A539" s="1">
        <v>59673.0</v>
      </c>
      <c r="B539" s="1">
        <v>62570.0</v>
      </c>
      <c r="C539" s="1">
        <f t="shared" si="1"/>
        <v>2897</v>
      </c>
    </row>
    <row r="540">
      <c r="A540" s="1">
        <v>59797.0</v>
      </c>
      <c r="B540" s="1">
        <v>62620.0</v>
      </c>
      <c r="C540" s="1">
        <f t="shared" si="1"/>
        <v>2823</v>
      </c>
    </row>
    <row r="541">
      <c r="A541" s="1">
        <v>59913.0</v>
      </c>
      <c r="B541" s="1">
        <v>62671.0</v>
      </c>
      <c r="C541" s="1">
        <f t="shared" si="1"/>
        <v>2758</v>
      </c>
    </row>
    <row r="542">
      <c r="A542" s="1">
        <v>59945.0</v>
      </c>
      <c r="B542" s="1">
        <v>62674.0</v>
      </c>
      <c r="C542" s="1">
        <f t="shared" si="1"/>
        <v>2729</v>
      </c>
    </row>
    <row r="543">
      <c r="A543" s="1">
        <v>60089.0</v>
      </c>
      <c r="B543" s="1">
        <v>62698.0</v>
      </c>
      <c r="C543" s="1">
        <f t="shared" si="1"/>
        <v>2609</v>
      </c>
    </row>
    <row r="544">
      <c r="A544" s="1">
        <v>60119.0</v>
      </c>
      <c r="B544" s="1">
        <v>62989.0</v>
      </c>
      <c r="C544" s="1">
        <f t="shared" si="1"/>
        <v>2870</v>
      </c>
    </row>
    <row r="545">
      <c r="A545" s="1">
        <v>60149.0</v>
      </c>
      <c r="B545" s="1">
        <v>63056.0</v>
      </c>
      <c r="C545" s="1">
        <f t="shared" si="1"/>
        <v>2907</v>
      </c>
    </row>
    <row r="546">
      <c r="A546" s="1">
        <v>60260.0</v>
      </c>
      <c r="B546" s="1">
        <v>63064.0</v>
      </c>
      <c r="C546" s="1">
        <f t="shared" si="1"/>
        <v>2804</v>
      </c>
    </row>
    <row r="547">
      <c r="A547" s="1">
        <v>60311.0</v>
      </c>
      <c r="B547" s="1">
        <v>63079.0</v>
      </c>
      <c r="C547" s="1">
        <f t="shared" si="1"/>
        <v>2768</v>
      </c>
    </row>
    <row r="548">
      <c r="A548" s="1">
        <v>60368.0</v>
      </c>
      <c r="B548" s="1">
        <v>63173.0</v>
      </c>
      <c r="C548" s="1">
        <f t="shared" si="1"/>
        <v>2805</v>
      </c>
    </row>
    <row r="549">
      <c r="A549" s="1">
        <v>60501.0</v>
      </c>
      <c r="B549" s="1">
        <v>63353.0</v>
      </c>
      <c r="C549" s="1">
        <f t="shared" si="1"/>
        <v>2852</v>
      </c>
    </row>
    <row r="550">
      <c r="A550" s="1">
        <v>60689.0</v>
      </c>
      <c r="B550" s="1">
        <v>63406.0</v>
      </c>
      <c r="C550" s="1">
        <f t="shared" si="1"/>
        <v>2717</v>
      </c>
    </row>
    <row r="551">
      <c r="A551" s="1">
        <v>60692.0</v>
      </c>
      <c r="B551" s="1">
        <v>63414.0</v>
      </c>
      <c r="C551" s="1">
        <f t="shared" si="1"/>
        <v>2722</v>
      </c>
    </row>
    <row r="552">
      <c r="A552" s="1">
        <v>60821.0</v>
      </c>
      <c r="B552" s="1">
        <v>63854.0</v>
      </c>
      <c r="C552" s="1">
        <f t="shared" si="1"/>
        <v>3033</v>
      </c>
    </row>
    <row r="553">
      <c r="A553" s="1">
        <v>60842.0</v>
      </c>
      <c r="B553" s="1">
        <v>63980.0</v>
      </c>
      <c r="C553" s="1">
        <f t="shared" si="1"/>
        <v>3138</v>
      </c>
    </row>
    <row r="554">
      <c r="A554" s="1">
        <v>60878.0</v>
      </c>
      <c r="B554" s="1">
        <v>64138.0</v>
      </c>
      <c r="C554" s="1">
        <f t="shared" si="1"/>
        <v>3260</v>
      </c>
    </row>
    <row r="555">
      <c r="A555" s="1">
        <v>60979.0</v>
      </c>
      <c r="B555" s="1">
        <v>64173.0</v>
      </c>
      <c r="C555" s="1">
        <f t="shared" si="1"/>
        <v>3194</v>
      </c>
    </row>
    <row r="556">
      <c r="A556" s="1">
        <v>61051.0</v>
      </c>
      <c r="B556" s="1">
        <v>64200.0</v>
      </c>
      <c r="C556" s="1">
        <f t="shared" si="1"/>
        <v>3149</v>
      </c>
    </row>
    <row r="557">
      <c r="A557" s="1">
        <v>61218.0</v>
      </c>
      <c r="B557" s="1">
        <v>64538.0</v>
      </c>
      <c r="C557" s="1">
        <f t="shared" si="1"/>
        <v>3320</v>
      </c>
    </row>
    <row r="558">
      <c r="A558" s="1">
        <v>61246.0</v>
      </c>
      <c r="B558" s="1">
        <v>64899.0</v>
      </c>
      <c r="C558" s="1">
        <f t="shared" si="1"/>
        <v>3653</v>
      </c>
    </row>
    <row r="559">
      <c r="A559" s="1">
        <v>61250.0</v>
      </c>
      <c r="B559" s="1">
        <v>65015.0</v>
      </c>
      <c r="C559" s="1">
        <f t="shared" si="1"/>
        <v>3765</v>
      </c>
    </row>
    <row r="560">
      <c r="A560" s="1">
        <v>61325.0</v>
      </c>
      <c r="B560" s="1">
        <v>65022.0</v>
      </c>
      <c r="C560" s="1">
        <f t="shared" si="1"/>
        <v>3697</v>
      </c>
    </row>
    <row r="561">
      <c r="A561" s="1">
        <v>61356.0</v>
      </c>
      <c r="B561" s="1">
        <v>65438.0</v>
      </c>
      <c r="C561" s="1">
        <f t="shared" si="1"/>
        <v>4082</v>
      </c>
    </row>
    <row r="562">
      <c r="A562" s="1">
        <v>61358.0</v>
      </c>
      <c r="B562" s="1">
        <v>65490.0</v>
      </c>
      <c r="C562" s="1">
        <f t="shared" si="1"/>
        <v>4132</v>
      </c>
    </row>
    <row r="563">
      <c r="A563" s="1">
        <v>61477.0</v>
      </c>
      <c r="B563" s="1">
        <v>65607.0</v>
      </c>
      <c r="C563" s="1">
        <f t="shared" si="1"/>
        <v>4130</v>
      </c>
    </row>
    <row r="564">
      <c r="A564" s="1">
        <v>61510.0</v>
      </c>
      <c r="B564" s="1">
        <v>65709.0</v>
      </c>
      <c r="C564" s="1">
        <f t="shared" si="1"/>
        <v>4199</v>
      </c>
    </row>
    <row r="565">
      <c r="A565" s="1">
        <v>61634.0</v>
      </c>
      <c r="B565" s="1">
        <v>65743.0</v>
      </c>
      <c r="C565" s="1">
        <f t="shared" si="1"/>
        <v>4109</v>
      </c>
    </row>
    <row r="566">
      <c r="A566" s="1">
        <v>61683.0</v>
      </c>
      <c r="B566" s="1">
        <v>65879.0</v>
      </c>
      <c r="C566" s="1">
        <f t="shared" si="1"/>
        <v>4196</v>
      </c>
    </row>
    <row r="567">
      <c r="A567" s="1">
        <v>61905.0</v>
      </c>
      <c r="B567" s="1">
        <v>66147.0</v>
      </c>
      <c r="C567" s="1">
        <f t="shared" si="1"/>
        <v>4242</v>
      </c>
    </row>
    <row r="568">
      <c r="A568" s="1">
        <v>61915.0</v>
      </c>
      <c r="B568" s="1">
        <v>66296.0</v>
      </c>
      <c r="C568" s="1">
        <f t="shared" si="1"/>
        <v>4381</v>
      </c>
    </row>
    <row r="569">
      <c r="A569" s="1">
        <v>62034.0</v>
      </c>
      <c r="B569" s="1">
        <v>66296.0</v>
      </c>
      <c r="C569" s="1">
        <f t="shared" si="1"/>
        <v>4262</v>
      </c>
    </row>
    <row r="570">
      <c r="A570" s="1">
        <v>62052.0</v>
      </c>
      <c r="B570" s="1">
        <v>66296.0</v>
      </c>
      <c r="C570" s="1">
        <f t="shared" si="1"/>
        <v>4244</v>
      </c>
    </row>
    <row r="571">
      <c r="A571" s="1">
        <v>62130.0</v>
      </c>
      <c r="B571" s="1">
        <v>66296.0</v>
      </c>
      <c r="C571" s="1">
        <f t="shared" si="1"/>
        <v>4166</v>
      </c>
    </row>
    <row r="572">
      <c r="A572" s="1">
        <v>62217.0</v>
      </c>
      <c r="B572" s="1">
        <v>66296.0</v>
      </c>
      <c r="C572" s="1">
        <f t="shared" si="1"/>
        <v>4079</v>
      </c>
    </row>
    <row r="573">
      <c r="A573" s="1">
        <v>62370.0</v>
      </c>
      <c r="B573" s="1">
        <v>66296.0</v>
      </c>
      <c r="C573" s="1">
        <f t="shared" si="1"/>
        <v>3926</v>
      </c>
    </row>
    <row r="574">
      <c r="A574" s="1">
        <v>62416.0</v>
      </c>
      <c r="B574" s="1">
        <v>66296.0</v>
      </c>
      <c r="C574" s="1">
        <f t="shared" si="1"/>
        <v>3880</v>
      </c>
    </row>
    <row r="575">
      <c r="A575" s="1">
        <v>62438.0</v>
      </c>
      <c r="B575" s="1">
        <v>66296.0</v>
      </c>
      <c r="C575" s="1">
        <f t="shared" si="1"/>
        <v>3858</v>
      </c>
    </row>
    <row r="576">
      <c r="A576" s="1">
        <v>62494.0</v>
      </c>
      <c r="B576" s="1">
        <v>66296.0</v>
      </c>
      <c r="C576" s="1">
        <f t="shared" si="1"/>
        <v>3802</v>
      </c>
    </row>
    <row r="577">
      <c r="A577" s="1">
        <v>62648.0</v>
      </c>
      <c r="B577" s="1">
        <v>66296.0</v>
      </c>
      <c r="C577" s="1">
        <f t="shared" si="1"/>
        <v>3648</v>
      </c>
    </row>
    <row r="578">
      <c r="A578" s="1">
        <v>62697.0</v>
      </c>
      <c r="B578" s="1">
        <v>66296.0</v>
      </c>
      <c r="C578" s="1">
        <f t="shared" si="1"/>
        <v>3599</v>
      </c>
    </row>
    <row r="579">
      <c r="A579" s="1">
        <v>62807.0</v>
      </c>
      <c r="B579" s="1">
        <v>66296.0</v>
      </c>
      <c r="C579" s="1">
        <f t="shared" si="1"/>
        <v>3489</v>
      </c>
    </row>
    <row r="580">
      <c r="A580" s="1">
        <v>62932.0</v>
      </c>
      <c r="B580" s="1">
        <v>66296.0</v>
      </c>
      <c r="C580" s="1">
        <f t="shared" si="1"/>
        <v>3364</v>
      </c>
    </row>
    <row r="581">
      <c r="A581" s="1">
        <v>63062.0</v>
      </c>
      <c r="B581" s="1">
        <v>66296.0</v>
      </c>
      <c r="C581" s="1">
        <f t="shared" si="1"/>
        <v>3234</v>
      </c>
    </row>
    <row r="582">
      <c r="A582" s="1">
        <v>63112.0</v>
      </c>
      <c r="B582" s="1">
        <v>66296.0</v>
      </c>
      <c r="C582" s="1">
        <f t="shared" si="1"/>
        <v>3184</v>
      </c>
    </row>
    <row r="583">
      <c r="A583" s="1">
        <v>63117.0</v>
      </c>
      <c r="B583" s="1">
        <v>66296.0</v>
      </c>
      <c r="C583" s="1">
        <f t="shared" si="1"/>
        <v>3179</v>
      </c>
    </row>
    <row r="584">
      <c r="A584" s="1">
        <v>63152.0</v>
      </c>
      <c r="B584" s="1">
        <v>66296.0</v>
      </c>
      <c r="C584" s="1">
        <f t="shared" si="1"/>
        <v>3144</v>
      </c>
    </row>
    <row r="585">
      <c r="A585" s="1">
        <v>63214.0</v>
      </c>
      <c r="B585" s="1">
        <v>66296.0</v>
      </c>
      <c r="C585" s="1">
        <f t="shared" si="1"/>
        <v>3082</v>
      </c>
    </row>
    <row r="586">
      <c r="A586" s="1">
        <v>63227.0</v>
      </c>
      <c r="B586" s="1">
        <v>66325.0</v>
      </c>
      <c r="C586" s="1">
        <f t="shared" si="1"/>
        <v>3098</v>
      </c>
    </row>
    <row r="587">
      <c r="A587" s="1">
        <v>63295.0</v>
      </c>
      <c r="B587" s="1">
        <v>66369.0</v>
      </c>
      <c r="C587" s="1">
        <f t="shared" si="1"/>
        <v>3074</v>
      </c>
    </row>
    <row r="588">
      <c r="A588" s="1">
        <v>63448.0</v>
      </c>
      <c r="B588" s="1">
        <v>66550.0</v>
      </c>
      <c r="C588" s="1">
        <f t="shared" si="1"/>
        <v>3102</v>
      </c>
    </row>
    <row r="589">
      <c r="A589" s="1">
        <v>63557.0</v>
      </c>
      <c r="B589" s="1">
        <v>66598.0</v>
      </c>
      <c r="C589" s="1">
        <f t="shared" si="1"/>
        <v>3041</v>
      </c>
    </row>
    <row r="590">
      <c r="A590" s="1">
        <v>63584.0</v>
      </c>
      <c r="B590" s="1">
        <v>66876.0</v>
      </c>
      <c r="C590" s="1">
        <f t="shared" si="1"/>
        <v>3292</v>
      </c>
    </row>
    <row r="591">
      <c r="A591" s="1">
        <v>63649.0</v>
      </c>
      <c r="B591" s="1">
        <v>66999.0</v>
      </c>
      <c r="C591" s="1">
        <f t="shared" si="1"/>
        <v>3350</v>
      </c>
    </row>
    <row r="592">
      <c r="A592" s="1">
        <v>63852.0</v>
      </c>
      <c r="B592" s="1">
        <v>67007.0</v>
      </c>
      <c r="C592" s="1">
        <f t="shared" si="1"/>
        <v>3155</v>
      </c>
    </row>
    <row r="593">
      <c r="A593" s="1">
        <v>63866.0</v>
      </c>
      <c r="B593" s="1">
        <v>67072.0</v>
      </c>
      <c r="C593" s="1">
        <f t="shared" si="1"/>
        <v>3206</v>
      </c>
    </row>
    <row r="594">
      <c r="A594" s="1">
        <v>63886.0</v>
      </c>
      <c r="B594" s="1">
        <v>67265.0</v>
      </c>
      <c r="C594" s="1">
        <f t="shared" si="1"/>
        <v>3379</v>
      </c>
    </row>
    <row r="595">
      <c r="A595" s="1">
        <v>63907.0</v>
      </c>
      <c r="B595" s="1">
        <v>67294.0</v>
      </c>
      <c r="C595" s="1">
        <f t="shared" si="1"/>
        <v>3387</v>
      </c>
    </row>
    <row r="596">
      <c r="A596" s="1">
        <v>63926.0</v>
      </c>
      <c r="B596" s="1">
        <v>67504.0</v>
      </c>
      <c r="C596" s="1">
        <f t="shared" si="1"/>
        <v>3578</v>
      </c>
    </row>
    <row r="597">
      <c r="A597" s="1">
        <v>63986.0</v>
      </c>
      <c r="B597" s="1">
        <v>67510.0</v>
      </c>
      <c r="C597" s="1">
        <f t="shared" si="1"/>
        <v>3524</v>
      </c>
    </row>
    <row r="598">
      <c r="A598" s="1">
        <v>64034.0</v>
      </c>
      <c r="B598" s="1">
        <v>67605.0</v>
      </c>
      <c r="C598" s="1">
        <f t="shared" si="1"/>
        <v>3571</v>
      </c>
    </row>
    <row r="599">
      <c r="A599" s="1">
        <v>64188.0</v>
      </c>
      <c r="B599" s="1">
        <v>67621.0</v>
      </c>
      <c r="C599" s="1">
        <f t="shared" si="1"/>
        <v>3433</v>
      </c>
    </row>
    <row r="600">
      <c r="A600" s="1">
        <v>64218.0</v>
      </c>
      <c r="B600" s="1">
        <v>67636.0</v>
      </c>
      <c r="C600" s="1">
        <f t="shared" si="1"/>
        <v>3418</v>
      </c>
    </row>
    <row r="601">
      <c r="A601" s="1">
        <v>64311.0</v>
      </c>
      <c r="B601" s="1">
        <v>67760.0</v>
      </c>
      <c r="C601" s="1">
        <f t="shared" si="1"/>
        <v>3449</v>
      </c>
    </row>
    <row r="602">
      <c r="A602" s="1">
        <v>64357.0</v>
      </c>
      <c r="B602" s="1">
        <v>67775.0</v>
      </c>
      <c r="C602" s="1">
        <f t="shared" si="1"/>
        <v>3418</v>
      </c>
    </row>
    <row r="603">
      <c r="A603" s="1">
        <v>64472.0</v>
      </c>
      <c r="B603" s="1">
        <v>67842.0</v>
      </c>
      <c r="C603" s="1">
        <f t="shared" si="1"/>
        <v>3370</v>
      </c>
    </row>
    <row r="604">
      <c r="A604" s="1">
        <v>64646.0</v>
      </c>
      <c r="B604" s="1">
        <v>67908.0</v>
      </c>
      <c r="C604" s="1">
        <f t="shared" si="1"/>
        <v>3262</v>
      </c>
    </row>
    <row r="605">
      <c r="A605" s="1">
        <v>64790.0</v>
      </c>
      <c r="B605" s="1">
        <v>67961.0</v>
      </c>
      <c r="C605" s="1">
        <f t="shared" si="1"/>
        <v>3171</v>
      </c>
    </row>
    <row r="606">
      <c r="A606" s="1">
        <v>64890.0</v>
      </c>
      <c r="B606" s="1">
        <v>68553.0</v>
      </c>
      <c r="C606" s="1">
        <f t="shared" si="1"/>
        <v>3663</v>
      </c>
    </row>
    <row r="607">
      <c r="A607" s="1">
        <v>64906.0</v>
      </c>
      <c r="B607" s="1">
        <v>68567.0</v>
      </c>
      <c r="C607" s="1">
        <f t="shared" si="1"/>
        <v>3661</v>
      </c>
    </row>
    <row r="608">
      <c r="A608" s="1">
        <v>65128.0</v>
      </c>
      <c r="B608" s="1">
        <v>68822.0</v>
      </c>
      <c r="C608" s="1">
        <f t="shared" si="1"/>
        <v>3694</v>
      </c>
    </row>
    <row r="609">
      <c r="A609" s="1">
        <v>65134.0</v>
      </c>
      <c r="B609" s="1">
        <v>68822.0</v>
      </c>
      <c r="C609" s="1">
        <f t="shared" si="1"/>
        <v>3688</v>
      </c>
    </row>
    <row r="610">
      <c r="A610" s="1">
        <v>65310.0</v>
      </c>
      <c r="B610" s="1">
        <v>68822.0</v>
      </c>
      <c r="C610" s="1">
        <f t="shared" si="1"/>
        <v>3512</v>
      </c>
    </row>
    <row r="611">
      <c r="A611" s="1">
        <v>65378.0</v>
      </c>
      <c r="B611" s="1">
        <v>68822.0</v>
      </c>
      <c r="C611" s="1">
        <f t="shared" si="1"/>
        <v>3444</v>
      </c>
    </row>
    <row r="612">
      <c r="A612" s="1">
        <v>65390.0</v>
      </c>
      <c r="B612" s="1">
        <v>68822.0</v>
      </c>
      <c r="C612" s="1">
        <f t="shared" si="1"/>
        <v>3432</v>
      </c>
    </row>
    <row r="613">
      <c r="A613" s="1">
        <v>65419.0</v>
      </c>
      <c r="B613" s="1">
        <v>68822.0</v>
      </c>
      <c r="C613" s="1">
        <f t="shared" si="1"/>
        <v>3403</v>
      </c>
    </row>
    <row r="614">
      <c r="A614" s="1">
        <v>65519.0</v>
      </c>
      <c r="B614" s="1">
        <v>68822.0</v>
      </c>
      <c r="C614" s="1">
        <f t="shared" si="1"/>
        <v>3303</v>
      </c>
    </row>
    <row r="615">
      <c r="A615" s="1">
        <v>65529.0</v>
      </c>
      <c r="B615" s="1">
        <v>68822.0</v>
      </c>
      <c r="C615" s="1">
        <f t="shared" si="1"/>
        <v>3293</v>
      </c>
    </row>
    <row r="616">
      <c r="A616" s="1">
        <v>65557.0</v>
      </c>
      <c r="B616" s="1">
        <v>68822.0</v>
      </c>
      <c r="C616" s="1">
        <f t="shared" si="1"/>
        <v>3265</v>
      </c>
    </row>
    <row r="617">
      <c r="A617" s="1">
        <v>65568.0</v>
      </c>
      <c r="B617" s="1">
        <v>68822.0</v>
      </c>
      <c r="C617" s="1">
        <f t="shared" si="1"/>
        <v>3254</v>
      </c>
    </row>
    <row r="618">
      <c r="A618" s="1">
        <v>65604.0</v>
      </c>
      <c r="B618" s="1">
        <v>68822.0</v>
      </c>
      <c r="C618" s="1">
        <f t="shared" si="1"/>
        <v>3218</v>
      </c>
    </row>
    <row r="619">
      <c r="A619" s="1">
        <v>65875.0</v>
      </c>
      <c r="B619" s="1">
        <v>68822.0</v>
      </c>
      <c r="C619" s="1">
        <f t="shared" si="1"/>
        <v>2947</v>
      </c>
    </row>
    <row r="620">
      <c r="A620" s="1">
        <v>66024.0</v>
      </c>
      <c r="B620" s="1">
        <v>68822.0</v>
      </c>
      <c r="C620" s="1">
        <f t="shared" si="1"/>
        <v>2798</v>
      </c>
    </row>
    <row r="621">
      <c r="A621" s="1">
        <v>66034.0</v>
      </c>
      <c r="B621" s="1">
        <v>68967.0</v>
      </c>
      <c r="C621" s="1">
        <f t="shared" si="1"/>
        <v>2933</v>
      </c>
    </row>
    <row r="622">
      <c r="A622" s="1">
        <v>66127.0</v>
      </c>
      <c r="B622" s="1">
        <v>69248.0</v>
      </c>
      <c r="C622" s="1">
        <f t="shared" si="1"/>
        <v>3121</v>
      </c>
    </row>
    <row r="623">
      <c r="A623" s="1">
        <v>66198.0</v>
      </c>
      <c r="B623" s="1">
        <v>69267.0</v>
      </c>
      <c r="C623" s="1">
        <f t="shared" si="1"/>
        <v>3069</v>
      </c>
    </row>
    <row r="624">
      <c r="A624" s="1">
        <v>66296.0</v>
      </c>
      <c r="B624" s="1">
        <v>69786.0</v>
      </c>
      <c r="C624" s="1">
        <f t="shared" si="1"/>
        <v>3490</v>
      </c>
    </row>
    <row r="625">
      <c r="A625" s="1">
        <v>66619.0</v>
      </c>
      <c r="B625" s="1">
        <v>69845.0</v>
      </c>
      <c r="C625" s="1">
        <f t="shared" si="1"/>
        <v>3226</v>
      </c>
    </row>
    <row r="626">
      <c r="A626" s="1">
        <v>66676.0</v>
      </c>
      <c r="B626" s="1">
        <v>69857.0</v>
      </c>
      <c r="C626" s="1">
        <f t="shared" si="1"/>
        <v>3181</v>
      </c>
    </row>
    <row r="627">
      <c r="A627" s="1">
        <v>66738.0</v>
      </c>
      <c r="B627" s="1">
        <v>69857.0</v>
      </c>
      <c r="C627" s="1">
        <f t="shared" si="1"/>
        <v>3119</v>
      </c>
    </row>
    <row r="628">
      <c r="A628" s="1">
        <v>66755.0</v>
      </c>
      <c r="B628" s="1">
        <v>69857.0</v>
      </c>
      <c r="C628" s="1">
        <f t="shared" si="1"/>
        <v>3102</v>
      </c>
    </row>
    <row r="629">
      <c r="A629" s="1">
        <v>66855.0</v>
      </c>
      <c r="B629" s="1">
        <v>69857.0</v>
      </c>
      <c r="C629" s="1">
        <f t="shared" si="1"/>
        <v>3002</v>
      </c>
    </row>
    <row r="630">
      <c r="A630" s="1">
        <v>67058.0</v>
      </c>
      <c r="B630" s="1">
        <v>69857.0</v>
      </c>
      <c r="C630" s="1">
        <f t="shared" si="1"/>
        <v>2799</v>
      </c>
    </row>
    <row r="631">
      <c r="A631" s="1">
        <v>67069.0</v>
      </c>
      <c r="B631" s="1">
        <v>69897.0</v>
      </c>
      <c r="C631" s="1">
        <f t="shared" si="1"/>
        <v>2828</v>
      </c>
    </row>
    <row r="632">
      <c r="A632" s="1">
        <v>67196.0</v>
      </c>
      <c r="B632" s="1">
        <v>69974.0</v>
      </c>
      <c r="C632" s="1">
        <f t="shared" si="1"/>
        <v>2778</v>
      </c>
    </row>
    <row r="633">
      <c r="A633" s="1">
        <v>67589.0</v>
      </c>
      <c r="B633" s="1">
        <v>70327.0</v>
      </c>
      <c r="C633" s="1">
        <f t="shared" si="1"/>
        <v>2738</v>
      </c>
    </row>
    <row r="634">
      <c r="A634" s="1">
        <v>67699.0</v>
      </c>
      <c r="B634" s="1">
        <v>70574.0</v>
      </c>
      <c r="C634" s="1">
        <f t="shared" si="1"/>
        <v>2875</v>
      </c>
    </row>
    <row r="635">
      <c r="A635" s="1">
        <v>67779.0</v>
      </c>
      <c r="B635" s="1">
        <v>70628.0</v>
      </c>
      <c r="C635" s="1">
        <f t="shared" si="1"/>
        <v>2849</v>
      </c>
    </row>
    <row r="636">
      <c r="A636" s="1">
        <v>67869.0</v>
      </c>
      <c r="B636" s="1">
        <v>70628.0</v>
      </c>
      <c r="C636" s="1">
        <f t="shared" si="1"/>
        <v>2759</v>
      </c>
    </row>
    <row r="637">
      <c r="A637" s="1">
        <v>67939.0</v>
      </c>
      <c r="B637" s="1">
        <v>70838.0</v>
      </c>
      <c r="C637" s="1">
        <f t="shared" si="1"/>
        <v>2899</v>
      </c>
    </row>
    <row r="638">
      <c r="A638" s="1">
        <v>67982.0</v>
      </c>
      <c r="B638" s="1">
        <v>70919.0</v>
      </c>
      <c r="C638" s="1">
        <f t="shared" si="1"/>
        <v>2937</v>
      </c>
    </row>
    <row r="639">
      <c r="A639" s="1">
        <v>68212.0</v>
      </c>
      <c r="B639" s="1">
        <v>70935.0</v>
      </c>
      <c r="C639" s="1">
        <f t="shared" si="1"/>
        <v>2723</v>
      </c>
    </row>
    <row r="640">
      <c r="A640" s="1">
        <v>68214.0</v>
      </c>
      <c r="B640" s="1">
        <v>71081.0</v>
      </c>
      <c r="C640" s="1">
        <f t="shared" si="1"/>
        <v>2867</v>
      </c>
    </row>
    <row r="641">
      <c r="A641" s="1">
        <v>68260.0</v>
      </c>
      <c r="B641" s="1">
        <v>71081.0</v>
      </c>
      <c r="C641" s="1">
        <f t="shared" si="1"/>
        <v>2821</v>
      </c>
    </row>
    <row r="642">
      <c r="A642" s="1">
        <v>68298.0</v>
      </c>
      <c r="B642" s="1">
        <v>71081.0</v>
      </c>
      <c r="C642" s="1">
        <f t="shared" si="1"/>
        <v>2783</v>
      </c>
    </row>
    <row r="643">
      <c r="A643" s="1">
        <v>68300.0</v>
      </c>
      <c r="B643" s="1">
        <v>71081.0</v>
      </c>
      <c r="C643" s="1">
        <f t="shared" si="1"/>
        <v>2781</v>
      </c>
    </row>
    <row r="644">
      <c r="A644" s="1">
        <v>68404.0</v>
      </c>
      <c r="B644" s="1">
        <v>71264.0</v>
      </c>
      <c r="C644" s="1">
        <f t="shared" si="1"/>
        <v>2860</v>
      </c>
    </row>
    <row r="645">
      <c r="A645" s="1">
        <v>68550.0</v>
      </c>
      <c r="B645" s="1">
        <v>71352.0</v>
      </c>
      <c r="C645" s="1">
        <f t="shared" si="1"/>
        <v>2802</v>
      </c>
    </row>
    <row r="646">
      <c r="A646" s="1">
        <v>68611.0</v>
      </c>
      <c r="B646" s="1">
        <v>71394.0</v>
      </c>
      <c r="C646" s="1">
        <f t="shared" si="1"/>
        <v>2783</v>
      </c>
    </row>
    <row r="647">
      <c r="A647" s="1">
        <v>68621.0</v>
      </c>
      <c r="B647" s="1">
        <v>71800.0</v>
      </c>
      <c r="C647" s="1">
        <f t="shared" si="1"/>
        <v>3179</v>
      </c>
    </row>
    <row r="648">
      <c r="A648" s="1">
        <v>68791.0</v>
      </c>
      <c r="B648" s="1">
        <v>71845.0</v>
      </c>
      <c r="C648" s="1">
        <f t="shared" si="1"/>
        <v>3054</v>
      </c>
    </row>
    <row r="649">
      <c r="A649" s="1">
        <v>68804.0</v>
      </c>
      <c r="B649" s="1">
        <v>72085.0</v>
      </c>
      <c r="C649" s="1">
        <f t="shared" si="1"/>
        <v>3281</v>
      </c>
    </row>
    <row r="650">
      <c r="A650" s="1">
        <v>68813.0</v>
      </c>
      <c r="B650" s="1">
        <v>72086.0</v>
      </c>
      <c r="C650" s="1">
        <f t="shared" si="1"/>
        <v>3273</v>
      </c>
    </row>
    <row r="651">
      <c r="A651" s="1">
        <v>68822.0</v>
      </c>
      <c r="B651" s="1">
        <v>72188.0</v>
      </c>
      <c r="C651" s="1">
        <f t="shared" si="1"/>
        <v>3366</v>
      </c>
    </row>
    <row r="652">
      <c r="A652" s="1">
        <v>69033.0</v>
      </c>
      <c r="B652" s="1">
        <v>72338.0</v>
      </c>
      <c r="C652" s="1">
        <f t="shared" si="1"/>
        <v>3305</v>
      </c>
    </row>
    <row r="653">
      <c r="A653" s="1">
        <v>69037.0</v>
      </c>
      <c r="B653" s="1">
        <v>72362.0</v>
      </c>
      <c r="C653" s="1">
        <f t="shared" si="1"/>
        <v>3325</v>
      </c>
    </row>
    <row r="654">
      <c r="A654" s="1">
        <v>69239.0</v>
      </c>
      <c r="B654" s="1">
        <v>72374.0</v>
      </c>
      <c r="C654" s="1">
        <f t="shared" si="1"/>
        <v>3135</v>
      </c>
    </row>
    <row r="655">
      <c r="A655" s="1">
        <v>69251.0</v>
      </c>
      <c r="B655" s="1">
        <v>72376.0</v>
      </c>
      <c r="C655" s="1">
        <f t="shared" si="1"/>
        <v>3125</v>
      </c>
    </row>
    <row r="656">
      <c r="A656" s="1">
        <v>69296.0</v>
      </c>
      <c r="B656" s="1">
        <v>72376.0</v>
      </c>
      <c r="C656" s="1">
        <f t="shared" si="1"/>
        <v>3080</v>
      </c>
    </row>
    <row r="657">
      <c r="A657" s="1">
        <v>69366.0</v>
      </c>
      <c r="B657" s="1">
        <v>72376.0</v>
      </c>
      <c r="C657" s="1">
        <f t="shared" si="1"/>
        <v>3010</v>
      </c>
    </row>
    <row r="658">
      <c r="A658" s="1">
        <v>69378.0</v>
      </c>
      <c r="B658" s="1">
        <v>72376.0</v>
      </c>
      <c r="C658" s="1">
        <f t="shared" si="1"/>
        <v>2998</v>
      </c>
    </row>
    <row r="659">
      <c r="A659" s="1">
        <v>69439.0</v>
      </c>
      <c r="B659" s="1">
        <v>72376.0</v>
      </c>
      <c r="C659" s="1">
        <f t="shared" si="1"/>
        <v>2937</v>
      </c>
    </row>
    <row r="660">
      <c r="A660" s="1">
        <v>69656.0</v>
      </c>
      <c r="B660" s="1">
        <v>72376.0</v>
      </c>
      <c r="C660" s="1">
        <f t="shared" si="1"/>
        <v>2720</v>
      </c>
    </row>
    <row r="661">
      <c r="A661" s="1">
        <v>69675.0</v>
      </c>
      <c r="B661" s="1">
        <v>72376.0</v>
      </c>
      <c r="C661" s="1">
        <f t="shared" si="1"/>
        <v>2701</v>
      </c>
    </row>
    <row r="662">
      <c r="A662" s="1">
        <v>69857.0</v>
      </c>
      <c r="B662" s="1">
        <v>72376.0</v>
      </c>
      <c r="C662" s="1">
        <f t="shared" si="1"/>
        <v>2519</v>
      </c>
    </row>
    <row r="663">
      <c r="A663" s="1">
        <v>70225.0</v>
      </c>
      <c r="B663" s="1">
        <v>72376.0</v>
      </c>
      <c r="C663" s="1">
        <f t="shared" si="1"/>
        <v>2151</v>
      </c>
    </row>
    <row r="664">
      <c r="A664" s="1">
        <v>70237.0</v>
      </c>
      <c r="B664" s="1">
        <v>72376.0</v>
      </c>
      <c r="C664" s="1">
        <f t="shared" si="1"/>
        <v>2139</v>
      </c>
    </row>
    <row r="665">
      <c r="A665" s="1">
        <v>70385.0</v>
      </c>
      <c r="B665" s="1">
        <v>72376.0</v>
      </c>
      <c r="C665" s="1">
        <f t="shared" si="1"/>
        <v>1991</v>
      </c>
    </row>
    <row r="666">
      <c r="A666" s="1">
        <v>70488.0</v>
      </c>
      <c r="B666" s="1">
        <v>72376.0</v>
      </c>
      <c r="C666" s="1">
        <f t="shared" si="1"/>
        <v>1888</v>
      </c>
    </row>
    <row r="667">
      <c r="A667" s="1">
        <v>70582.0</v>
      </c>
      <c r="B667" s="1">
        <v>72495.0</v>
      </c>
      <c r="C667" s="1">
        <f t="shared" si="1"/>
        <v>1913</v>
      </c>
    </row>
    <row r="668">
      <c r="A668" s="1">
        <v>70594.0</v>
      </c>
      <c r="B668" s="1">
        <v>72634.0</v>
      </c>
      <c r="C668" s="1">
        <f t="shared" si="1"/>
        <v>2040</v>
      </c>
    </row>
    <row r="669">
      <c r="A669" s="1">
        <v>70614.0</v>
      </c>
      <c r="B669" s="1">
        <v>72666.0</v>
      </c>
      <c r="C669" s="1">
        <f t="shared" si="1"/>
        <v>2052</v>
      </c>
    </row>
    <row r="670">
      <c r="A670" s="1">
        <v>70628.0</v>
      </c>
      <c r="B670" s="1">
        <v>72666.0</v>
      </c>
      <c r="C670" s="1">
        <f t="shared" si="1"/>
        <v>2038</v>
      </c>
    </row>
    <row r="671">
      <c r="A671" s="1">
        <v>70630.0</v>
      </c>
      <c r="B671" s="1">
        <v>72666.0</v>
      </c>
      <c r="C671" s="1">
        <f t="shared" si="1"/>
        <v>2036</v>
      </c>
    </row>
    <row r="672">
      <c r="A672" s="1">
        <v>70715.0</v>
      </c>
      <c r="B672" s="1">
        <v>72666.0</v>
      </c>
      <c r="C672" s="1">
        <f t="shared" si="1"/>
        <v>1951</v>
      </c>
    </row>
    <row r="673">
      <c r="A673" s="1">
        <v>70719.0</v>
      </c>
      <c r="B673" s="1">
        <v>72666.0</v>
      </c>
      <c r="C673" s="1">
        <f t="shared" si="1"/>
        <v>1947</v>
      </c>
    </row>
    <row r="674">
      <c r="A674" s="1">
        <v>70753.0</v>
      </c>
      <c r="B674" s="1">
        <v>72666.0</v>
      </c>
      <c r="C674" s="1">
        <f t="shared" si="1"/>
        <v>1913</v>
      </c>
    </row>
    <row r="675">
      <c r="A675" s="1">
        <v>70795.0</v>
      </c>
      <c r="B675" s="1">
        <v>72666.0</v>
      </c>
      <c r="C675" s="1">
        <f t="shared" si="1"/>
        <v>1871</v>
      </c>
    </row>
    <row r="676">
      <c r="A676" s="1">
        <v>70882.0</v>
      </c>
      <c r="B676" s="1">
        <v>72666.0</v>
      </c>
      <c r="C676" s="1">
        <f t="shared" si="1"/>
        <v>1784</v>
      </c>
    </row>
    <row r="677">
      <c r="A677" s="1">
        <v>70897.0</v>
      </c>
      <c r="B677" s="1">
        <v>72666.0</v>
      </c>
      <c r="C677" s="1">
        <f t="shared" si="1"/>
        <v>1769</v>
      </c>
    </row>
    <row r="678">
      <c r="A678" s="1">
        <v>70951.0</v>
      </c>
      <c r="B678" s="1">
        <v>72666.0</v>
      </c>
      <c r="C678" s="1">
        <f t="shared" si="1"/>
        <v>1715</v>
      </c>
    </row>
    <row r="679">
      <c r="A679" s="1">
        <v>70981.0</v>
      </c>
      <c r="B679" s="1">
        <v>72666.0</v>
      </c>
      <c r="C679" s="1">
        <f t="shared" si="1"/>
        <v>1685</v>
      </c>
    </row>
    <row r="680">
      <c r="A680" s="1">
        <v>71081.0</v>
      </c>
      <c r="B680" s="1">
        <v>72666.0</v>
      </c>
      <c r="C680" s="1">
        <f t="shared" si="1"/>
        <v>1585</v>
      </c>
    </row>
    <row r="681">
      <c r="A681" s="1">
        <v>71151.0</v>
      </c>
      <c r="B681" s="1">
        <v>72666.0</v>
      </c>
      <c r="C681" s="1">
        <f t="shared" si="1"/>
        <v>1515</v>
      </c>
    </row>
    <row r="682">
      <c r="A682" s="1">
        <v>71356.0</v>
      </c>
      <c r="B682" s="1">
        <v>72666.0</v>
      </c>
      <c r="C682" s="1">
        <f t="shared" si="1"/>
        <v>1310</v>
      </c>
    </row>
    <row r="683">
      <c r="A683" s="1">
        <v>71377.0</v>
      </c>
      <c r="B683" s="1">
        <v>72666.0</v>
      </c>
      <c r="C683" s="1">
        <f t="shared" si="1"/>
        <v>1289</v>
      </c>
    </row>
    <row r="684">
      <c r="A684" s="1">
        <v>71402.0</v>
      </c>
      <c r="B684" s="1">
        <v>72666.0</v>
      </c>
      <c r="C684" s="1">
        <f t="shared" si="1"/>
        <v>1264</v>
      </c>
    </row>
    <row r="685">
      <c r="A685" s="1">
        <v>71499.0</v>
      </c>
      <c r="B685" s="1">
        <v>72666.0</v>
      </c>
      <c r="C685" s="1">
        <f t="shared" si="1"/>
        <v>1167</v>
      </c>
    </row>
    <row r="686">
      <c r="A686" s="1">
        <v>71622.0</v>
      </c>
      <c r="B686" s="1">
        <v>72666.0</v>
      </c>
      <c r="C686" s="1">
        <f t="shared" si="1"/>
        <v>1044</v>
      </c>
    </row>
    <row r="687">
      <c r="A687" s="1">
        <v>71629.0</v>
      </c>
      <c r="B687" s="1">
        <v>72666.0</v>
      </c>
      <c r="C687" s="1">
        <f t="shared" si="1"/>
        <v>1037</v>
      </c>
    </row>
    <row r="688">
      <c r="A688" s="1">
        <v>71921.0</v>
      </c>
      <c r="B688" s="1">
        <v>72839.0</v>
      </c>
      <c r="C688" s="1">
        <f t="shared" si="1"/>
        <v>918</v>
      </c>
    </row>
    <row r="689">
      <c r="A689" s="1">
        <v>72008.0</v>
      </c>
      <c r="B689" s="1">
        <v>72988.0</v>
      </c>
      <c r="C689" s="1">
        <f t="shared" si="1"/>
        <v>980</v>
      </c>
    </row>
    <row r="690">
      <c r="A690" s="1">
        <v>72021.0</v>
      </c>
      <c r="B690" s="1">
        <v>72995.0</v>
      </c>
      <c r="C690" s="1">
        <f t="shared" si="1"/>
        <v>974</v>
      </c>
    </row>
    <row r="691">
      <c r="A691" s="1">
        <v>72307.0</v>
      </c>
      <c r="B691" s="1">
        <v>73021.0</v>
      </c>
      <c r="C691" s="1">
        <f t="shared" si="1"/>
        <v>714</v>
      </c>
    </row>
    <row r="692">
      <c r="A692" s="1">
        <v>72376.0</v>
      </c>
      <c r="B692" s="1">
        <v>73681.0</v>
      </c>
      <c r="C692" s="1">
        <f t="shared" si="1"/>
        <v>1305</v>
      </c>
    </row>
    <row r="693">
      <c r="A693" s="1">
        <v>72493.0</v>
      </c>
      <c r="B693" s="1">
        <v>73936.0</v>
      </c>
      <c r="C693" s="1">
        <f t="shared" si="1"/>
        <v>1443</v>
      </c>
    </row>
    <row r="694">
      <c r="A694" s="1">
        <v>72506.0</v>
      </c>
      <c r="B694" s="1">
        <v>74006.0</v>
      </c>
      <c r="C694" s="1">
        <f t="shared" si="1"/>
        <v>1500</v>
      </c>
    </row>
    <row r="695">
      <c r="A695" s="1">
        <v>72663.0</v>
      </c>
      <c r="B695" s="1">
        <v>74083.0</v>
      </c>
      <c r="C695" s="1">
        <f t="shared" si="1"/>
        <v>1420</v>
      </c>
    </row>
    <row r="696">
      <c r="A696" s="1">
        <v>72666.0</v>
      </c>
      <c r="B696" s="1">
        <v>74633.0</v>
      </c>
      <c r="C696" s="1">
        <f t="shared" si="1"/>
        <v>1967</v>
      </c>
    </row>
    <row r="697">
      <c r="A697" s="1">
        <v>72668.0</v>
      </c>
      <c r="B697" s="1">
        <v>74762.0</v>
      </c>
      <c r="C697" s="1">
        <f t="shared" si="1"/>
        <v>2094</v>
      </c>
    </row>
    <row r="698">
      <c r="A698" s="1">
        <v>72846.0</v>
      </c>
      <c r="B698" s="1">
        <v>74859.0</v>
      </c>
      <c r="C698" s="1">
        <f t="shared" si="1"/>
        <v>2013</v>
      </c>
    </row>
    <row r="699">
      <c r="A699" s="1">
        <v>73026.0</v>
      </c>
      <c r="B699" s="1">
        <v>74882.0</v>
      </c>
      <c r="C699" s="1">
        <f t="shared" si="1"/>
        <v>1856</v>
      </c>
    </row>
    <row r="700">
      <c r="A700" s="1">
        <v>73123.0</v>
      </c>
      <c r="B700" s="1">
        <v>75136.0</v>
      </c>
      <c r="C700" s="1">
        <f t="shared" si="1"/>
        <v>2013</v>
      </c>
    </row>
    <row r="701">
      <c r="A701" s="1">
        <v>73179.0</v>
      </c>
      <c r="B701" s="1">
        <v>75490.0</v>
      </c>
      <c r="C701" s="1">
        <f t="shared" si="1"/>
        <v>2311</v>
      </c>
    </row>
    <row r="702">
      <c r="A702" s="1">
        <v>73255.0</v>
      </c>
      <c r="B702" s="1">
        <v>75964.0</v>
      </c>
      <c r="C702" s="1">
        <f t="shared" si="1"/>
        <v>2709</v>
      </c>
    </row>
    <row r="703">
      <c r="A703" s="1">
        <v>73286.0</v>
      </c>
      <c r="B703" s="1">
        <v>76042.0</v>
      </c>
      <c r="C703" s="1">
        <f t="shared" si="1"/>
        <v>2756</v>
      </c>
    </row>
    <row r="704">
      <c r="A704" s="1">
        <v>73395.0</v>
      </c>
      <c r="B704" s="1">
        <v>76051.0</v>
      </c>
      <c r="C704" s="1">
        <f t="shared" si="1"/>
        <v>2656</v>
      </c>
    </row>
    <row r="705">
      <c r="A705" s="1">
        <v>73420.0</v>
      </c>
      <c r="B705" s="1">
        <v>76084.0</v>
      </c>
      <c r="C705" s="1">
        <f t="shared" si="1"/>
        <v>2664</v>
      </c>
    </row>
    <row r="706">
      <c r="A706" s="1">
        <v>73535.0</v>
      </c>
      <c r="B706" s="1">
        <v>76121.0</v>
      </c>
      <c r="C706" s="1">
        <f t="shared" si="1"/>
        <v>2586</v>
      </c>
    </row>
    <row r="707">
      <c r="A707" s="1">
        <v>73632.0</v>
      </c>
      <c r="B707" s="1">
        <v>76273.0</v>
      </c>
      <c r="C707" s="1">
        <f t="shared" si="1"/>
        <v>2641</v>
      </c>
    </row>
    <row r="708">
      <c r="A708" s="1">
        <v>73747.0</v>
      </c>
      <c r="B708" s="1">
        <v>76620.0</v>
      </c>
      <c r="C708" s="1">
        <f t="shared" si="1"/>
        <v>2873</v>
      </c>
    </row>
    <row r="709">
      <c r="A709" s="1">
        <v>73961.0</v>
      </c>
      <c r="B709" s="1">
        <v>76935.0</v>
      </c>
      <c r="C709" s="1">
        <f t="shared" si="1"/>
        <v>2974</v>
      </c>
    </row>
    <row r="710">
      <c r="A710" s="1">
        <v>74053.0</v>
      </c>
      <c r="B710" s="1">
        <v>77323.0</v>
      </c>
      <c r="C710" s="1">
        <f t="shared" si="1"/>
        <v>3270</v>
      </c>
    </row>
    <row r="711">
      <c r="A711" s="1">
        <v>74076.0</v>
      </c>
      <c r="B711" s="1">
        <v>77353.0</v>
      </c>
      <c r="C711" s="1">
        <f t="shared" si="1"/>
        <v>3277</v>
      </c>
    </row>
    <row r="712">
      <c r="A712" s="1">
        <v>74262.0</v>
      </c>
      <c r="B712" s="1">
        <v>77523.0</v>
      </c>
      <c r="C712" s="1">
        <f t="shared" si="1"/>
        <v>3261</v>
      </c>
    </row>
    <row r="713">
      <c r="A713" s="1">
        <v>74375.0</v>
      </c>
      <c r="B713" s="1">
        <v>77576.0</v>
      </c>
      <c r="C713" s="1">
        <f t="shared" si="1"/>
        <v>3201</v>
      </c>
    </row>
    <row r="714">
      <c r="A714" s="1">
        <v>74555.0</v>
      </c>
      <c r="B714" s="1">
        <v>77640.0</v>
      </c>
      <c r="C714" s="1">
        <f t="shared" si="1"/>
        <v>3085</v>
      </c>
    </row>
    <row r="715">
      <c r="A715" s="1">
        <v>74929.0</v>
      </c>
      <c r="B715" s="1">
        <v>77658.0</v>
      </c>
      <c r="C715" s="1">
        <f t="shared" si="1"/>
        <v>2729</v>
      </c>
    </row>
    <row r="716">
      <c r="A716" s="1">
        <v>75077.0</v>
      </c>
      <c r="B716" s="1">
        <v>77792.0</v>
      </c>
      <c r="C716" s="1">
        <f t="shared" si="1"/>
        <v>2715</v>
      </c>
    </row>
    <row r="717">
      <c r="A717" s="1">
        <v>75130.0</v>
      </c>
      <c r="B717" s="1">
        <v>77892.0</v>
      </c>
      <c r="C717" s="1">
        <f t="shared" si="1"/>
        <v>2762</v>
      </c>
    </row>
    <row r="718">
      <c r="A718" s="1">
        <v>75300.0</v>
      </c>
      <c r="B718" s="1">
        <v>77934.0</v>
      </c>
      <c r="C718" s="1">
        <f t="shared" si="1"/>
        <v>2634</v>
      </c>
    </row>
    <row r="719">
      <c r="A719" s="1">
        <v>75306.0</v>
      </c>
      <c r="B719" s="1">
        <v>77975.0</v>
      </c>
      <c r="C719" s="1">
        <f t="shared" si="1"/>
        <v>2669</v>
      </c>
    </row>
    <row r="720">
      <c r="A720" s="1">
        <v>75331.0</v>
      </c>
      <c r="B720" s="1">
        <v>78325.0</v>
      </c>
      <c r="C720" s="1">
        <f t="shared" si="1"/>
        <v>2994</v>
      </c>
    </row>
    <row r="721">
      <c r="A721" s="1">
        <v>75343.0</v>
      </c>
      <c r="B721" s="1">
        <v>78415.0</v>
      </c>
      <c r="C721" s="1">
        <f t="shared" si="1"/>
        <v>3072</v>
      </c>
    </row>
    <row r="722">
      <c r="A722" s="1">
        <v>75415.0</v>
      </c>
      <c r="B722" s="1">
        <v>78529.0</v>
      </c>
      <c r="C722" s="1">
        <f t="shared" si="1"/>
        <v>3114</v>
      </c>
    </row>
    <row r="723">
      <c r="A723" s="1">
        <v>75457.0</v>
      </c>
      <c r="B723" s="1">
        <v>78549.0</v>
      </c>
      <c r="C723" s="1">
        <f t="shared" si="1"/>
        <v>3092</v>
      </c>
    </row>
    <row r="724">
      <c r="A724" s="1">
        <v>75465.0</v>
      </c>
      <c r="B724" s="1">
        <v>78771.0</v>
      </c>
      <c r="C724" s="1">
        <f t="shared" si="1"/>
        <v>3306</v>
      </c>
    </row>
    <row r="725">
      <c r="A725" s="1">
        <v>75472.0</v>
      </c>
      <c r="B725" s="1">
        <v>79094.0</v>
      </c>
      <c r="C725" s="1">
        <f t="shared" si="1"/>
        <v>3622</v>
      </c>
    </row>
    <row r="726">
      <c r="A726" s="1">
        <v>75525.0</v>
      </c>
      <c r="B726" s="1">
        <v>79101.0</v>
      </c>
      <c r="C726" s="1">
        <f t="shared" si="1"/>
        <v>3576</v>
      </c>
    </row>
    <row r="727">
      <c r="A727" s="1">
        <v>75686.0</v>
      </c>
      <c r="B727" s="1">
        <v>79101.0</v>
      </c>
      <c r="C727" s="1">
        <f t="shared" si="1"/>
        <v>3415</v>
      </c>
    </row>
    <row r="728">
      <c r="A728" s="1">
        <v>75820.0</v>
      </c>
      <c r="B728" s="1">
        <v>79101.0</v>
      </c>
      <c r="C728" s="1">
        <f t="shared" si="1"/>
        <v>3281</v>
      </c>
    </row>
    <row r="729">
      <c r="A729" s="1">
        <v>75888.0</v>
      </c>
      <c r="B729" s="1">
        <v>79101.0</v>
      </c>
      <c r="C729" s="1">
        <f t="shared" si="1"/>
        <v>3213</v>
      </c>
    </row>
    <row r="730">
      <c r="A730" s="1">
        <v>75976.0</v>
      </c>
      <c r="B730" s="1">
        <v>79101.0</v>
      </c>
      <c r="C730" s="1">
        <f t="shared" si="1"/>
        <v>3125</v>
      </c>
    </row>
    <row r="731">
      <c r="A731" s="1">
        <v>75979.0</v>
      </c>
      <c r="B731" s="1">
        <v>79101.0</v>
      </c>
      <c r="C731" s="1">
        <f t="shared" si="1"/>
        <v>3122</v>
      </c>
    </row>
    <row r="732">
      <c r="A732" s="1">
        <v>75980.0</v>
      </c>
      <c r="B732" s="1">
        <v>79101.0</v>
      </c>
      <c r="C732" s="1">
        <f t="shared" si="1"/>
        <v>3121</v>
      </c>
    </row>
    <row r="733">
      <c r="A733" s="1">
        <v>76060.0</v>
      </c>
      <c r="B733" s="1">
        <v>79101.0</v>
      </c>
      <c r="C733" s="1">
        <f t="shared" si="1"/>
        <v>3041</v>
      </c>
    </row>
    <row r="734">
      <c r="A734" s="1">
        <v>76218.0</v>
      </c>
      <c r="B734" s="1">
        <v>79101.0</v>
      </c>
      <c r="C734" s="1">
        <f t="shared" si="1"/>
        <v>2883</v>
      </c>
    </row>
    <row r="735">
      <c r="A735" s="1">
        <v>76443.0</v>
      </c>
      <c r="B735" s="1">
        <v>79101.0</v>
      </c>
      <c r="C735" s="1">
        <f t="shared" si="1"/>
        <v>2658</v>
      </c>
    </row>
    <row r="736">
      <c r="A736" s="1">
        <v>76719.0</v>
      </c>
      <c r="B736" s="1">
        <v>79101.0</v>
      </c>
      <c r="C736" s="1">
        <f t="shared" si="1"/>
        <v>2382</v>
      </c>
    </row>
    <row r="737">
      <c r="A737" s="1">
        <v>76828.0</v>
      </c>
      <c r="B737" s="1">
        <v>79101.0</v>
      </c>
      <c r="C737" s="1">
        <f t="shared" si="1"/>
        <v>2273</v>
      </c>
    </row>
    <row r="738">
      <c r="A738" s="1">
        <v>76842.0</v>
      </c>
      <c r="B738" s="1">
        <v>79101.0</v>
      </c>
      <c r="C738" s="1">
        <f t="shared" si="1"/>
        <v>2259</v>
      </c>
    </row>
    <row r="739">
      <c r="A739" s="1">
        <v>76933.0</v>
      </c>
      <c r="B739" s="1">
        <v>79101.0</v>
      </c>
      <c r="C739" s="1">
        <f t="shared" si="1"/>
        <v>2168</v>
      </c>
    </row>
    <row r="740">
      <c r="A740" s="1">
        <v>77014.0</v>
      </c>
      <c r="B740" s="1">
        <v>79101.0</v>
      </c>
      <c r="C740" s="1">
        <f t="shared" si="1"/>
        <v>2087</v>
      </c>
    </row>
    <row r="741">
      <c r="A741" s="1">
        <v>77032.0</v>
      </c>
      <c r="B741" s="1">
        <v>79101.0</v>
      </c>
      <c r="C741" s="1">
        <f t="shared" si="1"/>
        <v>2069</v>
      </c>
    </row>
    <row r="742">
      <c r="A742" s="1">
        <v>77140.0</v>
      </c>
      <c r="B742" s="1">
        <v>79101.0</v>
      </c>
      <c r="C742" s="1">
        <f t="shared" si="1"/>
        <v>1961</v>
      </c>
    </row>
    <row r="743">
      <c r="A743" s="1">
        <v>77169.0</v>
      </c>
      <c r="B743" s="1">
        <v>79101.0</v>
      </c>
      <c r="C743" s="1">
        <f t="shared" si="1"/>
        <v>1932</v>
      </c>
    </row>
    <row r="744">
      <c r="A744" s="1">
        <v>77218.0</v>
      </c>
      <c r="B744" s="1">
        <v>79101.0</v>
      </c>
      <c r="C744" s="1">
        <f t="shared" si="1"/>
        <v>1883</v>
      </c>
    </row>
    <row r="745">
      <c r="A745" s="1">
        <v>77332.0</v>
      </c>
      <c r="B745" s="1">
        <v>79101.0</v>
      </c>
      <c r="C745" s="1">
        <f t="shared" si="1"/>
        <v>1769</v>
      </c>
    </row>
    <row r="746">
      <c r="A746" s="1">
        <v>77343.0</v>
      </c>
      <c r="B746" s="1">
        <v>79166.0</v>
      </c>
      <c r="C746" s="1">
        <f t="shared" si="1"/>
        <v>1823</v>
      </c>
    </row>
    <row r="747">
      <c r="A747" s="1">
        <v>77382.0</v>
      </c>
      <c r="B747" s="1">
        <v>79253.0</v>
      </c>
      <c r="C747" s="1">
        <f t="shared" si="1"/>
        <v>1871</v>
      </c>
    </row>
    <row r="748">
      <c r="A748" s="1">
        <v>77455.0</v>
      </c>
      <c r="B748" s="1">
        <v>79253.0</v>
      </c>
      <c r="C748" s="1">
        <f t="shared" si="1"/>
        <v>1798</v>
      </c>
    </row>
    <row r="749">
      <c r="A749" s="1">
        <v>77458.0</v>
      </c>
      <c r="B749" s="1">
        <v>79253.0</v>
      </c>
      <c r="C749" s="1">
        <f t="shared" si="1"/>
        <v>1795</v>
      </c>
    </row>
    <row r="750">
      <c r="A750" s="1">
        <v>77467.0</v>
      </c>
      <c r="B750" s="1">
        <v>79253.0</v>
      </c>
      <c r="C750" s="1">
        <f t="shared" si="1"/>
        <v>1786</v>
      </c>
    </row>
    <row r="751">
      <c r="A751" s="1">
        <v>77632.0</v>
      </c>
      <c r="B751" s="1">
        <v>79253.0</v>
      </c>
      <c r="C751" s="1">
        <f t="shared" si="1"/>
        <v>1621</v>
      </c>
    </row>
    <row r="752">
      <c r="A752" s="1">
        <v>78126.0</v>
      </c>
      <c r="B752" s="1">
        <v>79253.0</v>
      </c>
      <c r="C752" s="1">
        <f t="shared" si="1"/>
        <v>1127</v>
      </c>
    </row>
    <row r="753">
      <c r="A753" s="1">
        <v>78172.0</v>
      </c>
      <c r="B753" s="1">
        <v>79253.0</v>
      </c>
      <c r="C753" s="1">
        <f t="shared" si="1"/>
        <v>1081</v>
      </c>
    </row>
    <row r="754">
      <c r="A754" s="1">
        <v>78207.0</v>
      </c>
      <c r="B754" s="1">
        <v>79253.0</v>
      </c>
      <c r="C754" s="1">
        <f t="shared" si="1"/>
        <v>1046</v>
      </c>
    </row>
    <row r="755">
      <c r="A755" s="1">
        <v>78382.0</v>
      </c>
      <c r="B755" s="1">
        <v>79253.0</v>
      </c>
      <c r="C755" s="1">
        <f t="shared" si="1"/>
        <v>871</v>
      </c>
    </row>
    <row r="756">
      <c r="A756" s="1">
        <v>78468.0</v>
      </c>
      <c r="B756" s="1">
        <v>79253.0</v>
      </c>
      <c r="C756" s="1">
        <f t="shared" si="1"/>
        <v>785</v>
      </c>
    </row>
    <row r="757">
      <c r="A757" s="1">
        <v>78479.0</v>
      </c>
      <c r="B757" s="1">
        <v>79253.0</v>
      </c>
      <c r="C757" s="1">
        <f t="shared" si="1"/>
        <v>774</v>
      </c>
    </row>
    <row r="758">
      <c r="A758" s="1">
        <v>78562.0</v>
      </c>
      <c r="B758" s="1">
        <v>79253.0</v>
      </c>
      <c r="C758" s="1">
        <f t="shared" si="1"/>
        <v>691</v>
      </c>
    </row>
    <row r="759">
      <c r="A759" s="1">
        <v>78678.0</v>
      </c>
      <c r="B759" s="1">
        <v>79253.0</v>
      </c>
      <c r="C759" s="1">
        <f t="shared" si="1"/>
        <v>575</v>
      </c>
    </row>
    <row r="760">
      <c r="A760" s="1">
        <v>78721.0</v>
      </c>
      <c r="B760" s="1">
        <v>79253.0</v>
      </c>
      <c r="C760" s="1">
        <f t="shared" si="1"/>
        <v>532</v>
      </c>
    </row>
    <row r="761">
      <c r="A761" s="1">
        <v>78782.0</v>
      </c>
      <c r="B761" s="1">
        <v>79253.0</v>
      </c>
      <c r="C761" s="1">
        <f t="shared" si="1"/>
        <v>471</v>
      </c>
    </row>
    <row r="762">
      <c r="A762" s="1">
        <v>78958.0</v>
      </c>
      <c r="B762" s="1">
        <v>79253.0</v>
      </c>
      <c r="C762" s="1">
        <f t="shared" si="1"/>
        <v>295</v>
      </c>
    </row>
    <row r="763">
      <c r="A763" s="1">
        <v>79101.0</v>
      </c>
      <c r="B763" s="1">
        <v>79253.0</v>
      </c>
      <c r="C763" s="1">
        <f t="shared" si="1"/>
        <v>152</v>
      </c>
    </row>
    <row r="764">
      <c r="A764" s="1">
        <v>79195.0</v>
      </c>
      <c r="B764" s="1">
        <v>79414.0</v>
      </c>
      <c r="C764" s="1">
        <f t="shared" si="1"/>
        <v>219</v>
      </c>
    </row>
    <row r="765">
      <c r="A765" s="1">
        <v>79253.0</v>
      </c>
      <c r="B765" s="1">
        <v>79520.0</v>
      </c>
      <c r="C765" s="1">
        <f t="shared" si="1"/>
        <v>267</v>
      </c>
    </row>
    <row r="766">
      <c r="A766" s="1">
        <v>79261.0</v>
      </c>
      <c r="B766" s="1">
        <v>79631.0</v>
      </c>
      <c r="C766" s="1">
        <f t="shared" si="1"/>
        <v>370</v>
      </c>
    </row>
    <row r="767">
      <c r="A767" s="1">
        <v>79324.0</v>
      </c>
      <c r="B767" s="1">
        <v>79646.0</v>
      </c>
      <c r="C767" s="1">
        <f t="shared" si="1"/>
        <v>322</v>
      </c>
    </row>
    <row r="768">
      <c r="A768" s="1">
        <v>79332.0</v>
      </c>
      <c r="B768" s="1">
        <v>79760.0</v>
      </c>
      <c r="C768" s="1">
        <f t="shared" si="1"/>
        <v>428</v>
      </c>
    </row>
    <row r="769">
      <c r="A769" s="1">
        <v>79439.0</v>
      </c>
      <c r="B769" s="1">
        <v>79818.0</v>
      </c>
      <c r="C769" s="1">
        <f t="shared" si="1"/>
        <v>379</v>
      </c>
    </row>
    <row r="770">
      <c r="A770" s="1">
        <v>79548.0</v>
      </c>
      <c r="B770" s="1">
        <v>79966.0</v>
      </c>
      <c r="C770" s="1">
        <f t="shared" si="1"/>
        <v>418</v>
      </c>
    </row>
    <row r="771">
      <c r="A771" s="1">
        <v>79879.0</v>
      </c>
      <c r="B771" s="1">
        <v>80051.0</v>
      </c>
      <c r="C771" s="1">
        <f t="shared" si="1"/>
        <v>172</v>
      </c>
    </row>
    <row r="772">
      <c r="A772" s="1">
        <v>79906.0</v>
      </c>
      <c r="B772" s="1">
        <v>80241.0</v>
      </c>
      <c r="C772" s="1">
        <f t="shared" si="1"/>
        <v>335</v>
      </c>
    </row>
    <row r="773">
      <c r="A773" s="1">
        <v>79948.0</v>
      </c>
      <c r="B773" s="1">
        <v>80299.0</v>
      </c>
      <c r="C773" s="1">
        <f t="shared" si="1"/>
        <v>351</v>
      </c>
    </row>
    <row r="774">
      <c r="A774" s="1">
        <v>79955.0</v>
      </c>
      <c r="B774" s="1">
        <v>80397.0</v>
      </c>
      <c r="C774" s="1">
        <f t="shared" si="1"/>
        <v>442</v>
      </c>
    </row>
    <row r="775">
      <c r="A775" s="1">
        <v>79974.0</v>
      </c>
      <c r="B775" s="1">
        <v>80450.0</v>
      </c>
      <c r="C775" s="1">
        <f t="shared" si="1"/>
        <v>476</v>
      </c>
    </row>
    <row r="776">
      <c r="A776" s="1">
        <v>80045.0</v>
      </c>
      <c r="B776" s="1">
        <v>80603.0</v>
      </c>
      <c r="C776" s="1">
        <f t="shared" si="1"/>
        <v>558</v>
      </c>
    </row>
    <row r="777">
      <c r="A777" s="1">
        <v>80100.0</v>
      </c>
      <c r="B777" s="1">
        <v>80652.0</v>
      </c>
      <c r="C777" s="1">
        <f t="shared" si="1"/>
        <v>552</v>
      </c>
    </row>
    <row r="778">
      <c r="A778" s="1">
        <v>80119.0</v>
      </c>
      <c r="B778" s="1">
        <v>80908.0</v>
      </c>
      <c r="C778" s="1">
        <f t="shared" si="1"/>
        <v>789</v>
      </c>
    </row>
    <row r="779">
      <c r="A779" s="1">
        <v>80124.0</v>
      </c>
      <c r="B779" s="1">
        <v>80970.0</v>
      </c>
      <c r="C779" s="1">
        <f t="shared" si="1"/>
        <v>846</v>
      </c>
    </row>
    <row r="780">
      <c r="A780" s="1">
        <v>80126.0</v>
      </c>
      <c r="B780" s="1">
        <v>81256.0</v>
      </c>
      <c r="C780" s="1">
        <f t="shared" si="1"/>
        <v>1130</v>
      </c>
    </row>
    <row r="781">
      <c r="A781" s="1">
        <v>80127.0</v>
      </c>
      <c r="B781" s="1">
        <v>81268.0</v>
      </c>
      <c r="C781" s="1">
        <f t="shared" si="1"/>
        <v>1141</v>
      </c>
    </row>
    <row r="782">
      <c r="A782" s="1">
        <v>80209.0</v>
      </c>
      <c r="B782" s="1">
        <v>81321.0</v>
      </c>
      <c r="C782" s="1">
        <f t="shared" si="1"/>
        <v>1112</v>
      </c>
    </row>
    <row r="783">
      <c r="A783" s="1">
        <v>80254.0</v>
      </c>
      <c r="B783" s="1">
        <v>81537.0</v>
      </c>
      <c r="C783" s="1">
        <f t="shared" si="1"/>
        <v>1283</v>
      </c>
    </row>
    <row r="784">
      <c r="A784" s="1">
        <v>80320.0</v>
      </c>
      <c r="B784" s="1">
        <v>81589.0</v>
      </c>
      <c r="C784" s="1">
        <f t="shared" si="1"/>
        <v>1269</v>
      </c>
    </row>
    <row r="785">
      <c r="A785" s="1">
        <v>80513.0</v>
      </c>
      <c r="B785" s="1">
        <v>81729.0</v>
      </c>
      <c r="C785" s="1">
        <f t="shared" si="1"/>
        <v>1216</v>
      </c>
    </row>
    <row r="786">
      <c r="A786" s="1">
        <v>80714.0</v>
      </c>
      <c r="B786" s="1">
        <v>81883.0</v>
      </c>
      <c r="C786" s="1">
        <f t="shared" si="1"/>
        <v>1169</v>
      </c>
    </row>
    <row r="787">
      <c r="A787" s="1">
        <v>80798.0</v>
      </c>
      <c r="B787" s="1">
        <v>82431.0</v>
      </c>
      <c r="C787" s="1">
        <f t="shared" si="1"/>
        <v>1633</v>
      </c>
    </row>
    <row r="788">
      <c r="A788" s="1">
        <v>80968.0</v>
      </c>
      <c r="B788" s="1">
        <v>82618.0</v>
      </c>
      <c r="C788" s="1">
        <f t="shared" si="1"/>
        <v>1650</v>
      </c>
    </row>
    <row r="789">
      <c r="A789" s="1">
        <v>81215.0</v>
      </c>
      <c r="B789" s="1">
        <v>82620.0</v>
      </c>
      <c r="C789" s="1">
        <f t="shared" si="1"/>
        <v>1405</v>
      </c>
    </row>
    <row r="790">
      <c r="A790" s="1">
        <v>81292.0</v>
      </c>
      <c r="B790" s="1">
        <v>82756.0</v>
      </c>
      <c r="C790" s="1">
        <f t="shared" si="1"/>
        <v>1464</v>
      </c>
    </row>
    <row r="791">
      <c r="A791" s="1">
        <v>81470.0</v>
      </c>
      <c r="B791" s="1">
        <v>83094.0</v>
      </c>
      <c r="C791" s="1">
        <f t="shared" si="1"/>
        <v>1624</v>
      </c>
    </row>
    <row r="792">
      <c r="A792" s="1">
        <v>81490.0</v>
      </c>
      <c r="B792" s="1">
        <v>83136.0</v>
      </c>
      <c r="C792" s="1">
        <f t="shared" si="1"/>
        <v>1646</v>
      </c>
    </row>
    <row r="793">
      <c r="A793" s="1">
        <v>81511.0</v>
      </c>
      <c r="B793" s="1">
        <v>83297.0</v>
      </c>
      <c r="C793" s="1">
        <f t="shared" si="1"/>
        <v>1786</v>
      </c>
    </row>
    <row r="794">
      <c r="A794" s="1">
        <v>81581.0</v>
      </c>
      <c r="B794" s="1">
        <v>83297.0</v>
      </c>
      <c r="C794" s="1">
        <f t="shared" si="1"/>
        <v>1716</v>
      </c>
    </row>
    <row r="795">
      <c r="A795" s="1">
        <v>81584.0</v>
      </c>
      <c r="B795" s="1">
        <v>83297.0</v>
      </c>
      <c r="C795" s="1">
        <f t="shared" si="1"/>
        <v>1713</v>
      </c>
    </row>
    <row r="796">
      <c r="A796" s="1">
        <v>81660.0</v>
      </c>
      <c r="B796" s="1">
        <v>83297.0</v>
      </c>
      <c r="C796" s="1">
        <f t="shared" si="1"/>
        <v>1637</v>
      </c>
    </row>
    <row r="797">
      <c r="A797" s="1">
        <v>81746.0</v>
      </c>
      <c r="B797" s="1">
        <v>83297.0</v>
      </c>
      <c r="C797" s="1">
        <f t="shared" si="1"/>
        <v>1551</v>
      </c>
    </row>
    <row r="798">
      <c r="A798" s="1">
        <v>81852.0</v>
      </c>
      <c r="B798" s="1">
        <v>83297.0</v>
      </c>
      <c r="C798" s="1">
        <f t="shared" si="1"/>
        <v>1445</v>
      </c>
    </row>
    <row r="799">
      <c r="A799" s="1">
        <v>81885.0</v>
      </c>
      <c r="B799" s="1">
        <v>83297.0</v>
      </c>
      <c r="C799" s="1">
        <f t="shared" si="1"/>
        <v>1412</v>
      </c>
    </row>
    <row r="800">
      <c r="A800" s="1">
        <v>81936.0</v>
      </c>
      <c r="B800" s="1">
        <v>83297.0</v>
      </c>
      <c r="C800" s="1">
        <f t="shared" si="1"/>
        <v>1361</v>
      </c>
    </row>
    <row r="801">
      <c r="A801" s="1">
        <v>82025.0</v>
      </c>
      <c r="B801" s="1">
        <v>83297.0</v>
      </c>
      <c r="C801" s="1">
        <f t="shared" si="1"/>
        <v>1272</v>
      </c>
    </row>
    <row r="802">
      <c r="A802" s="1">
        <v>82102.0</v>
      </c>
      <c r="B802" s="1">
        <v>83297.0</v>
      </c>
      <c r="C802" s="1">
        <f t="shared" si="1"/>
        <v>1195</v>
      </c>
    </row>
    <row r="803">
      <c r="A803" s="1">
        <v>82111.0</v>
      </c>
      <c r="B803" s="1">
        <v>83297.0</v>
      </c>
      <c r="C803" s="1">
        <f t="shared" si="1"/>
        <v>1186</v>
      </c>
    </row>
    <row r="804">
      <c r="A804" s="1">
        <v>82274.0</v>
      </c>
      <c r="B804" s="1">
        <v>83297.0</v>
      </c>
      <c r="C804" s="1">
        <f t="shared" si="1"/>
        <v>1023</v>
      </c>
    </row>
    <row r="805">
      <c r="A805" s="1">
        <v>82299.0</v>
      </c>
      <c r="B805" s="1">
        <v>83297.0</v>
      </c>
      <c r="C805" s="1">
        <f t="shared" si="1"/>
        <v>998</v>
      </c>
    </row>
    <row r="806">
      <c r="A806" s="1">
        <v>82526.0</v>
      </c>
      <c r="B806" s="1">
        <v>83297.0</v>
      </c>
      <c r="C806" s="1">
        <f t="shared" si="1"/>
        <v>771</v>
      </c>
    </row>
    <row r="807">
      <c r="A807" s="1">
        <v>82570.0</v>
      </c>
      <c r="B807" s="1">
        <v>83297.0</v>
      </c>
      <c r="C807" s="1">
        <f t="shared" si="1"/>
        <v>727</v>
      </c>
    </row>
    <row r="808">
      <c r="A808" s="1">
        <v>82669.0</v>
      </c>
      <c r="B808" s="1">
        <v>83297.0</v>
      </c>
      <c r="C808" s="1">
        <f t="shared" si="1"/>
        <v>628</v>
      </c>
    </row>
    <row r="809">
      <c r="A809" s="1">
        <v>82681.0</v>
      </c>
      <c r="B809" s="1">
        <v>83297.0</v>
      </c>
      <c r="C809" s="1">
        <f t="shared" si="1"/>
        <v>616</v>
      </c>
    </row>
    <row r="810">
      <c r="A810" s="1">
        <v>82719.0</v>
      </c>
      <c r="B810" s="1">
        <v>83297.0</v>
      </c>
      <c r="C810" s="1">
        <f t="shared" si="1"/>
        <v>578</v>
      </c>
    </row>
    <row r="811">
      <c r="A811" s="1">
        <v>82734.0</v>
      </c>
      <c r="B811" s="1">
        <v>83367.0</v>
      </c>
      <c r="C811" s="1">
        <f t="shared" si="1"/>
        <v>633</v>
      </c>
    </row>
    <row r="812">
      <c r="A812" s="1">
        <v>82878.0</v>
      </c>
      <c r="B812" s="1">
        <v>83593.0</v>
      </c>
      <c r="C812" s="1">
        <f t="shared" si="1"/>
        <v>715</v>
      </c>
    </row>
    <row r="813">
      <c r="A813" s="1">
        <v>82905.0</v>
      </c>
      <c r="B813" s="1">
        <v>83649.0</v>
      </c>
      <c r="C813" s="1">
        <f t="shared" si="1"/>
        <v>744</v>
      </c>
    </row>
    <row r="814">
      <c r="A814" s="1">
        <v>82965.0</v>
      </c>
      <c r="B814" s="1">
        <v>83737.0</v>
      </c>
      <c r="C814" s="1">
        <f t="shared" si="1"/>
        <v>772</v>
      </c>
    </row>
    <row r="815">
      <c r="A815" s="1">
        <v>83276.0</v>
      </c>
      <c r="B815" s="1">
        <v>83851.0</v>
      </c>
      <c r="C815" s="1">
        <f t="shared" si="1"/>
        <v>575</v>
      </c>
    </row>
    <row r="816">
      <c r="A816" s="1">
        <v>83297.0</v>
      </c>
      <c r="B816" s="1">
        <v>83851.0</v>
      </c>
      <c r="C816" s="1">
        <f t="shared" si="1"/>
        <v>554</v>
      </c>
    </row>
    <row r="817">
      <c r="A817" s="1">
        <v>83378.0</v>
      </c>
      <c r="B817" s="1">
        <v>83851.0</v>
      </c>
      <c r="C817" s="1">
        <f t="shared" si="1"/>
        <v>473</v>
      </c>
    </row>
    <row r="818">
      <c r="A818" s="1">
        <v>83433.0</v>
      </c>
      <c r="B818" s="1">
        <v>83851.0</v>
      </c>
      <c r="C818" s="1">
        <f t="shared" si="1"/>
        <v>418</v>
      </c>
    </row>
    <row r="819">
      <c r="A819" s="1">
        <v>83462.0</v>
      </c>
      <c r="B819" s="1">
        <v>83851.0</v>
      </c>
      <c r="C819" s="1">
        <f t="shared" si="1"/>
        <v>389</v>
      </c>
    </row>
    <row r="820">
      <c r="A820" s="1">
        <v>83464.0</v>
      </c>
      <c r="B820" s="1">
        <v>83851.0</v>
      </c>
      <c r="C820" s="1">
        <f t="shared" si="1"/>
        <v>387</v>
      </c>
    </row>
    <row r="821">
      <c r="A821" s="1">
        <v>83502.0</v>
      </c>
      <c r="B821" s="1">
        <v>83851.0</v>
      </c>
      <c r="C821" s="1">
        <f t="shared" si="1"/>
        <v>349</v>
      </c>
    </row>
    <row r="822">
      <c r="A822" s="1">
        <v>83522.0</v>
      </c>
      <c r="B822" s="1">
        <v>83851.0</v>
      </c>
      <c r="C822" s="1">
        <f t="shared" si="1"/>
        <v>329</v>
      </c>
    </row>
    <row r="823">
      <c r="A823" s="1">
        <v>83726.0</v>
      </c>
      <c r="B823" s="1">
        <v>83895.0</v>
      </c>
      <c r="C823" s="1">
        <f t="shared" si="1"/>
        <v>169</v>
      </c>
    </row>
    <row r="824">
      <c r="A824" s="1">
        <v>83746.0</v>
      </c>
      <c r="B824" s="1">
        <v>83928.0</v>
      </c>
      <c r="C824" s="1">
        <f t="shared" si="1"/>
        <v>182</v>
      </c>
    </row>
    <row r="825">
      <c r="A825" s="1">
        <v>83774.0</v>
      </c>
      <c r="B825" s="1">
        <v>83976.0</v>
      </c>
      <c r="C825" s="1">
        <f t="shared" si="1"/>
        <v>202</v>
      </c>
    </row>
    <row r="826">
      <c r="A826" s="1">
        <v>83851.0</v>
      </c>
      <c r="B826" s="1">
        <v>84252.0</v>
      </c>
      <c r="C826" s="1">
        <f t="shared" si="1"/>
        <v>401</v>
      </c>
    </row>
    <row r="827">
      <c r="A827" s="1">
        <v>83906.0</v>
      </c>
      <c r="B827" s="1">
        <v>84356.0</v>
      </c>
      <c r="C827" s="1">
        <f t="shared" si="1"/>
        <v>450</v>
      </c>
    </row>
    <row r="828">
      <c r="A828" s="1">
        <v>83959.0</v>
      </c>
      <c r="B828" s="1">
        <v>84388.0</v>
      </c>
      <c r="C828" s="1">
        <f t="shared" si="1"/>
        <v>429</v>
      </c>
    </row>
    <row r="829">
      <c r="A829" s="1">
        <v>84081.0</v>
      </c>
      <c r="B829" s="1">
        <v>84475.0</v>
      </c>
      <c r="C829" s="1">
        <f t="shared" si="1"/>
        <v>394</v>
      </c>
    </row>
    <row r="830">
      <c r="A830" s="1">
        <v>84116.0</v>
      </c>
      <c r="B830" s="1">
        <v>84475.0</v>
      </c>
      <c r="C830" s="1">
        <f t="shared" si="1"/>
        <v>359</v>
      </c>
    </row>
    <row r="831">
      <c r="A831" s="1">
        <v>84153.0</v>
      </c>
      <c r="B831" s="1">
        <v>84475.0</v>
      </c>
      <c r="C831" s="1">
        <f t="shared" si="1"/>
        <v>322</v>
      </c>
    </row>
    <row r="832">
      <c r="A832" s="1">
        <v>84235.0</v>
      </c>
      <c r="B832" s="1">
        <v>84475.0</v>
      </c>
      <c r="C832" s="1">
        <f t="shared" si="1"/>
        <v>240</v>
      </c>
    </row>
    <row r="833">
      <c r="A833" s="1">
        <v>84264.0</v>
      </c>
      <c r="B833" s="1">
        <v>84475.0</v>
      </c>
      <c r="C833" s="1">
        <f t="shared" si="1"/>
        <v>211</v>
      </c>
    </row>
    <row r="834">
      <c r="A834" s="1">
        <v>84348.0</v>
      </c>
      <c r="B834" s="1">
        <v>84475.0</v>
      </c>
      <c r="C834" s="1">
        <f t="shared" si="1"/>
        <v>127</v>
      </c>
    </row>
    <row r="835">
      <c r="A835" s="1">
        <v>84475.0</v>
      </c>
      <c r="B835" s="1">
        <v>84475.0</v>
      </c>
      <c r="C835" s="1">
        <f t="shared" si="1"/>
        <v>0</v>
      </c>
    </row>
    <row r="836">
      <c r="A836" s="1">
        <v>84569.0</v>
      </c>
      <c r="B836" s="1">
        <v>84475.0</v>
      </c>
      <c r="C836" s="1">
        <f t="shared" si="1"/>
        <v>94</v>
      </c>
    </row>
    <row r="837">
      <c r="A837" s="1">
        <v>84613.0</v>
      </c>
      <c r="B837" s="1">
        <v>84475.0</v>
      </c>
      <c r="C837" s="1">
        <f t="shared" si="1"/>
        <v>138</v>
      </c>
    </row>
    <row r="838">
      <c r="A838" s="1">
        <v>84697.0</v>
      </c>
      <c r="B838" s="1">
        <v>84475.0</v>
      </c>
      <c r="C838" s="1">
        <f t="shared" si="1"/>
        <v>222</v>
      </c>
    </row>
    <row r="839">
      <c r="A839" s="1">
        <v>84784.0</v>
      </c>
      <c r="B839" s="1">
        <v>84475.0</v>
      </c>
      <c r="C839" s="1">
        <f t="shared" si="1"/>
        <v>309</v>
      </c>
    </row>
    <row r="840">
      <c r="A840" s="1">
        <v>84820.0</v>
      </c>
      <c r="B840" s="1">
        <v>84475.0</v>
      </c>
      <c r="C840" s="1">
        <f t="shared" si="1"/>
        <v>345</v>
      </c>
    </row>
    <row r="841">
      <c r="A841" s="1">
        <v>84872.0</v>
      </c>
      <c r="B841" s="1">
        <v>84475.0</v>
      </c>
      <c r="C841" s="1">
        <f t="shared" si="1"/>
        <v>397</v>
      </c>
    </row>
    <row r="842">
      <c r="A842" s="1">
        <v>84961.0</v>
      </c>
      <c r="B842" s="1">
        <v>84475.0</v>
      </c>
      <c r="C842" s="1">
        <f t="shared" si="1"/>
        <v>486</v>
      </c>
    </row>
    <row r="843">
      <c r="A843" s="1">
        <v>85150.0</v>
      </c>
      <c r="B843" s="1">
        <v>84475.0</v>
      </c>
      <c r="C843" s="1">
        <f t="shared" si="1"/>
        <v>675</v>
      </c>
    </row>
    <row r="844">
      <c r="A844" s="1">
        <v>85165.0</v>
      </c>
      <c r="B844" s="1">
        <v>84487.0</v>
      </c>
      <c r="C844" s="1">
        <f t="shared" si="1"/>
        <v>678</v>
      </c>
    </row>
    <row r="845">
      <c r="A845" s="1">
        <v>85166.0</v>
      </c>
      <c r="B845" s="1">
        <v>84569.0</v>
      </c>
      <c r="C845" s="1">
        <f t="shared" si="1"/>
        <v>597</v>
      </c>
    </row>
    <row r="846">
      <c r="A846" s="1">
        <v>85277.0</v>
      </c>
      <c r="B846" s="1">
        <v>84569.0</v>
      </c>
      <c r="C846" s="1">
        <f t="shared" si="1"/>
        <v>708</v>
      </c>
    </row>
    <row r="847">
      <c r="A847" s="1">
        <v>85282.0</v>
      </c>
      <c r="B847" s="1">
        <v>84569.0</v>
      </c>
      <c r="C847" s="1">
        <f t="shared" si="1"/>
        <v>713</v>
      </c>
    </row>
    <row r="848">
      <c r="A848" s="1">
        <v>85409.0</v>
      </c>
      <c r="B848" s="1">
        <v>84569.0</v>
      </c>
      <c r="C848" s="1">
        <f t="shared" si="1"/>
        <v>840</v>
      </c>
    </row>
    <row r="849">
      <c r="A849" s="1">
        <v>85520.0</v>
      </c>
      <c r="B849" s="1">
        <v>84569.0</v>
      </c>
      <c r="C849" s="1">
        <f t="shared" si="1"/>
        <v>951</v>
      </c>
    </row>
    <row r="850">
      <c r="A850" s="1">
        <v>85531.0</v>
      </c>
      <c r="B850" s="1">
        <v>84865.0</v>
      </c>
      <c r="C850" s="1">
        <f t="shared" si="1"/>
        <v>666</v>
      </c>
    </row>
    <row r="851">
      <c r="A851" s="1">
        <v>85724.0</v>
      </c>
      <c r="B851" s="1">
        <v>85143.0</v>
      </c>
      <c r="C851" s="1">
        <f t="shared" si="1"/>
        <v>581</v>
      </c>
    </row>
    <row r="852">
      <c r="A852" s="1">
        <v>85819.0</v>
      </c>
      <c r="B852" s="1">
        <v>85166.0</v>
      </c>
      <c r="C852" s="1">
        <f t="shared" si="1"/>
        <v>653</v>
      </c>
    </row>
    <row r="853">
      <c r="A853" s="1">
        <v>85899.0</v>
      </c>
      <c r="B853" s="1">
        <v>85166.0</v>
      </c>
      <c r="C853" s="1">
        <f t="shared" si="1"/>
        <v>733</v>
      </c>
    </row>
    <row r="854">
      <c r="A854" s="1">
        <v>85907.0</v>
      </c>
      <c r="B854" s="1">
        <v>85166.0</v>
      </c>
      <c r="C854" s="1">
        <f t="shared" si="1"/>
        <v>741</v>
      </c>
    </row>
    <row r="855">
      <c r="A855" s="1">
        <v>85910.0</v>
      </c>
      <c r="B855" s="1">
        <v>85270.0</v>
      </c>
      <c r="C855" s="1">
        <f t="shared" si="1"/>
        <v>640</v>
      </c>
    </row>
    <row r="856">
      <c r="A856" s="1">
        <v>86039.0</v>
      </c>
      <c r="B856" s="1">
        <v>85353.0</v>
      </c>
      <c r="C856" s="1">
        <f t="shared" si="1"/>
        <v>686</v>
      </c>
    </row>
    <row r="857">
      <c r="A857" s="1">
        <v>86065.0</v>
      </c>
      <c r="B857" s="1">
        <v>85447.0</v>
      </c>
      <c r="C857" s="1">
        <f t="shared" si="1"/>
        <v>618</v>
      </c>
    </row>
    <row r="858">
      <c r="A858" s="1">
        <v>86272.0</v>
      </c>
      <c r="B858" s="1">
        <v>85448.0</v>
      </c>
      <c r="C858" s="1">
        <f t="shared" si="1"/>
        <v>824</v>
      </c>
    </row>
    <row r="859">
      <c r="A859" s="1">
        <v>86368.0</v>
      </c>
      <c r="B859" s="1">
        <v>85451.0</v>
      </c>
      <c r="C859" s="1">
        <f t="shared" si="1"/>
        <v>917</v>
      </c>
    </row>
    <row r="860">
      <c r="A860" s="1">
        <v>86410.0</v>
      </c>
      <c r="B860" s="1">
        <v>85547.0</v>
      </c>
      <c r="C860" s="1">
        <f t="shared" si="1"/>
        <v>863</v>
      </c>
    </row>
    <row r="861">
      <c r="A861" s="1">
        <v>86629.0</v>
      </c>
      <c r="B861" s="1">
        <v>85856.0</v>
      </c>
      <c r="C861" s="1">
        <f t="shared" si="1"/>
        <v>773</v>
      </c>
    </row>
    <row r="862">
      <c r="A862" s="1">
        <v>86653.0</v>
      </c>
      <c r="B862" s="1">
        <v>85865.0</v>
      </c>
      <c r="C862" s="1">
        <f t="shared" si="1"/>
        <v>788</v>
      </c>
    </row>
    <row r="863">
      <c r="A863" s="1">
        <v>86695.0</v>
      </c>
      <c r="B863" s="1">
        <v>85887.0</v>
      </c>
      <c r="C863" s="1">
        <f t="shared" si="1"/>
        <v>808</v>
      </c>
    </row>
    <row r="864">
      <c r="A864" s="1">
        <v>86706.0</v>
      </c>
      <c r="B864" s="1">
        <v>85894.0</v>
      </c>
      <c r="C864" s="1">
        <f t="shared" si="1"/>
        <v>812</v>
      </c>
    </row>
    <row r="865">
      <c r="A865" s="1">
        <v>86849.0</v>
      </c>
      <c r="B865" s="1">
        <v>85952.0</v>
      </c>
      <c r="C865" s="1">
        <f t="shared" si="1"/>
        <v>897</v>
      </c>
    </row>
    <row r="866">
      <c r="A866" s="1">
        <v>86924.0</v>
      </c>
      <c r="B866" s="1">
        <v>86774.0</v>
      </c>
      <c r="C866" s="1">
        <f t="shared" si="1"/>
        <v>150</v>
      </c>
    </row>
    <row r="867">
      <c r="A867" s="1">
        <v>86953.0</v>
      </c>
      <c r="B867" s="1">
        <v>86802.0</v>
      </c>
      <c r="C867" s="1">
        <f t="shared" si="1"/>
        <v>151</v>
      </c>
    </row>
    <row r="868">
      <c r="A868" s="1">
        <v>87307.0</v>
      </c>
      <c r="B868" s="1">
        <v>86985.0</v>
      </c>
      <c r="C868" s="1">
        <f t="shared" si="1"/>
        <v>322</v>
      </c>
    </row>
    <row r="869">
      <c r="A869" s="1">
        <v>87325.0</v>
      </c>
      <c r="B869" s="1">
        <v>87032.0</v>
      </c>
      <c r="C869" s="1">
        <f t="shared" si="1"/>
        <v>293</v>
      </c>
    </row>
    <row r="870">
      <c r="A870" s="1">
        <v>87380.0</v>
      </c>
      <c r="B870" s="1">
        <v>87132.0</v>
      </c>
      <c r="C870" s="1">
        <f t="shared" si="1"/>
        <v>248</v>
      </c>
    </row>
    <row r="871">
      <c r="A871" s="1">
        <v>87383.0</v>
      </c>
      <c r="B871" s="1">
        <v>87401.0</v>
      </c>
      <c r="C871" s="1">
        <f t="shared" si="1"/>
        <v>18</v>
      </c>
    </row>
    <row r="872">
      <c r="A872" s="1">
        <v>87477.0</v>
      </c>
      <c r="B872" s="1">
        <v>88103.0</v>
      </c>
      <c r="C872" s="1">
        <f t="shared" si="1"/>
        <v>626</v>
      </c>
    </row>
    <row r="873">
      <c r="A873" s="1">
        <v>87543.0</v>
      </c>
      <c r="B873" s="1">
        <v>88174.0</v>
      </c>
      <c r="C873" s="1">
        <f t="shared" si="1"/>
        <v>631</v>
      </c>
    </row>
    <row r="874">
      <c r="A874" s="1">
        <v>87678.0</v>
      </c>
      <c r="B874" s="1">
        <v>88216.0</v>
      </c>
      <c r="C874" s="1">
        <f t="shared" si="1"/>
        <v>538</v>
      </c>
    </row>
    <row r="875">
      <c r="A875" s="1">
        <v>87738.0</v>
      </c>
      <c r="B875" s="1">
        <v>88293.0</v>
      </c>
      <c r="C875" s="1">
        <f t="shared" si="1"/>
        <v>555</v>
      </c>
    </row>
    <row r="876">
      <c r="A876" s="1">
        <v>88205.0</v>
      </c>
      <c r="B876" s="1">
        <v>88319.0</v>
      </c>
      <c r="C876" s="1">
        <f t="shared" si="1"/>
        <v>114</v>
      </c>
    </row>
    <row r="877">
      <c r="A877" s="1">
        <v>88295.0</v>
      </c>
      <c r="B877" s="1">
        <v>88374.0</v>
      </c>
      <c r="C877" s="1">
        <f t="shared" si="1"/>
        <v>79</v>
      </c>
    </row>
    <row r="878">
      <c r="A878" s="1">
        <v>88320.0</v>
      </c>
      <c r="B878" s="1">
        <v>88411.0</v>
      </c>
      <c r="C878" s="1">
        <f t="shared" si="1"/>
        <v>91</v>
      </c>
    </row>
    <row r="879">
      <c r="A879" s="1">
        <v>88532.0</v>
      </c>
      <c r="B879" s="1">
        <v>88560.0</v>
      </c>
      <c r="C879" s="1">
        <f t="shared" si="1"/>
        <v>28</v>
      </c>
    </row>
    <row r="880">
      <c r="A880" s="1">
        <v>88545.0</v>
      </c>
      <c r="B880" s="1">
        <v>88660.0</v>
      </c>
      <c r="C880" s="1">
        <f t="shared" si="1"/>
        <v>115</v>
      </c>
    </row>
    <row r="881">
      <c r="A881" s="1">
        <v>88579.0</v>
      </c>
      <c r="B881" s="1">
        <v>88794.0</v>
      </c>
      <c r="C881" s="1">
        <f t="shared" si="1"/>
        <v>215</v>
      </c>
    </row>
    <row r="882">
      <c r="A882" s="1">
        <v>88923.0</v>
      </c>
      <c r="B882" s="1">
        <v>89052.0</v>
      </c>
      <c r="C882" s="1">
        <f t="shared" si="1"/>
        <v>129</v>
      </c>
    </row>
    <row r="883">
      <c r="A883" s="1">
        <v>89138.0</v>
      </c>
      <c r="B883" s="1">
        <v>89057.0</v>
      </c>
      <c r="C883" s="1">
        <f t="shared" si="1"/>
        <v>81</v>
      </c>
    </row>
    <row r="884">
      <c r="A884" s="1">
        <v>89257.0</v>
      </c>
      <c r="B884" s="1">
        <v>89185.0</v>
      </c>
      <c r="C884" s="1">
        <f t="shared" si="1"/>
        <v>72</v>
      </c>
    </row>
    <row r="885">
      <c r="A885" s="1">
        <v>89408.0</v>
      </c>
      <c r="B885" s="1">
        <v>89257.0</v>
      </c>
      <c r="C885" s="1">
        <f t="shared" si="1"/>
        <v>151</v>
      </c>
    </row>
    <row r="886">
      <c r="A886" s="1">
        <v>89417.0</v>
      </c>
      <c r="B886" s="1">
        <v>89257.0</v>
      </c>
      <c r="C886" s="1">
        <f t="shared" si="1"/>
        <v>160</v>
      </c>
    </row>
    <row r="887">
      <c r="A887" s="1">
        <v>89426.0</v>
      </c>
      <c r="B887" s="1">
        <v>89257.0</v>
      </c>
      <c r="C887" s="1">
        <f t="shared" si="1"/>
        <v>169</v>
      </c>
    </row>
    <row r="888">
      <c r="A888" s="1">
        <v>89542.0</v>
      </c>
      <c r="B888" s="1">
        <v>89257.0</v>
      </c>
      <c r="C888" s="1">
        <f t="shared" si="1"/>
        <v>285</v>
      </c>
    </row>
    <row r="889">
      <c r="A889" s="1">
        <v>89697.0</v>
      </c>
      <c r="B889" s="1">
        <v>89257.0</v>
      </c>
      <c r="C889" s="1">
        <f t="shared" si="1"/>
        <v>440</v>
      </c>
    </row>
    <row r="890">
      <c r="A890" s="1">
        <v>89902.0</v>
      </c>
      <c r="B890" s="1">
        <v>89257.0</v>
      </c>
      <c r="C890" s="1">
        <f t="shared" si="1"/>
        <v>645</v>
      </c>
    </row>
    <row r="891">
      <c r="A891" s="1">
        <v>90056.0</v>
      </c>
      <c r="B891" s="1">
        <v>89257.0</v>
      </c>
      <c r="C891" s="1">
        <f t="shared" si="1"/>
        <v>799</v>
      </c>
    </row>
    <row r="892">
      <c r="A892" s="1">
        <v>90190.0</v>
      </c>
      <c r="B892" s="1">
        <v>89257.0</v>
      </c>
      <c r="C892" s="1">
        <f t="shared" si="1"/>
        <v>933</v>
      </c>
    </row>
    <row r="893">
      <c r="A893" s="1">
        <v>90258.0</v>
      </c>
      <c r="B893" s="1">
        <v>89257.0</v>
      </c>
      <c r="C893" s="1">
        <f t="shared" si="1"/>
        <v>1001</v>
      </c>
    </row>
    <row r="894">
      <c r="A894" s="1">
        <v>90344.0</v>
      </c>
      <c r="B894" s="1">
        <v>89257.0</v>
      </c>
      <c r="C894" s="1">
        <f t="shared" si="1"/>
        <v>1087</v>
      </c>
    </row>
    <row r="895">
      <c r="A895" s="1">
        <v>90509.0</v>
      </c>
      <c r="B895" s="1">
        <v>89494.0</v>
      </c>
      <c r="C895" s="1">
        <f t="shared" si="1"/>
        <v>1015</v>
      </c>
    </row>
    <row r="896">
      <c r="A896" s="1">
        <v>90582.0</v>
      </c>
      <c r="B896" s="1">
        <v>89557.0</v>
      </c>
      <c r="C896" s="1">
        <f t="shared" si="1"/>
        <v>1025</v>
      </c>
    </row>
    <row r="897">
      <c r="A897" s="1">
        <v>90758.0</v>
      </c>
      <c r="B897" s="1">
        <v>89709.0</v>
      </c>
      <c r="C897" s="1">
        <f t="shared" si="1"/>
        <v>1049</v>
      </c>
    </row>
    <row r="898">
      <c r="A898" s="1">
        <v>90803.0</v>
      </c>
      <c r="B898" s="1">
        <v>90190.0</v>
      </c>
      <c r="C898" s="1">
        <f t="shared" si="1"/>
        <v>613</v>
      </c>
    </row>
    <row r="899">
      <c r="A899" s="1">
        <v>90817.0</v>
      </c>
      <c r="B899" s="1">
        <v>90190.0</v>
      </c>
      <c r="C899" s="1">
        <f t="shared" si="1"/>
        <v>627</v>
      </c>
    </row>
    <row r="900">
      <c r="A900" s="1">
        <v>90853.0</v>
      </c>
      <c r="B900" s="1">
        <v>90190.0</v>
      </c>
      <c r="C900" s="1">
        <f t="shared" si="1"/>
        <v>663</v>
      </c>
    </row>
    <row r="901">
      <c r="A901" s="1">
        <v>91034.0</v>
      </c>
      <c r="B901" s="1">
        <v>90190.0</v>
      </c>
      <c r="C901" s="1">
        <f t="shared" si="1"/>
        <v>844</v>
      </c>
    </row>
    <row r="902">
      <c r="A902" s="1">
        <v>91054.0</v>
      </c>
      <c r="B902" s="1">
        <v>90190.0</v>
      </c>
      <c r="C902" s="1">
        <f t="shared" si="1"/>
        <v>864</v>
      </c>
    </row>
    <row r="903">
      <c r="A903" s="1">
        <v>91192.0</v>
      </c>
      <c r="B903" s="1">
        <v>90190.0</v>
      </c>
      <c r="C903" s="1">
        <f t="shared" si="1"/>
        <v>1002</v>
      </c>
    </row>
    <row r="904">
      <c r="A904" s="1">
        <v>91209.0</v>
      </c>
      <c r="B904" s="1">
        <v>90190.0</v>
      </c>
      <c r="C904" s="1">
        <f t="shared" si="1"/>
        <v>1019</v>
      </c>
    </row>
    <row r="905">
      <c r="A905" s="1">
        <v>91345.0</v>
      </c>
      <c r="B905" s="1">
        <v>90190.0</v>
      </c>
      <c r="C905" s="1">
        <f t="shared" si="1"/>
        <v>1155</v>
      </c>
    </row>
    <row r="906">
      <c r="A906" s="1">
        <v>91379.0</v>
      </c>
      <c r="B906" s="1">
        <v>90190.0</v>
      </c>
      <c r="C906" s="1">
        <f t="shared" si="1"/>
        <v>1189</v>
      </c>
    </row>
    <row r="907">
      <c r="A907" s="1">
        <v>91414.0</v>
      </c>
      <c r="B907" s="1">
        <v>90190.0</v>
      </c>
      <c r="C907" s="1">
        <f t="shared" si="1"/>
        <v>1224</v>
      </c>
    </row>
    <row r="908">
      <c r="A908" s="1">
        <v>91430.0</v>
      </c>
      <c r="B908" s="1">
        <v>90190.0</v>
      </c>
      <c r="C908" s="1">
        <f t="shared" si="1"/>
        <v>1240</v>
      </c>
    </row>
    <row r="909">
      <c r="A909" s="1">
        <v>91716.0</v>
      </c>
      <c r="B909" s="1">
        <v>90190.0</v>
      </c>
      <c r="C909" s="1">
        <f t="shared" si="1"/>
        <v>1526</v>
      </c>
    </row>
    <row r="910">
      <c r="A910" s="1">
        <v>91885.0</v>
      </c>
      <c r="B910" s="1">
        <v>90190.0</v>
      </c>
      <c r="C910" s="1">
        <f t="shared" si="1"/>
        <v>1695</v>
      </c>
    </row>
    <row r="911">
      <c r="A911" s="1">
        <v>91964.0</v>
      </c>
      <c r="B911" s="1">
        <v>90190.0</v>
      </c>
      <c r="C911" s="1">
        <f t="shared" si="1"/>
        <v>1774</v>
      </c>
    </row>
    <row r="912">
      <c r="A912" s="1">
        <v>91987.0</v>
      </c>
      <c r="B912" s="1">
        <v>90190.0</v>
      </c>
      <c r="C912" s="1">
        <f t="shared" si="1"/>
        <v>1797</v>
      </c>
    </row>
    <row r="913">
      <c r="A913" s="1">
        <v>92029.0</v>
      </c>
      <c r="B913" s="1">
        <v>90217.0</v>
      </c>
      <c r="C913" s="1">
        <f t="shared" si="1"/>
        <v>1812</v>
      </c>
    </row>
    <row r="914">
      <c r="A914" s="1">
        <v>92046.0</v>
      </c>
      <c r="B914" s="1">
        <v>90412.0</v>
      </c>
      <c r="C914" s="1">
        <f t="shared" si="1"/>
        <v>1634</v>
      </c>
    </row>
    <row r="915">
      <c r="A915" s="1">
        <v>92076.0</v>
      </c>
      <c r="B915" s="1">
        <v>90534.0</v>
      </c>
      <c r="C915" s="1">
        <f t="shared" si="1"/>
        <v>1542</v>
      </c>
    </row>
    <row r="916">
      <c r="A916" s="1">
        <v>92176.0</v>
      </c>
      <c r="B916" s="1">
        <v>90582.0</v>
      </c>
      <c r="C916" s="1">
        <f t="shared" si="1"/>
        <v>1594</v>
      </c>
    </row>
    <row r="917">
      <c r="A917" s="1">
        <v>92226.0</v>
      </c>
      <c r="B917" s="1">
        <v>90582.0</v>
      </c>
      <c r="C917" s="1">
        <f t="shared" si="1"/>
        <v>1644</v>
      </c>
    </row>
    <row r="918">
      <c r="A918" s="1">
        <v>92268.0</v>
      </c>
      <c r="B918" s="1">
        <v>90582.0</v>
      </c>
      <c r="C918" s="1">
        <f t="shared" si="1"/>
        <v>1686</v>
      </c>
    </row>
    <row r="919">
      <c r="A919" s="1">
        <v>92293.0</v>
      </c>
      <c r="B919" s="1">
        <v>90582.0</v>
      </c>
      <c r="C919" s="1">
        <f t="shared" si="1"/>
        <v>1711</v>
      </c>
    </row>
    <row r="920">
      <c r="A920" s="1">
        <v>92300.0</v>
      </c>
      <c r="B920" s="1">
        <v>90582.0</v>
      </c>
      <c r="C920" s="1">
        <f t="shared" si="1"/>
        <v>1718</v>
      </c>
    </row>
    <row r="921">
      <c r="A921" s="1">
        <v>92507.0</v>
      </c>
      <c r="B921" s="1">
        <v>90582.0</v>
      </c>
      <c r="C921" s="1">
        <f t="shared" si="1"/>
        <v>1925</v>
      </c>
    </row>
    <row r="922">
      <c r="A922" s="1">
        <v>92616.0</v>
      </c>
      <c r="B922" s="1">
        <v>90582.0</v>
      </c>
      <c r="C922" s="1">
        <f t="shared" si="1"/>
        <v>2034</v>
      </c>
    </row>
    <row r="923">
      <c r="A923" s="1">
        <v>92689.0</v>
      </c>
      <c r="B923" s="1">
        <v>90582.0</v>
      </c>
      <c r="C923" s="1">
        <f t="shared" si="1"/>
        <v>2107</v>
      </c>
    </row>
    <row r="924">
      <c r="A924" s="1">
        <v>92785.0</v>
      </c>
      <c r="B924" s="1">
        <v>90751.0</v>
      </c>
      <c r="C924" s="1">
        <f t="shared" si="1"/>
        <v>2034</v>
      </c>
    </row>
    <row r="925">
      <c r="A925" s="1">
        <v>93094.0</v>
      </c>
      <c r="B925" s="1">
        <v>90761.0</v>
      </c>
      <c r="C925" s="1">
        <f t="shared" si="1"/>
        <v>2333</v>
      </c>
    </row>
    <row r="926">
      <c r="A926" s="1">
        <v>93193.0</v>
      </c>
      <c r="B926" s="1">
        <v>90958.0</v>
      </c>
      <c r="C926" s="1">
        <f t="shared" si="1"/>
        <v>2235</v>
      </c>
    </row>
    <row r="927">
      <c r="A927" s="1">
        <v>93324.0</v>
      </c>
      <c r="B927" s="1">
        <v>91182.0</v>
      </c>
      <c r="C927" s="1">
        <f t="shared" si="1"/>
        <v>2142</v>
      </c>
    </row>
    <row r="928">
      <c r="A928" s="1">
        <v>93469.0</v>
      </c>
      <c r="B928" s="1">
        <v>91265.0</v>
      </c>
      <c r="C928" s="1">
        <f t="shared" si="1"/>
        <v>2204</v>
      </c>
    </row>
    <row r="929">
      <c r="A929" s="1">
        <v>93488.0</v>
      </c>
      <c r="B929" s="1">
        <v>91276.0</v>
      </c>
      <c r="C929" s="1">
        <f t="shared" si="1"/>
        <v>2212</v>
      </c>
    </row>
    <row r="930">
      <c r="A930" s="1">
        <v>93618.0</v>
      </c>
      <c r="B930" s="1">
        <v>91403.0</v>
      </c>
      <c r="C930" s="1">
        <f t="shared" si="1"/>
        <v>2215</v>
      </c>
    </row>
    <row r="931">
      <c r="A931" s="1">
        <v>93629.0</v>
      </c>
      <c r="B931" s="1">
        <v>91467.0</v>
      </c>
      <c r="C931" s="1">
        <f t="shared" si="1"/>
        <v>2162</v>
      </c>
    </row>
    <row r="932">
      <c r="A932" s="1">
        <v>93661.0</v>
      </c>
      <c r="B932" s="1">
        <v>91634.0</v>
      </c>
      <c r="C932" s="1">
        <f t="shared" si="1"/>
        <v>2027</v>
      </c>
    </row>
    <row r="933">
      <c r="A933" s="1">
        <v>93665.0</v>
      </c>
      <c r="B933" s="1">
        <v>92079.0</v>
      </c>
      <c r="C933" s="1">
        <f t="shared" si="1"/>
        <v>1586</v>
      </c>
    </row>
    <row r="934">
      <c r="A934" s="1">
        <v>93801.0</v>
      </c>
      <c r="B934" s="1">
        <v>92119.0</v>
      </c>
      <c r="C934" s="1">
        <f t="shared" si="1"/>
        <v>1682</v>
      </c>
    </row>
    <row r="935">
      <c r="A935" s="1">
        <v>93845.0</v>
      </c>
      <c r="B935" s="1">
        <v>92176.0</v>
      </c>
      <c r="C935" s="1">
        <f t="shared" si="1"/>
        <v>1669</v>
      </c>
    </row>
    <row r="936">
      <c r="A936" s="1">
        <v>93894.0</v>
      </c>
      <c r="B936" s="1">
        <v>92176.0</v>
      </c>
      <c r="C936" s="1">
        <f t="shared" si="1"/>
        <v>1718</v>
      </c>
    </row>
    <row r="937">
      <c r="A937" s="1">
        <v>93935.0</v>
      </c>
      <c r="B937" s="1">
        <v>92176.0</v>
      </c>
      <c r="C937" s="1">
        <f t="shared" si="1"/>
        <v>1759</v>
      </c>
    </row>
    <row r="938">
      <c r="A938" s="1">
        <v>94064.0</v>
      </c>
      <c r="B938" s="1">
        <v>92176.0</v>
      </c>
      <c r="C938" s="1">
        <f t="shared" si="1"/>
        <v>1888</v>
      </c>
    </row>
    <row r="939">
      <c r="A939" s="1">
        <v>94202.0</v>
      </c>
      <c r="B939" s="1">
        <v>92176.0</v>
      </c>
      <c r="C939" s="1">
        <f t="shared" si="1"/>
        <v>2026</v>
      </c>
    </row>
    <row r="940">
      <c r="A940" s="1">
        <v>94278.0</v>
      </c>
      <c r="B940" s="1">
        <v>92176.0</v>
      </c>
      <c r="C940" s="1">
        <f t="shared" si="1"/>
        <v>2102</v>
      </c>
    </row>
    <row r="941">
      <c r="A941" s="1">
        <v>94370.0</v>
      </c>
      <c r="B941" s="1">
        <v>92176.0</v>
      </c>
      <c r="C941" s="1">
        <f t="shared" si="1"/>
        <v>2194</v>
      </c>
    </row>
    <row r="942">
      <c r="A942" s="1">
        <v>94450.0</v>
      </c>
      <c r="B942" s="1">
        <v>92176.0</v>
      </c>
      <c r="C942" s="1">
        <f t="shared" si="1"/>
        <v>2274</v>
      </c>
    </row>
    <row r="943">
      <c r="A943" s="1">
        <v>94520.0</v>
      </c>
      <c r="B943" s="1">
        <v>92176.0</v>
      </c>
      <c r="C943" s="1">
        <f t="shared" si="1"/>
        <v>2344</v>
      </c>
    </row>
    <row r="944">
      <c r="A944" s="1">
        <v>94589.0</v>
      </c>
      <c r="B944" s="1">
        <v>92176.0</v>
      </c>
      <c r="C944" s="1">
        <f t="shared" si="1"/>
        <v>2413</v>
      </c>
    </row>
    <row r="945">
      <c r="A945" s="1">
        <v>94594.0</v>
      </c>
      <c r="B945" s="1">
        <v>92176.0</v>
      </c>
      <c r="C945" s="1">
        <f t="shared" si="1"/>
        <v>2418</v>
      </c>
    </row>
    <row r="946">
      <c r="A946" s="1">
        <v>94702.0</v>
      </c>
      <c r="B946" s="1">
        <v>92278.0</v>
      </c>
      <c r="C946" s="1">
        <f t="shared" si="1"/>
        <v>2424</v>
      </c>
    </row>
    <row r="947">
      <c r="A947" s="1">
        <v>94738.0</v>
      </c>
      <c r="B947" s="1">
        <v>92339.0</v>
      </c>
      <c r="C947" s="1">
        <f t="shared" si="1"/>
        <v>2399</v>
      </c>
    </row>
    <row r="948">
      <c r="A948" s="1">
        <v>94944.0</v>
      </c>
      <c r="B948" s="1">
        <v>92388.0</v>
      </c>
      <c r="C948" s="1">
        <f t="shared" si="1"/>
        <v>2556</v>
      </c>
    </row>
    <row r="949">
      <c r="A949" s="1">
        <v>95088.0</v>
      </c>
      <c r="B949" s="1">
        <v>92760.0</v>
      </c>
      <c r="C949" s="1">
        <f t="shared" si="1"/>
        <v>2328</v>
      </c>
    </row>
    <row r="950">
      <c r="A950" s="1">
        <v>95180.0</v>
      </c>
      <c r="B950" s="1">
        <v>92974.0</v>
      </c>
      <c r="C950" s="1">
        <f t="shared" si="1"/>
        <v>2206</v>
      </c>
    </row>
    <row r="951">
      <c r="A951" s="1">
        <v>95224.0</v>
      </c>
      <c r="B951" s="1">
        <v>93010.0</v>
      </c>
      <c r="C951" s="1">
        <f t="shared" si="1"/>
        <v>2214</v>
      </c>
    </row>
    <row r="952">
      <c r="A952" s="1">
        <v>95389.0</v>
      </c>
      <c r="B952" s="1">
        <v>93158.0</v>
      </c>
      <c r="C952" s="1">
        <f t="shared" si="1"/>
        <v>2231</v>
      </c>
    </row>
    <row r="953">
      <c r="A953" s="1">
        <v>95444.0</v>
      </c>
      <c r="B953" s="1">
        <v>93412.0</v>
      </c>
      <c r="C953" s="1">
        <f t="shared" si="1"/>
        <v>2032</v>
      </c>
    </row>
    <row r="954">
      <c r="A954" s="1">
        <v>95511.0</v>
      </c>
      <c r="B954" s="1">
        <v>93637.0</v>
      </c>
      <c r="C954" s="1">
        <f t="shared" si="1"/>
        <v>1874</v>
      </c>
    </row>
    <row r="955">
      <c r="A955" s="1">
        <v>95818.0</v>
      </c>
      <c r="B955" s="1">
        <v>93643.0</v>
      </c>
      <c r="C955" s="1">
        <f t="shared" si="1"/>
        <v>2175</v>
      </c>
    </row>
    <row r="956">
      <c r="A956" s="1">
        <v>95831.0</v>
      </c>
      <c r="B956" s="1">
        <v>93796.0</v>
      </c>
      <c r="C956" s="1">
        <f t="shared" si="1"/>
        <v>2035</v>
      </c>
    </row>
    <row r="957">
      <c r="A957" s="1">
        <v>95915.0</v>
      </c>
      <c r="B957" s="1">
        <v>93842.0</v>
      </c>
      <c r="C957" s="1">
        <f t="shared" si="1"/>
        <v>2073</v>
      </c>
    </row>
    <row r="958">
      <c r="A958" s="1">
        <v>95968.0</v>
      </c>
      <c r="B958" s="1">
        <v>93940.0</v>
      </c>
      <c r="C958" s="1">
        <f t="shared" si="1"/>
        <v>2028</v>
      </c>
    </row>
    <row r="959">
      <c r="A959" s="1">
        <v>95972.0</v>
      </c>
      <c r="B959" s="1">
        <v>94108.0</v>
      </c>
      <c r="C959" s="1">
        <f t="shared" si="1"/>
        <v>1864</v>
      </c>
    </row>
    <row r="960">
      <c r="A960" s="1">
        <v>96015.0</v>
      </c>
      <c r="B960" s="1">
        <v>94310.0</v>
      </c>
      <c r="C960" s="1">
        <f t="shared" si="1"/>
        <v>1705</v>
      </c>
    </row>
    <row r="961">
      <c r="A961" s="1">
        <v>96296.0</v>
      </c>
      <c r="B961" s="1">
        <v>94666.0</v>
      </c>
      <c r="C961" s="1">
        <f t="shared" si="1"/>
        <v>1630</v>
      </c>
    </row>
    <row r="962">
      <c r="A962" s="1">
        <v>96385.0</v>
      </c>
      <c r="B962" s="1">
        <v>94789.0</v>
      </c>
      <c r="C962" s="1">
        <f t="shared" si="1"/>
        <v>1596</v>
      </c>
    </row>
    <row r="963">
      <c r="A963" s="1">
        <v>96421.0</v>
      </c>
      <c r="B963" s="1">
        <v>94963.0</v>
      </c>
      <c r="C963" s="1">
        <f t="shared" si="1"/>
        <v>1458</v>
      </c>
    </row>
    <row r="964">
      <c r="A964" s="1">
        <v>96521.0</v>
      </c>
      <c r="B964" s="1">
        <v>94988.0</v>
      </c>
      <c r="C964" s="1">
        <f t="shared" si="1"/>
        <v>1533</v>
      </c>
    </row>
    <row r="965">
      <c r="A965" s="1">
        <v>96558.0</v>
      </c>
      <c r="B965" s="1">
        <v>95239.0</v>
      </c>
      <c r="C965" s="1">
        <f t="shared" si="1"/>
        <v>1319</v>
      </c>
    </row>
    <row r="966">
      <c r="A966" s="1">
        <v>96782.0</v>
      </c>
      <c r="B966" s="1">
        <v>95261.0</v>
      </c>
      <c r="C966" s="1">
        <f t="shared" si="1"/>
        <v>1521</v>
      </c>
    </row>
    <row r="967">
      <c r="A967" s="1">
        <v>96846.0</v>
      </c>
      <c r="B967" s="1">
        <v>95602.0</v>
      </c>
      <c r="C967" s="1">
        <f t="shared" si="1"/>
        <v>1244</v>
      </c>
    </row>
    <row r="968">
      <c r="A968" s="1">
        <v>96855.0</v>
      </c>
      <c r="B968" s="1">
        <v>95834.0</v>
      </c>
      <c r="C968" s="1">
        <f t="shared" si="1"/>
        <v>1021</v>
      </c>
    </row>
    <row r="969">
      <c r="A969" s="1">
        <v>96939.0</v>
      </c>
      <c r="B969" s="1">
        <v>95923.0</v>
      </c>
      <c r="C969" s="1">
        <f t="shared" si="1"/>
        <v>1016</v>
      </c>
    </row>
    <row r="970">
      <c r="A970" s="1">
        <v>96949.0</v>
      </c>
      <c r="B970" s="1">
        <v>96077.0</v>
      </c>
      <c r="C970" s="1">
        <f t="shared" si="1"/>
        <v>872</v>
      </c>
    </row>
    <row r="971">
      <c r="A971" s="1">
        <v>96975.0</v>
      </c>
      <c r="B971" s="1">
        <v>96287.0</v>
      </c>
      <c r="C971" s="1">
        <f t="shared" si="1"/>
        <v>688</v>
      </c>
    </row>
    <row r="972">
      <c r="A972" s="1">
        <v>97005.0</v>
      </c>
      <c r="B972" s="1">
        <v>96318.0</v>
      </c>
      <c r="C972" s="1">
        <f t="shared" si="1"/>
        <v>687</v>
      </c>
    </row>
    <row r="973">
      <c r="A973" s="1">
        <v>97017.0</v>
      </c>
      <c r="B973" s="1">
        <v>96558.0</v>
      </c>
      <c r="C973" s="1">
        <f t="shared" si="1"/>
        <v>459</v>
      </c>
    </row>
    <row r="974">
      <c r="A974" s="1">
        <v>97081.0</v>
      </c>
      <c r="B974" s="1">
        <v>96558.0</v>
      </c>
      <c r="C974" s="1">
        <f t="shared" si="1"/>
        <v>523</v>
      </c>
    </row>
    <row r="975">
      <c r="A975" s="1">
        <v>97160.0</v>
      </c>
      <c r="B975" s="1">
        <v>97010.0</v>
      </c>
      <c r="C975" s="1">
        <f t="shared" si="1"/>
        <v>150</v>
      </c>
    </row>
    <row r="976">
      <c r="A976" s="1">
        <v>97267.0</v>
      </c>
      <c r="B976" s="1">
        <v>97452.0</v>
      </c>
      <c r="C976" s="1">
        <f t="shared" si="1"/>
        <v>185</v>
      </c>
    </row>
    <row r="977">
      <c r="A977" s="1">
        <v>97296.0</v>
      </c>
      <c r="B977" s="1">
        <v>97462.0</v>
      </c>
      <c r="C977" s="1">
        <f t="shared" si="1"/>
        <v>166</v>
      </c>
    </row>
    <row r="978">
      <c r="A978" s="1">
        <v>97392.0</v>
      </c>
      <c r="B978" s="1">
        <v>97519.0</v>
      </c>
      <c r="C978" s="1">
        <f t="shared" si="1"/>
        <v>127</v>
      </c>
    </row>
    <row r="979">
      <c r="A979" s="1">
        <v>97469.0</v>
      </c>
      <c r="B979" s="1">
        <v>97601.0</v>
      </c>
      <c r="C979" s="1">
        <f t="shared" si="1"/>
        <v>132</v>
      </c>
    </row>
    <row r="980">
      <c r="A980" s="1">
        <v>97485.0</v>
      </c>
      <c r="B980" s="1">
        <v>97614.0</v>
      </c>
      <c r="C980" s="1">
        <f t="shared" si="1"/>
        <v>129</v>
      </c>
    </row>
    <row r="981">
      <c r="A981" s="1">
        <v>97541.0</v>
      </c>
      <c r="B981" s="1">
        <v>97917.0</v>
      </c>
      <c r="C981" s="1">
        <f t="shared" si="1"/>
        <v>376</v>
      </c>
    </row>
    <row r="982">
      <c r="A982" s="1">
        <v>97777.0</v>
      </c>
      <c r="B982" s="1">
        <v>97934.0</v>
      </c>
      <c r="C982" s="1">
        <f t="shared" si="1"/>
        <v>157</v>
      </c>
    </row>
    <row r="983">
      <c r="A983" s="1">
        <v>97778.0</v>
      </c>
      <c r="B983" s="1">
        <v>98017.0</v>
      </c>
      <c r="C983" s="1">
        <f t="shared" si="1"/>
        <v>239</v>
      </c>
    </row>
    <row r="984">
      <c r="A984" s="1">
        <v>97903.0</v>
      </c>
      <c r="B984" s="1">
        <v>98106.0</v>
      </c>
      <c r="C984" s="1">
        <f t="shared" si="1"/>
        <v>203</v>
      </c>
    </row>
    <row r="985">
      <c r="A985" s="1">
        <v>97964.0</v>
      </c>
      <c r="B985" s="1">
        <v>98463.0</v>
      </c>
      <c r="C985" s="1">
        <f t="shared" si="1"/>
        <v>499</v>
      </c>
    </row>
    <row r="986">
      <c r="A986" s="1">
        <v>98062.0</v>
      </c>
      <c r="B986" s="1">
        <v>98628.0</v>
      </c>
      <c r="C986" s="1">
        <f t="shared" si="1"/>
        <v>566</v>
      </c>
    </row>
    <row r="987">
      <c r="A987" s="1">
        <v>98101.0</v>
      </c>
      <c r="B987" s="1">
        <v>98628.0</v>
      </c>
      <c r="C987" s="1">
        <f t="shared" si="1"/>
        <v>527</v>
      </c>
    </row>
    <row r="988">
      <c r="A988" s="1">
        <v>98105.0</v>
      </c>
      <c r="B988" s="1">
        <v>98628.0</v>
      </c>
      <c r="C988" s="1">
        <f t="shared" si="1"/>
        <v>523</v>
      </c>
    </row>
    <row r="989">
      <c r="A989" s="1">
        <v>98111.0</v>
      </c>
      <c r="B989" s="1">
        <v>98628.0</v>
      </c>
      <c r="C989" s="1">
        <f t="shared" si="1"/>
        <v>517</v>
      </c>
    </row>
    <row r="990">
      <c r="A990" s="1">
        <v>98567.0</v>
      </c>
      <c r="B990" s="1">
        <v>98628.0</v>
      </c>
      <c r="C990" s="1">
        <f t="shared" si="1"/>
        <v>61</v>
      </c>
    </row>
    <row r="991">
      <c r="A991" s="1">
        <v>98628.0</v>
      </c>
      <c r="B991" s="1">
        <v>98628.0</v>
      </c>
      <c r="C991" s="1">
        <f t="shared" si="1"/>
        <v>0</v>
      </c>
    </row>
    <row r="992">
      <c r="A992" s="1">
        <v>98707.0</v>
      </c>
      <c r="B992" s="1">
        <v>99011.0</v>
      </c>
      <c r="C992" s="1">
        <f t="shared" si="1"/>
        <v>304</v>
      </c>
    </row>
    <row r="993">
      <c r="A993" s="1">
        <v>98860.0</v>
      </c>
      <c r="B993" s="1">
        <v>99263.0</v>
      </c>
      <c r="C993" s="1">
        <f t="shared" si="1"/>
        <v>403</v>
      </c>
    </row>
    <row r="994">
      <c r="A994" s="1">
        <v>98937.0</v>
      </c>
      <c r="B994" s="1">
        <v>99306.0</v>
      </c>
      <c r="C994" s="1">
        <f t="shared" si="1"/>
        <v>369</v>
      </c>
    </row>
    <row r="995">
      <c r="A995" s="1">
        <v>99007.0</v>
      </c>
      <c r="B995" s="1">
        <v>99345.0</v>
      </c>
      <c r="C995" s="1">
        <f t="shared" si="1"/>
        <v>338</v>
      </c>
    </row>
    <row r="996">
      <c r="A996" s="1">
        <v>99063.0</v>
      </c>
      <c r="B996" s="1">
        <v>99384.0</v>
      </c>
      <c r="C996" s="1">
        <f t="shared" si="1"/>
        <v>321</v>
      </c>
    </row>
    <row r="997">
      <c r="A997" s="1">
        <v>99249.0</v>
      </c>
      <c r="B997" s="1">
        <v>99504.0</v>
      </c>
      <c r="C997" s="1">
        <f t="shared" si="1"/>
        <v>255</v>
      </c>
    </row>
    <row r="998">
      <c r="A998" s="1">
        <v>99720.0</v>
      </c>
      <c r="B998" s="1">
        <v>99708.0</v>
      </c>
      <c r="C998" s="1">
        <f t="shared" si="1"/>
        <v>12</v>
      </c>
    </row>
    <row r="999">
      <c r="A999" s="1">
        <v>99853.0</v>
      </c>
      <c r="B999" s="1">
        <v>99783.0</v>
      </c>
      <c r="C999" s="1">
        <f t="shared" si="1"/>
        <v>70</v>
      </c>
    </row>
    <row r="1000">
      <c r="A1000" s="1">
        <v>99956.0</v>
      </c>
      <c r="B1000" s="1">
        <v>99809.0</v>
      </c>
      <c r="C1000" s="1">
        <f t="shared" si="1"/>
        <v>147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48573.0</v>
      </c>
      <c r="B1" s="1">
        <v>10017.0</v>
      </c>
    </row>
    <row r="2">
      <c r="A2" s="1">
        <v>86368.0</v>
      </c>
      <c r="B2" s="1">
        <v>10170.0</v>
      </c>
    </row>
    <row r="3">
      <c r="A3" s="1">
        <v>84116.0</v>
      </c>
      <c r="B3" s="1">
        <v>10207.0</v>
      </c>
    </row>
    <row r="4">
      <c r="A4" s="1">
        <v>74053.0</v>
      </c>
      <c r="B4" s="1">
        <v>10266.0</v>
      </c>
    </row>
    <row r="5">
      <c r="A5" s="1">
        <v>23628.0</v>
      </c>
      <c r="B5" s="1">
        <v>10375.0</v>
      </c>
    </row>
    <row r="6">
      <c r="A6" s="1">
        <v>45083.0</v>
      </c>
      <c r="B6" s="1">
        <v>10443.0</v>
      </c>
    </row>
    <row r="7">
      <c r="A7" s="1">
        <v>93094.0</v>
      </c>
      <c r="B7" s="1">
        <v>10616.0</v>
      </c>
    </row>
    <row r="8">
      <c r="A8" s="1">
        <v>54145.0</v>
      </c>
      <c r="B8" s="1">
        <v>10729.0</v>
      </c>
    </row>
    <row r="9">
      <c r="A9" s="1">
        <v>75979.0</v>
      </c>
      <c r="B9" s="1">
        <v>10758.0</v>
      </c>
    </row>
    <row r="10">
      <c r="A10" s="1">
        <v>98101.0</v>
      </c>
      <c r="B10" s="1">
        <v>10985.0</v>
      </c>
    </row>
    <row r="11">
      <c r="A11" s="1">
        <v>49487.0</v>
      </c>
      <c r="B11" s="1">
        <v>11022.0</v>
      </c>
    </row>
    <row r="12">
      <c r="A12" s="1">
        <v>22302.0</v>
      </c>
      <c r="B12" s="1">
        <v>11041.0</v>
      </c>
    </row>
    <row r="13">
      <c r="A13" s="1">
        <v>80119.0</v>
      </c>
      <c r="B13" s="1">
        <v>11244.0</v>
      </c>
    </row>
    <row r="14">
      <c r="A14" s="1">
        <v>93935.0</v>
      </c>
      <c r="B14" s="1">
        <v>11251.0</v>
      </c>
    </row>
    <row r="15">
      <c r="A15" s="1">
        <v>82570.0</v>
      </c>
      <c r="B15" s="1">
        <v>11369.0</v>
      </c>
    </row>
    <row r="16">
      <c r="A16" s="1">
        <v>24284.0</v>
      </c>
      <c r="B16" s="1">
        <v>11417.0</v>
      </c>
    </row>
    <row r="17">
      <c r="A17" s="1">
        <v>19685.0</v>
      </c>
      <c r="B17" s="1">
        <v>11968.0</v>
      </c>
    </row>
    <row r="18">
      <c r="A18" s="1">
        <v>68212.0</v>
      </c>
      <c r="B18" s="1">
        <v>11978.0</v>
      </c>
    </row>
    <row r="19">
      <c r="A19" s="1">
        <v>45679.0</v>
      </c>
      <c r="B19" s="1">
        <v>12243.0</v>
      </c>
    </row>
    <row r="20">
      <c r="A20" s="1">
        <v>62807.0</v>
      </c>
      <c r="B20" s="1">
        <v>12392.0</v>
      </c>
    </row>
    <row r="21">
      <c r="A21" s="1">
        <v>80124.0</v>
      </c>
      <c r="B21" s="1">
        <v>12495.0</v>
      </c>
    </row>
    <row r="22">
      <c r="A22" s="1">
        <v>17656.0</v>
      </c>
      <c r="B22" s="1">
        <v>12560.0</v>
      </c>
    </row>
    <row r="23">
      <c r="A23" s="1">
        <v>49946.0</v>
      </c>
      <c r="B23" s="1">
        <v>12592.0</v>
      </c>
    </row>
    <row r="24">
      <c r="A24" s="1">
        <v>73123.0</v>
      </c>
      <c r="B24" s="1">
        <v>12635.0</v>
      </c>
    </row>
    <row r="25">
      <c r="A25" s="1">
        <v>91034.0</v>
      </c>
      <c r="B25" s="1">
        <v>12712.0</v>
      </c>
    </row>
    <row r="26">
      <c r="A26" s="1">
        <v>68611.0</v>
      </c>
      <c r="B26" s="1">
        <v>12734.0</v>
      </c>
    </row>
    <row r="27">
      <c r="A27" s="1">
        <v>67779.0</v>
      </c>
      <c r="B27" s="1">
        <v>12835.0</v>
      </c>
    </row>
    <row r="28">
      <c r="A28" s="1">
        <v>95389.0</v>
      </c>
      <c r="B28" s="1">
        <v>12857.0</v>
      </c>
    </row>
    <row r="29">
      <c r="A29" s="1">
        <v>94278.0</v>
      </c>
      <c r="B29" s="1">
        <v>12968.0</v>
      </c>
    </row>
    <row r="30">
      <c r="A30" s="1">
        <v>70715.0</v>
      </c>
      <c r="B30" s="1">
        <v>12977.0</v>
      </c>
    </row>
    <row r="31">
      <c r="A31" s="1">
        <v>33109.0</v>
      </c>
      <c r="B31" s="1">
        <v>13140.0</v>
      </c>
    </row>
    <row r="32">
      <c r="A32" s="1">
        <v>83851.0</v>
      </c>
      <c r="B32" s="1">
        <v>13307.0</v>
      </c>
    </row>
    <row r="33">
      <c r="A33" s="1">
        <v>97081.0</v>
      </c>
      <c r="B33" s="1">
        <v>13343.0</v>
      </c>
    </row>
    <row r="34">
      <c r="A34" s="1">
        <v>69033.0</v>
      </c>
      <c r="B34" s="1">
        <v>13525.0</v>
      </c>
    </row>
    <row r="35">
      <c r="A35" s="1">
        <v>96949.0</v>
      </c>
      <c r="B35" s="1">
        <v>13944.0</v>
      </c>
    </row>
    <row r="36">
      <c r="A36" s="1">
        <v>22482.0</v>
      </c>
      <c r="B36" s="1">
        <v>13993.0</v>
      </c>
    </row>
    <row r="37">
      <c r="A37" s="1">
        <v>98860.0</v>
      </c>
      <c r="B37" s="1">
        <v>14310.0</v>
      </c>
    </row>
    <row r="38">
      <c r="A38" s="1">
        <v>30605.0</v>
      </c>
      <c r="B38" s="1">
        <v>14520.0</v>
      </c>
    </row>
    <row r="39">
      <c r="A39" s="1">
        <v>51944.0</v>
      </c>
      <c r="B39" s="1">
        <v>14684.0</v>
      </c>
    </row>
    <row r="40">
      <c r="A40" s="1">
        <v>19289.0</v>
      </c>
      <c r="B40" s="1">
        <v>14760.0</v>
      </c>
    </row>
    <row r="41">
      <c r="A41" s="1">
        <v>43492.0</v>
      </c>
      <c r="B41" s="1">
        <v>14865.0</v>
      </c>
    </row>
    <row r="42">
      <c r="A42" s="1">
        <v>84961.0</v>
      </c>
      <c r="B42" s="1">
        <v>14925.0</v>
      </c>
    </row>
    <row r="43">
      <c r="A43" s="1">
        <v>52703.0</v>
      </c>
      <c r="B43" s="1">
        <v>14947.0</v>
      </c>
    </row>
    <row r="44">
      <c r="A44" s="1">
        <v>91414.0</v>
      </c>
      <c r="B44" s="1">
        <v>15256.0</v>
      </c>
    </row>
    <row r="45">
      <c r="A45" s="1">
        <v>16025.0</v>
      </c>
      <c r="B45" s="1">
        <v>15602.0</v>
      </c>
    </row>
    <row r="46">
      <c r="A46" s="1">
        <v>81581.0</v>
      </c>
      <c r="B46" s="1">
        <v>15775.0</v>
      </c>
    </row>
    <row r="47">
      <c r="A47" s="1">
        <v>19809.0</v>
      </c>
      <c r="B47" s="1">
        <v>15891.0</v>
      </c>
    </row>
    <row r="48">
      <c r="A48" s="1">
        <v>29900.0</v>
      </c>
      <c r="B48" s="1">
        <v>16094.0</v>
      </c>
    </row>
    <row r="49">
      <c r="A49" s="1">
        <v>87380.0</v>
      </c>
      <c r="B49" s="1">
        <v>16280.0</v>
      </c>
    </row>
    <row r="50">
      <c r="A50" s="1">
        <v>12409.0</v>
      </c>
      <c r="B50" s="1">
        <v>16319.0</v>
      </c>
    </row>
    <row r="51">
      <c r="A51" s="1">
        <v>56584.0</v>
      </c>
      <c r="B51" s="1">
        <v>16398.0</v>
      </c>
    </row>
    <row r="52">
      <c r="A52" s="1">
        <v>29680.0</v>
      </c>
      <c r="B52" s="1">
        <v>16423.0</v>
      </c>
    </row>
    <row r="53">
      <c r="A53" s="1">
        <v>75465.0</v>
      </c>
      <c r="B53" s="1">
        <v>16448.0</v>
      </c>
    </row>
    <row r="54">
      <c r="A54" s="1">
        <v>89542.0</v>
      </c>
      <c r="B54" s="1">
        <v>16550.0</v>
      </c>
    </row>
    <row r="55">
      <c r="A55" s="1">
        <v>54394.0</v>
      </c>
      <c r="B55" s="1">
        <v>16838.0</v>
      </c>
    </row>
    <row r="56">
      <c r="A56" s="1">
        <v>12736.0</v>
      </c>
      <c r="B56" s="1">
        <v>16934.0</v>
      </c>
    </row>
    <row r="57">
      <c r="A57" s="1">
        <v>30534.0</v>
      </c>
      <c r="B57" s="1">
        <v>17024.0</v>
      </c>
    </row>
    <row r="58">
      <c r="A58" s="1">
        <v>58060.0</v>
      </c>
      <c r="B58" s="1">
        <v>17075.0</v>
      </c>
    </row>
    <row r="59">
      <c r="A59" s="1">
        <v>10612.0</v>
      </c>
      <c r="B59" s="1">
        <v>17077.0</v>
      </c>
    </row>
    <row r="60">
      <c r="A60" s="1">
        <v>92226.0</v>
      </c>
      <c r="B60" s="1">
        <v>17271.0</v>
      </c>
    </row>
    <row r="61">
      <c r="A61" s="1">
        <v>79906.0</v>
      </c>
      <c r="B61" s="1">
        <v>17323.0</v>
      </c>
    </row>
    <row r="62">
      <c r="A62" s="1">
        <v>64188.0</v>
      </c>
      <c r="B62" s="1">
        <v>17378.0</v>
      </c>
    </row>
    <row r="63">
      <c r="A63" s="1">
        <v>70628.0</v>
      </c>
      <c r="B63" s="1">
        <v>17513.0</v>
      </c>
    </row>
    <row r="64">
      <c r="A64" s="1">
        <v>74375.0</v>
      </c>
      <c r="B64" s="1">
        <v>17862.0</v>
      </c>
    </row>
    <row r="65">
      <c r="A65" s="1">
        <v>16841.0</v>
      </c>
      <c r="B65" s="1">
        <v>17911.0</v>
      </c>
    </row>
    <row r="66">
      <c r="A66" s="1">
        <v>16243.0</v>
      </c>
      <c r="B66" s="1">
        <v>18062.0</v>
      </c>
    </row>
    <row r="67">
      <c r="A67" s="1">
        <v>26895.0</v>
      </c>
      <c r="B67" s="1">
        <v>18173.0</v>
      </c>
    </row>
    <row r="68">
      <c r="A68" s="1">
        <v>70897.0</v>
      </c>
      <c r="B68" s="1">
        <v>18278.0</v>
      </c>
    </row>
    <row r="69">
      <c r="A69" s="1">
        <v>98937.0</v>
      </c>
      <c r="B69" s="1">
        <v>18544.0</v>
      </c>
    </row>
    <row r="70">
      <c r="A70" s="1">
        <v>40229.0</v>
      </c>
      <c r="B70" s="1">
        <v>18590.0</v>
      </c>
    </row>
    <row r="71">
      <c r="A71" s="1">
        <v>23241.0</v>
      </c>
      <c r="B71" s="1">
        <v>18816.0</v>
      </c>
    </row>
    <row r="72">
      <c r="A72" s="1">
        <v>95968.0</v>
      </c>
      <c r="B72" s="1">
        <v>18999.0</v>
      </c>
    </row>
    <row r="73">
      <c r="A73" s="1">
        <v>12931.0</v>
      </c>
      <c r="B73" s="1">
        <v>19137.0</v>
      </c>
    </row>
    <row r="74">
      <c r="A74" s="1">
        <v>18371.0</v>
      </c>
      <c r="B74" s="1">
        <v>19152.0</v>
      </c>
    </row>
    <row r="75">
      <c r="A75" s="1">
        <v>27191.0</v>
      </c>
      <c r="B75" s="1">
        <v>19247.0</v>
      </c>
    </row>
    <row r="76">
      <c r="A76" s="1">
        <v>46613.0</v>
      </c>
      <c r="B76" s="1">
        <v>19368.0</v>
      </c>
    </row>
    <row r="77">
      <c r="A77" s="1">
        <v>81470.0</v>
      </c>
      <c r="B77" s="1">
        <v>19476.0</v>
      </c>
    </row>
    <row r="78">
      <c r="A78" s="1">
        <v>91964.0</v>
      </c>
      <c r="B78" s="1">
        <v>19525.0</v>
      </c>
    </row>
    <row r="79">
      <c r="A79" s="1">
        <v>47977.0</v>
      </c>
      <c r="B79" s="1">
        <v>19618.0</v>
      </c>
    </row>
    <row r="80">
      <c r="A80" s="1">
        <v>61325.0</v>
      </c>
      <c r="B80" s="1">
        <v>19831.0</v>
      </c>
    </row>
    <row r="81">
      <c r="A81" s="1">
        <v>83297.0</v>
      </c>
      <c r="B81" s="1">
        <v>20038.0</v>
      </c>
    </row>
    <row r="82">
      <c r="A82" s="1">
        <v>43544.0</v>
      </c>
      <c r="B82" s="1">
        <v>20178.0</v>
      </c>
    </row>
    <row r="83">
      <c r="A83" s="1">
        <v>53274.0</v>
      </c>
      <c r="B83" s="1">
        <v>20232.0</v>
      </c>
    </row>
    <row r="84">
      <c r="A84" s="1">
        <v>12147.0</v>
      </c>
      <c r="B84" s="1">
        <v>20266.0</v>
      </c>
    </row>
    <row r="85">
      <c r="A85" s="1">
        <v>36113.0</v>
      </c>
      <c r="B85" s="1">
        <v>20298.0</v>
      </c>
    </row>
    <row r="86">
      <c r="A86" s="1">
        <v>33893.0</v>
      </c>
      <c r="B86" s="1">
        <v>20394.0</v>
      </c>
    </row>
    <row r="87">
      <c r="A87" s="1">
        <v>21972.0</v>
      </c>
      <c r="B87" s="1">
        <v>20395.0</v>
      </c>
    </row>
    <row r="88">
      <c r="A88" s="1">
        <v>38354.0</v>
      </c>
      <c r="B88" s="1">
        <v>20538.0</v>
      </c>
    </row>
    <row r="89">
      <c r="A89" s="1">
        <v>62217.0</v>
      </c>
      <c r="B89" s="1">
        <v>20682.0</v>
      </c>
    </row>
    <row r="90">
      <c r="A90" s="1">
        <v>82025.0</v>
      </c>
      <c r="B90" s="1">
        <v>20968.0</v>
      </c>
    </row>
    <row r="91">
      <c r="A91" s="1">
        <v>99063.0</v>
      </c>
      <c r="B91" s="1">
        <v>21041.0</v>
      </c>
    </row>
    <row r="92">
      <c r="A92" s="1">
        <v>65557.0</v>
      </c>
      <c r="B92" s="1">
        <v>21111.0</v>
      </c>
    </row>
    <row r="93">
      <c r="A93" s="1">
        <v>60692.0</v>
      </c>
      <c r="B93" s="1">
        <v>21316.0</v>
      </c>
    </row>
    <row r="94">
      <c r="A94" s="1">
        <v>20337.0</v>
      </c>
      <c r="B94" s="1">
        <v>21528.0</v>
      </c>
    </row>
    <row r="95">
      <c r="A95" s="1">
        <v>80513.0</v>
      </c>
      <c r="B95" s="1">
        <v>21562.0</v>
      </c>
    </row>
    <row r="96">
      <c r="A96" s="1">
        <v>47167.0</v>
      </c>
      <c r="B96" s="1">
        <v>21596.0</v>
      </c>
    </row>
    <row r="97">
      <c r="A97" s="1">
        <v>93469.0</v>
      </c>
      <c r="B97" s="1">
        <v>21599.0</v>
      </c>
    </row>
    <row r="98">
      <c r="A98" s="1">
        <v>70237.0</v>
      </c>
      <c r="B98" s="1">
        <v>21652.0</v>
      </c>
    </row>
    <row r="99">
      <c r="A99" s="1">
        <v>12435.0</v>
      </c>
      <c r="B99" s="1">
        <v>21800.0</v>
      </c>
    </row>
    <row r="100">
      <c r="A100" s="1">
        <v>25568.0</v>
      </c>
      <c r="B100" s="1">
        <v>21800.0</v>
      </c>
    </row>
    <row r="101">
      <c r="A101" s="1">
        <v>41731.0</v>
      </c>
      <c r="B101" s="1">
        <v>21800.0</v>
      </c>
    </row>
    <row r="102">
      <c r="A102" s="1">
        <v>51784.0</v>
      </c>
      <c r="B102" s="1">
        <v>21800.0</v>
      </c>
    </row>
    <row r="103">
      <c r="A103" s="1">
        <v>68298.0</v>
      </c>
      <c r="B103" s="1">
        <v>21800.0</v>
      </c>
    </row>
    <row r="104">
      <c r="A104" s="1">
        <v>80254.0</v>
      </c>
      <c r="B104" s="1">
        <v>21800.0</v>
      </c>
    </row>
    <row r="105">
      <c r="A105" s="1">
        <v>59616.0</v>
      </c>
      <c r="B105" s="1">
        <v>21810.0</v>
      </c>
    </row>
    <row r="106">
      <c r="A106" s="1">
        <v>17158.0</v>
      </c>
      <c r="B106" s="1">
        <v>22018.0</v>
      </c>
    </row>
    <row r="107">
      <c r="A107" s="1">
        <v>54347.0</v>
      </c>
      <c r="B107" s="1">
        <v>22101.0</v>
      </c>
    </row>
    <row r="108">
      <c r="A108" s="1">
        <v>36862.0</v>
      </c>
      <c r="B108" s="1">
        <v>22156.0</v>
      </c>
    </row>
    <row r="109">
      <c r="A109" s="1">
        <v>96296.0</v>
      </c>
      <c r="B109" s="1">
        <v>22158.0</v>
      </c>
    </row>
    <row r="110">
      <c r="A110" s="1">
        <v>76060.0</v>
      </c>
      <c r="B110" s="1">
        <v>22181.0</v>
      </c>
    </row>
    <row r="111">
      <c r="A111" s="1">
        <v>93661.0</v>
      </c>
      <c r="B111" s="1">
        <v>22308.0</v>
      </c>
    </row>
    <row r="112">
      <c r="A112" s="1">
        <v>49231.0</v>
      </c>
      <c r="B112" s="1">
        <v>22376.0</v>
      </c>
    </row>
    <row r="113">
      <c r="A113" s="1">
        <v>26249.0</v>
      </c>
      <c r="B113" s="1">
        <v>22533.0</v>
      </c>
    </row>
    <row r="114">
      <c r="A114" s="1">
        <v>92293.0</v>
      </c>
      <c r="B114" s="1">
        <v>22682.0</v>
      </c>
    </row>
    <row r="115">
      <c r="A115" s="1">
        <v>55826.0</v>
      </c>
      <c r="B115" s="1">
        <v>22807.0</v>
      </c>
    </row>
    <row r="116">
      <c r="A116" s="1">
        <v>70385.0</v>
      </c>
      <c r="B116" s="1">
        <v>22850.0</v>
      </c>
    </row>
    <row r="117">
      <c r="A117" s="1">
        <v>68300.0</v>
      </c>
      <c r="B117" s="1">
        <v>23040.0</v>
      </c>
    </row>
    <row r="118">
      <c r="A118" s="1">
        <v>30224.0</v>
      </c>
      <c r="B118" s="1">
        <v>23096.0</v>
      </c>
    </row>
    <row r="119">
      <c r="A119" s="1">
        <v>97160.0</v>
      </c>
      <c r="B119" s="1">
        <v>23416.0</v>
      </c>
    </row>
    <row r="120">
      <c r="A120" s="1">
        <v>61915.0</v>
      </c>
      <c r="B120" s="1">
        <v>23653.0</v>
      </c>
    </row>
    <row r="121">
      <c r="A121" s="1">
        <v>73395.0</v>
      </c>
      <c r="B121" s="1">
        <v>23710.0</v>
      </c>
    </row>
    <row r="122">
      <c r="A122" s="1">
        <v>48816.0</v>
      </c>
      <c r="B122" s="1">
        <v>23909.0</v>
      </c>
    </row>
    <row r="123">
      <c r="A123" s="1">
        <v>35260.0</v>
      </c>
      <c r="B123" s="1">
        <v>24059.0</v>
      </c>
    </row>
    <row r="124">
      <c r="A124" s="1">
        <v>12341.0</v>
      </c>
      <c r="B124" s="1">
        <v>24113.0</v>
      </c>
    </row>
    <row r="125">
      <c r="A125" s="1">
        <v>99720.0</v>
      </c>
      <c r="B125" s="1">
        <v>24490.0</v>
      </c>
    </row>
    <row r="126">
      <c r="A126" s="1">
        <v>62130.0</v>
      </c>
      <c r="B126" s="1">
        <v>25115.0</v>
      </c>
    </row>
    <row r="127">
      <c r="A127" s="1">
        <v>48825.0</v>
      </c>
      <c r="B127" s="1">
        <v>25123.0</v>
      </c>
    </row>
    <row r="128">
      <c r="A128" s="1">
        <v>53573.0</v>
      </c>
      <c r="B128" s="1">
        <v>25383.0</v>
      </c>
    </row>
    <row r="129">
      <c r="A129" s="1">
        <v>40694.0</v>
      </c>
      <c r="B129" s="1">
        <v>25667.0</v>
      </c>
    </row>
    <row r="130">
      <c r="A130" s="1">
        <v>75331.0</v>
      </c>
      <c r="B130" s="1">
        <v>25752.0</v>
      </c>
    </row>
    <row r="131">
      <c r="A131" s="1">
        <v>23238.0</v>
      </c>
      <c r="B131" s="1">
        <v>26034.0</v>
      </c>
    </row>
    <row r="132">
      <c r="A132" s="1">
        <v>14479.0</v>
      </c>
      <c r="B132" s="1">
        <v>26112.0</v>
      </c>
    </row>
    <row r="133">
      <c r="A133" s="1">
        <v>30553.0</v>
      </c>
      <c r="B133" s="1">
        <v>26199.0</v>
      </c>
    </row>
    <row r="134">
      <c r="A134" s="1">
        <v>48113.0</v>
      </c>
      <c r="B134" s="1">
        <v>26473.0</v>
      </c>
    </row>
    <row r="135">
      <c r="A135" s="1">
        <v>47083.0</v>
      </c>
      <c r="B135" s="1">
        <v>26486.0</v>
      </c>
    </row>
    <row r="136">
      <c r="A136" s="1">
        <v>38655.0</v>
      </c>
      <c r="B136" s="1">
        <v>27039.0</v>
      </c>
    </row>
    <row r="137">
      <c r="A137" s="1">
        <v>86272.0</v>
      </c>
      <c r="B137" s="1">
        <v>27177.0</v>
      </c>
    </row>
    <row r="138">
      <c r="A138" s="1">
        <v>69439.0</v>
      </c>
      <c r="B138" s="1">
        <v>27186.0</v>
      </c>
    </row>
    <row r="139">
      <c r="A139" s="1">
        <v>20736.0</v>
      </c>
      <c r="B139" s="1">
        <v>27197.0</v>
      </c>
    </row>
    <row r="140">
      <c r="A140" s="1">
        <v>96939.0</v>
      </c>
      <c r="B140" s="1">
        <v>27252.0</v>
      </c>
    </row>
    <row r="141">
      <c r="A141" s="1">
        <v>17920.0</v>
      </c>
      <c r="B141" s="1">
        <v>27815.0</v>
      </c>
    </row>
    <row r="142">
      <c r="A142" s="1">
        <v>30115.0</v>
      </c>
      <c r="B142" s="1">
        <v>27951.0</v>
      </c>
    </row>
    <row r="143">
      <c r="A143" s="1">
        <v>10865.0</v>
      </c>
      <c r="B143" s="1">
        <v>28011.0</v>
      </c>
    </row>
    <row r="144">
      <c r="A144" s="1">
        <v>35685.0</v>
      </c>
      <c r="B144" s="1">
        <v>28124.0</v>
      </c>
    </row>
    <row r="145">
      <c r="A145" s="1">
        <v>93324.0</v>
      </c>
      <c r="B145" s="1">
        <v>28248.0</v>
      </c>
    </row>
    <row r="146">
      <c r="A146" s="1">
        <v>22850.0</v>
      </c>
      <c r="B146" s="1">
        <v>28317.0</v>
      </c>
    </row>
    <row r="147">
      <c r="A147" s="1">
        <v>57314.0</v>
      </c>
      <c r="B147" s="1">
        <v>28319.0</v>
      </c>
    </row>
    <row r="148">
      <c r="A148" s="1">
        <v>22676.0</v>
      </c>
      <c r="B148" s="1">
        <v>28333.0</v>
      </c>
    </row>
    <row r="149">
      <c r="A149" s="1">
        <v>82719.0</v>
      </c>
      <c r="B149" s="1">
        <v>28371.0</v>
      </c>
    </row>
    <row r="150">
      <c r="A150" s="1">
        <v>79332.0</v>
      </c>
      <c r="B150" s="1">
        <v>28406.0</v>
      </c>
    </row>
    <row r="151">
      <c r="A151" s="1">
        <v>13491.0</v>
      </c>
      <c r="B151" s="1">
        <v>28645.0</v>
      </c>
    </row>
    <row r="152">
      <c r="A152" s="1">
        <v>15802.0</v>
      </c>
      <c r="B152" s="1">
        <v>28645.0</v>
      </c>
    </row>
    <row r="153">
      <c r="A153" s="1">
        <v>27019.0</v>
      </c>
      <c r="B153" s="1">
        <v>28645.0</v>
      </c>
    </row>
    <row r="154">
      <c r="A154" s="1">
        <v>29748.0</v>
      </c>
      <c r="B154" s="1">
        <v>28645.0</v>
      </c>
    </row>
    <row r="155">
      <c r="A155" s="1">
        <v>38478.0</v>
      </c>
      <c r="B155" s="1">
        <v>28645.0</v>
      </c>
    </row>
    <row r="156">
      <c r="A156" s="1">
        <v>40097.0</v>
      </c>
      <c r="B156" s="1">
        <v>28645.0</v>
      </c>
    </row>
    <row r="157">
      <c r="A157" s="1">
        <v>45612.0</v>
      </c>
      <c r="B157" s="1">
        <v>28645.0</v>
      </c>
    </row>
    <row r="158">
      <c r="A158" s="1">
        <v>52253.0</v>
      </c>
      <c r="B158" s="1">
        <v>28645.0</v>
      </c>
    </row>
    <row r="159">
      <c r="A159" s="1">
        <v>57256.0</v>
      </c>
      <c r="B159" s="1">
        <v>28645.0</v>
      </c>
    </row>
    <row r="160">
      <c r="A160" s="1">
        <v>63649.0</v>
      </c>
      <c r="B160" s="1">
        <v>28645.0</v>
      </c>
    </row>
    <row r="161">
      <c r="A161" s="1">
        <v>64034.0</v>
      </c>
      <c r="B161" s="1">
        <v>28645.0</v>
      </c>
    </row>
    <row r="162">
      <c r="A162" s="1">
        <v>70225.0</v>
      </c>
      <c r="B162" s="1">
        <v>28645.0</v>
      </c>
    </row>
    <row r="163">
      <c r="A163" s="1">
        <v>71921.0</v>
      </c>
      <c r="B163" s="1">
        <v>28645.0</v>
      </c>
    </row>
    <row r="164">
      <c r="A164" s="1">
        <v>77140.0</v>
      </c>
      <c r="B164" s="1">
        <v>28645.0</v>
      </c>
    </row>
    <row r="165">
      <c r="A165" s="1">
        <v>86695.0</v>
      </c>
      <c r="B165" s="1">
        <v>28645.0</v>
      </c>
    </row>
    <row r="166">
      <c r="A166" s="1">
        <v>90190.0</v>
      </c>
      <c r="B166" s="1">
        <v>28645.0</v>
      </c>
    </row>
    <row r="167">
      <c r="A167" s="1">
        <v>95915.0</v>
      </c>
      <c r="B167" s="1">
        <v>28645.0</v>
      </c>
    </row>
    <row r="168">
      <c r="A168" s="1">
        <v>98707.0</v>
      </c>
      <c r="B168" s="1">
        <v>28645.0</v>
      </c>
    </row>
    <row r="169">
      <c r="A169" s="1">
        <v>83276.0</v>
      </c>
      <c r="B169" s="1">
        <v>28661.0</v>
      </c>
    </row>
    <row r="170">
      <c r="A170" s="1">
        <v>81490.0</v>
      </c>
      <c r="B170" s="1">
        <v>28786.0</v>
      </c>
    </row>
    <row r="171">
      <c r="A171" s="1">
        <v>63866.0</v>
      </c>
      <c r="B171" s="1">
        <v>28813.0</v>
      </c>
    </row>
    <row r="172">
      <c r="A172" s="1">
        <v>48638.0</v>
      </c>
      <c r="B172" s="1">
        <v>28844.0</v>
      </c>
    </row>
    <row r="173">
      <c r="A173" s="1">
        <v>55197.0</v>
      </c>
      <c r="B173" s="1">
        <v>29232.0</v>
      </c>
    </row>
    <row r="174">
      <c r="A174" s="1">
        <v>13846.0</v>
      </c>
      <c r="B174" s="1">
        <v>29383.0</v>
      </c>
    </row>
    <row r="175">
      <c r="A175" s="1">
        <v>94064.0</v>
      </c>
      <c r="B175" s="1">
        <v>29440.0</v>
      </c>
    </row>
    <row r="176">
      <c r="A176" s="1">
        <v>28028.0</v>
      </c>
      <c r="B176" s="1">
        <v>29549.0</v>
      </c>
    </row>
    <row r="177">
      <c r="A177" s="1">
        <v>30554.0</v>
      </c>
      <c r="B177" s="1">
        <v>29550.0</v>
      </c>
    </row>
    <row r="178">
      <c r="A178" s="1">
        <v>20527.0</v>
      </c>
      <c r="B178" s="1">
        <v>29605.0</v>
      </c>
    </row>
    <row r="179">
      <c r="A179" s="1">
        <v>25483.0</v>
      </c>
      <c r="B179" s="1">
        <v>29605.0</v>
      </c>
    </row>
    <row r="180">
      <c r="A180" s="1">
        <v>30465.0</v>
      </c>
      <c r="B180" s="1">
        <v>29605.0</v>
      </c>
    </row>
    <row r="181">
      <c r="A181" s="1">
        <v>32187.0</v>
      </c>
      <c r="B181" s="1">
        <v>29605.0</v>
      </c>
    </row>
    <row r="182">
      <c r="A182" s="1">
        <v>33187.0</v>
      </c>
      <c r="B182" s="1">
        <v>29605.0</v>
      </c>
    </row>
    <row r="183">
      <c r="A183" s="1">
        <v>46751.0</v>
      </c>
      <c r="B183" s="1">
        <v>29605.0</v>
      </c>
    </row>
    <row r="184">
      <c r="A184" s="1">
        <v>66855.0</v>
      </c>
      <c r="B184" s="1">
        <v>29605.0</v>
      </c>
    </row>
    <row r="185">
      <c r="A185" s="1">
        <v>80100.0</v>
      </c>
      <c r="B185" s="1">
        <v>29605.0</v>
      </c>
    </row>
    <row r="186">
      <c r="A186" s="1">
        <v>94702.0</v>
      </c>
      <c r="B186" s="1">
        <v>29605.0</v>
      </c>
    </row>
    <row r="187">
      <c r="A187" s="1">
        <v>97267.0</v>
      </c>
      <c r="B187" s="1">
        <v>29605.0</v>
      </c>
    </row>
    <row r="188">
      <c r="A188" s="1">
        <v>12246.0</v>
      </c>
      <c r="B188" s="1">
        <v>29615.0</v>
      </c>
    </row>
    <row r="189">
      <c r="A189" s="1">
        <v>65568.0</v>
      </c>
      <c r="B189" s="1">
        <v>29693.0</v>
      </c>
    </row>
    <row r="190">
      <c r="A190" s="1">
        <v>92616.0</v>
      </c>
      <c r="B190" s="1">
        <v>30393.0</v>
      </c>
    </row>
    <row r="191">
      <c r="A191" s="1">
        <v>56625.0</v>
      </c>
      <c r="B191" s="1">
        <v>30429.0</v>
      </c>
    </row>
    <row r="192">
      <c r="A192" s="1">
        <v>64646.0</v>
      </c>
      <c r="B192" s="1">
        <v>30634.0</v>
      </c>
    </row>
    <row r="193">
      <c r="A193" s="1">
        <v>39662.0</v>
      </c>
      <c r="B193" s="1">
        <v>30699.0</v>
      </c>
    </row>
    <row r="194">
      <c r="A194" s="1">
        <v>85282.0</v>
      </c>
      <c r="B194" s="1">
        <v>30857.0</v>
      </c>
    </row>
    <row r="195">
      <c r="A195" s="1">
        <v>67196.0</v>
      </c>
      <c r="B195" s="1">
        <v>31091.0</v>
      </c>
    </row>
    <row r="196">
      <c r="A196" s="1">
        <v>32482.0</v>
      </c>
      <c r="B196" s="1">
        <v>31278.0</v>
      </c>
    </row>
    <row r="197">
      <c r="A197" s="1">
        <v>24984.0</v>
      </c>
      <c r="B197" s="1">
        <v>31435.0</v>
      </c>
    </row>
    <row r="198">
      <c r="A198" s="1">
        <v>66024.0</v>
      </c>
      <c r="B198" s="1">
        <v>31579.0</v>
      </c>
    </row>
    <row r="199">
      <c r="A199" s="1">
        <v>85166.0</v>
      </c>
      <c r="B199" s="1">
        <v>31655.0</v>
      </c>
    </row>
    <row r="200">
      <c r="A200" s="1">
        <v>42407.0</v>
      </c>
      <c r="B200" s="1">
        <v>31971.0</v>
      </c>
    </row>
    <row r="201">
      <c r="A201" s="1">
        <v>64890.0</v>
      </c>
      <c r="B201" s="1">
        <v>32075.0</v>
      </c>
    </row>
    <row r="202">
      <c r="A202" s="1">
        <v>31912.0</v>
      </c>
      <c r="B202" s="1">
        <v>32099.0</v>
      </c>
    </row>
    <row r="203">
      <c r="A203" s="1">
        <v>66034.0</v>
      </c>
      <c r="B203" s="1">
        <v>32135.0</v>
      </c>
    </row>
    <row r="204">
      <c r="A204" s="1">
        <v>82526.0</v>
      </c>
      <c r="B204" s="1">
        <v>32180.0</v>
      </c>
    </row>
    <row r="205">
      <c r="A205" s="1">
        <v>60821.0</v>
      </c>
      <c r="B205" s="1">
        <v>32241.0</v>
      </c>
    </row>
    <row r="206">
      <c r="A206" s="1">
        <v>32412.0</v>
      </c>
      <c r="B206" s="1">
        <v>32329.0</v>
      </c>
    </row>
    <row r="207">
      <c r="A207" s="1">
        <v>30033.0</v>
      </c>
      <c r="B207" s="1">
        <v>32331.0</v>
      </c>
    </row>
    <row r="208">
      <c r="A208" s="1">
        <v>71151.0</v>
      </c>
      <c r="B208" s="1">
        <v>32417.0</v>
      </c>
    </row>
    <row r="209">
      <c r="A209" s="1">
        <v>59913.0</v>
      </c>
      <c r="B209" s="1">
        <v>32597.0</v>
      </c>
    </row>
    <row r="210">
      <c r="A210" s="1">
        <v>35473.0</v>
      </c>
      <c r="B210" s="1">
        <v>32611.0</v>
      </c>
    </row>
    <row r="211">
      <c r="A211" s="1">
        <v>21201.0</v>
      </c>
      <c r="B211" s="1">
        <v>32712.0</v>
      </c>
    </row>
    <row r="212">
      <c r="A212" s="1">
        <v>95180.0</v>
      </c>
      <c r="B212" s="1">
        <v>32789.0</v>
      </c>
    </row>
    <row r="213">
      <c r="A213" s="1">
        <v>62370.0</v>
      </c>
      <c r="B213" s="1">
        <v>32885.0</v>
      </c>
    </row>
    <row r="214">
      <c r="A214" s="1">
        <v>73747.0</v>
      </c>
      <c r="B214" s="1">
        <v>32976.0</v>
      </c>
    </row>
    <row r="215">
      <c r="A215" s="1">
        <v>92785.0</v>
      </c>
      <c r="B215" s="1">
        <v>33038.0</v>
      </c>
    </row>
    <row r="216">
      <c r="A216" s="1">
        <v>96558.0</v>
      </c>
      <c r="B216" s="1">
        <v>33145.0</v>
      </c>
    </row>
    <row r="217">
      <c r="A217" s="1">
        <v>47166.0</v>
      </c>
      <c r="B217" s="1">
        <v>33437.0</v>
      </c>
    </row>
    <row r="218">
      <c r="A218" s="1">
        <v>13276.0</v>
      </c>
      <c r="B218" s="1">
        <v>33527.0</v>
      </c>
    </row>
    <row r="219">
      <c r="A219" s="1">
        <v>72666.0</v>
      </c>
      <c r="B219" s="1">
        <v>33543.0</v>
      </c>
    </row>
    <row r="220">
      <c r="A220" s="1">
        <v>44872.0</v>
      </c>
      <c r="B220" s="1">
        <v>33736.0</v>
      </c>
    </row>
    <row r="221">
      <c r="A221" s="1">
        <v>60119.0</v>
      </c>
      <c r="B221" s="1">
        <v>33810.0</v>
      </c>
    </row>
    <row r="222">
      <c r="A222" s="1">
        <v>53760.0</v>
      </c>
      <c r="B222" s="1">
        <v>33880.0</v>
      </c>
    </row>
    <row r="223">
      <c r="A223" s="1">
        <v>71356.0</v>
      </c>
      <c r="B223" s="1">
        <v>33985.0</v>
      </c>
    </row>
    <row r="224">
      <c r="A224" s="1">
        <v>60260.0</v>
      </c>
      <c r="B224" s="1">
        <v>34047.0</v>
      </c>
    </row>
    <row r="225">
      <c r="A225" s="1">
        <v>28645.0</v>
      </c>
      <c r="B225" s="1">
        <v>34188.0</v>
      </c>
    </row>
    <row r="226">
      <c r="A226" s="1">
        <v>92176.0</v>
      </c>
      <c r="B226" s="1">
        <v>34202.0</v>
      </c>
    </row>
    <row r="227">
      <c r="A227" s="1">
        <v>44568.0</v>
      </c>
      <c r="B227" s="1">
        <v>34382.0</v>
      </c>
    </row>
    <row r="228">
      <c r="A228" s="1">
        <v>28642.0</v>
      </c>
      <c r="B228" s="1">
        <v>34506.0</v>
      </c>
    </row>
    <row r="229">
      <c r="A229" s="1">
        <v>29929.0</v>
      </c>
      <c r="B229" s="1">
        <v>34694.0</v>
      </c>
    </row>
    <row r="230">
      <c r="A230" s="1">
        <v>17180.0</v>
      </c>
      <c r="B230" s="1">
        <v>34739.0</v>
      </c>
    </row>
    <row r="231">
      <c r="A231" s="1">
        <v>37742.0</v>
      </c>
      <c r="B231" s="1">
        <v>34810.0</v>
      </c>
    </row>
    <row r="232">
      <c r="A232" s="1">
        <v>54766.0</v>
      </c>
      <c r="B232" s="1">
        <v>34900.0</v>
      </c>
    </row>
    <row r="233">
      <c r="A233" s="1">
        <v>63986.0</v>
      </c>
      <c r="B233" s="1">
        <v>35300.0</v>
      </c>
    </row>
    <row r="234">
      <c r="A234" s="1">
        <v>55580.0</v>
      </c>
      <c r="B234" s="1">
        <v>35405.0</v>
      </c>
    </row>
    <row r="235">
      <c r="A235" s="1">
        <v>97778.0</v>
      </c>
      <c r="B235" s="1">
        <v>35495.0</v>
      </c>
    </row>
    <row r="236">
      <c r="A236" s="1">
        <v>98062.0</v>
      </c>
      <c r="B236" s="1">
        <v>35629.0</v>
      </c>
    </row>
    <row r="237">
      <c r="A237" s="1">
        <v>54497.0</v>
      </c>
      <c r="B237" s="1">
        <v>35634.0</v>
      </c>
    </row>
    <row r="238">
      <c r="A238" s="1">
        <v>18834.0</v>
      </c>
      <c r="B238" s="1">
        <v>35784.0</v>
      </c>
    </row>
    <row r="239">
      <c r="A239" s="1">
        <v>47156.0</v>
      </c>
      <c r="B239" s="1">
        <v>36358.0</v>
      </c>
    </row>
    <row r="240">
      <c r="A240" s="1">
        <v>11700.0</v>
      </c>
      <c r="B240" s="1">
        <v>36363.0</v>
      </c>
    </row>
    <row r="241">
      <c r="A241" s="1">
        <v>10076.0</v>
      </c>
      <c r="B241" s="1">
        <v>36393.0</v>
      </c>
    </row>
    <row r="242">
      <c r="A242" s="1">
        <v>41155.0</v>
      </c>
      <c r="B242" s="1">
        <v>36393.0</v>
      </c>
    </row>
    <row r="243">
      <c r="A243" s="1">
        <v>57973.0</v>
      </c>
      <c r="B243" s="1">
        <v>36393.0</v>
      </c>
    </row>
    <row r="244">
      <c r="A244" s="1">
        <v>80320.0</v>
      </c>
      <c r="B244" s="1">
        <v>36393.0</v>
      </c>
    </row>
    <row r="245">
      <c r="A245" s="1">
        <v>92300.0</v>
      </c>
      <c r="B245" s="1">
        <v>36393.0</v>
      </c>
    </row>
    <row r="246">
      <c r="A246" s="1">
        <v>94450.0</v>
      </c>
      <c r="B246" s="1">
        <v>36393.0</v>
      </c>
    </row>
    <row r="247">
      <c r="A247" s="1">
        <v>96421.0</v>
      </c>
      <c r="B247" s="1">
        <v>36393.0</v>
      </c>
    </row>
    <row r="248">
      <c r="A248" s="1">
        <v>82274.0</v>
      </c>
      <c r="B248" s="1">
        <v>36463.0</v>
      </c>
    </row>
    <row r="249">
      <c r="A249" s="1">
        <v>25356.0</v>
      </c>
      <c r="B249" s="1">
        <v>36515.0</v>
      </c>
    </row>
    <row r="250">
      <c r="A250" s="1">
        <v>63886.0</v>
      </c>
      <c r="B250" s="1">
        <v>36805.0</v>
      </c>
    </row>
    <row r="251">
      <c r="A251" s="1">
        <v>38653.0</v>
      </c>
      <c r="B251" s="1">
        <v>36830.0</v>
      </c>
    </row>
    <row r="252">
      <c r="A252" s="1">
        <v>31827.0</v>
      </c>
      <c r="B252" s="1">
        <v>37146.0</v>
      </c>
    </row>
    <row r="253">
      <c r="A253" s="1">
        <v>62052.0</v>
      </c>
      <c r="B253" s="1">
        <v>37219.0</v>
      </c>
    </row>
    <row r="254">
      <c r="A254" s="1">
        <v>89138.0</v>
      </c>
      <c r="B254" s="1">
        <v>37249.0</v>
      </c>
    </row>
    <row r="255">
      <c r="A255" s="1">
        <v>31704.0</v>
      </c>
      <c r="B255" s="1">
        <v>37280.0</v>
      </c>
    </row>
    <row r="256">
      <c r="A256" s="1">
        <v>72668.0</v>
      </c>
      <c r="B256" s="1">
        <v>37285.0</v>
      </c>
    </row>
    <row r="257">
      <c r="A257" s="1">
        <v>83522.0</v>
      </c>
      <c r="B257" s="1">
        <v>37461.0</v>
      </c>
    </row>
    <row r="258">
      <c r="A258" s="1">
        <v>19848.0</v>
      </c>
      <c r="B258" s="1">
        <v>37536.0</v>
      </c>
    </row>
    <row r="259">
      <c r="A259" s="1">
        <v>85531.0</v>
      </c>
      <c r="B259" s="1">
        <v>37632.0</v>
      </c>
    </row>
    <row r="260">
      <c r="A260" s="1">
        <v>41757.0</v>
      </c>
      <c r="B260" s="1">
        <v>38101.0</v>
      </c>
    </row>
    <row r="261">
      <c r="A261" s="1">
        <v>83906.0</v>
      </c>
      <c r="B261" s="1">
        <v>38286.0</v>
      </c>
    </row>
    <row r="262">
      <c r="A262" s="1">
        <v>96975.0</v>
      </c>
      <c r="B262" s="1">
        <v>38315.0</v>
      </c>
    </row>
    <row r="263">
      <c r="A263" s="1">
        <v>51210.0</v>
      </c>
      <c r="B263" s="1">
        <v>38361.0</v>
      </c>
    </row>
    <row r="264">
      <c r="A264" s="1">
        <v>80126.0</v>
      </c>
      <c r="B264" s="1">
        <v>38496.0</v>
      </c>
    </row>
    <row r="265">
      <c r="A265" s="1">
        <v>73286.0</v>
      </c>
      <c r="B265" s="1">
        <v>38522.0</v>
      </c>
    </row>
    <row r="266">
      <c r="A266" s="1">
        <v>43788.0</v>
      </c>
      <c r="B266" s="1">
        <v>38588.0</v>
      </c>
    </row>
    <row r="267">
      <c r="A267" s="1">
        <v>48416.0</v>
      </c>
      <c r="B267" s="1">
        <v>38908.0</v>
      </c>
    </row>
    <row r="268">
      <c r="A268" s="1">
        <v>85150.0</v>
      </c>
      <c r="B268" s="1">
        <v>39035.0</v>
      </c>
    </row>
    <row r="269">
      <c r="A269" s="1">
        <v>39313.0</v>
      </c>
      <c r="B269" s="1">
        <v>39154.0</v>
      </c>
    </row>
    <row r="270">
      <c r="A270" s="1">
        <v>32177.0</v>
      </c>
      <c r="B270" s="1">
        <v>39427.0</v>
      </c>
    </row>
    <row r="271">
      <c r="A271" s="1">
        <v>69675.0</v>
      </c>
      <c r="B271" s="1">
        <v>39650.0</v>
      </c>
    </row>
    <row r="272">
      <c r="A272" s="1">
        <v>40150.0</v>
      </c>
      <c r="B272" s="1">
        <v>39790.0</v>
      </c>
    </row>
    <row r="273">
      <c r="A273" s="1">
        <v>58205.0</v>
      </c>
      <c r="B273" s="1">
        <v>39848.0</v>
      </c>
    </row>
    <row r="274">
      <c r="A274" s="1">
        <v>99956.0</v>
      </c>
      <c r="B274" s="1">
        <v>40120.0</v>
      </c>
    </row>
    <row r="275">
      <c r="A275" s="1">
        <v>31300.0</v>
      </c>
      <c r="B275" s="1">
        <v>40420.0</v>
      </c>
    </row>
    <row r="276">
      <c r="A276" s="1">
        <v>24804.0</v>
      </c>
      <c r="B276" s="1">
        <v>40692.0</v>
      </c>
    </row>
    <row r="277">
      <c r="A277" s="1">
        <v>95831.0</v>
      </c>
      <c r="B277" s="1">
        <v>40730.0</v>
      </c>
    </row>
    <row r="278">
      <c r="A278" s="1">
        <v>13423.0</v>
      </c>
      <c r="B278" s="1">
        <v>40764.0</v>
      </c>
    </row>
    <row r="279">
      <c r="A279" s="1">
        <v>15322.0</v>
      </c>
      <c r="B279" s="1">
        <v>40764.0</v>
      </c>
    </row>
    <row r="280">
      <c r="A280" s="1">
        <v>19804.0</v>
      </c>
      <c r="B280" s="1">
        <v>40764.0</v>
      </c>
    </row>
    <row r="281">
      <c r="A281" s="1">
        <v>37793.0</v>
      </c>
      <c r="B281" s="1">
        <v>40764.0</v>
      </c>
    </row>
    <row r="282">
      <c r="A282" s="1">
        <v>41635.0</v>
      </c>
      <c r="B282" s="1">
        <v>40764.0</v>
      </c>
    </row>
    <row r="283">
      <c r="A283" s="1">
        <v>44759.0</v>
      </c>
      <c r="B283" s="1">
        <v>40764.0</v>
      </c>
    </row>
    <row r="284">
      <c r="A284" s="1">
        <v>50395.0</v>
      </c>
      <c r="B284" s="1">
        <v>40764.0</v>
      </c>
    </row>
    <row r="285">
      <c r="A285" s="1">
        <v>61510.0</v>
      </c>
      <c r="B285" s="1">
        <v>40764.0</v>
      </c>
    </row>
    <row r="286">
      <c r="A286" s="1">
        <v>74929.0</v>
      </c>
      <c r="B286" s="1">
        <v>40764.0</v>
      </c>
    </row>
    <row r="287">
      <c r="A287" s="1">
        <v>78382.0</v>
      </c>
      <c r="B287" s="1">
        <v>40764.0</v>
      </c>
    </row>
    <row r="288">
      <c r="A288" s="1">
        <v>82905.0</v>
      </c>
      <c r="B288" s="1">
        <v>40764.0</v>
      </c>
    </row>
    <row r="289">
      <c r="A289" s="1">
        <v>90803.0</v>
      </c>
      <c r="B289" s="1">
        <v>40764.0</v>
      </c>
    </row>
    <row r="290">
      <c r="A290" s="1">
        <v>94594.0</v>
      </c>
      <c r="B290" s="1">
        <v>40764.0</v>
      </c>
    </row>
    <row r="291">
      <c r="A291" s="1">
        <v>97005.0</v>
      </c>
      <c r="B291" s="1">
        <v>40764.0</v>
      </c>
    </row>
    <row r="292">
      <c r="A292" s="1">
        <v>19619.0</v>
      </c>
      <c r="B292" s="1">
        <v>40923.0</v>
      </c>
    </row>
    <row r="293">
      <c r="A293" s="1">
        <v>48389.0</v>
      </c>
      <c r="B293" s="1">
        <v>40943.0</v>
      </c>
    </row>
    <row r="294">
      <c r="A294" s="1">
        <v>38471.0</v>
      </c>
      <c r="B294" s="1">
        <v>40983.0</v>
      </c>
    </row>
    <row r="295">
      <c r="A295" s="1">
        <v>17822.0</v>
      </c>
      <c r="B295" s="1">
        <v>41158.0</v>
      </c>
    </row>
    <row r="296">
      <c r="A296" s="1">
        <v>37014.0</v>
      </c>
      <c r="B296" s="1">
        <v>41185.0</v>
      </c>
    </row>
    <row r="297">
      <c r="A297" s="1">
        <v>88579.0</v>
      </c>
      <c r="B297" s="1">
        <v>41265.0</v>
      </c>
    </row>
    <row r="298">
      <c r="A298" s="1">
        <v>70882.0</v>
      </c>
      <c r="B298" s="1">
        <v>41277.0</v>
      </c>
    </row>
    <row r="299">
      <c r="A299" s="1">
        <v>70981.0</v>
      </c>
      <c r="B299" s="1">
        <v>41334.0</v>
      </c>
    </row>
    <row r="300">
      <c r="A300" s="1">
        <v>68404.0</v>
      </c>
      <c r="B300" s="1">
        <v>41433.0</v>
      </c>
    </row>
    <row r="301">
      <c r="A301" s="1">
        <v>97469.0</v>
      </c>
      <c r="B301" s="1">
        <v>41573.0</v>
      </c>
    </row>
    <row r="302">
      <c r="A302" s="1">
        <v>87543.0</v>
      </c>
      <c r="B302" s="1">
        <v>41626.0</v>
      </c>
    </row>
    <row r="303">
      <c r="A303" s="1">
        <v>91430.0</v>
      </c>
      <c r="B303" s="1">
        <v>41673.0</v>
      </c>
    </row>
    <row r="304">
      <c r="A304" s="1">
        <v>32247.0</v>
      </c>
      <c r="B304" s="1">
        <v>41914.0</v>
      </c>
    </row>
    <row r="305">
      <c r="A305" s="1">
        <v>66198.0</v>
      </c>
      <c r="B305" s="1">
        <v>41931.0</v>
      </c>
    </row>
    <row r="306">
      <c r="A306" s="1">
        <v>46783.0</v>
      </c>
      <c r="B306" s="1">
        <v>42091.0</v>
      </c>
    </row>
    <row r="307">
      <c r="A307" s="1">
        <v>27418.0</v>
      </c>
      <c r="B307" s="1">
        <v>42113.0</v>
      </c>
    </row>
    <row r="308">
      <c r="A308" s="1">
        <v>43227.0</v>
      </c>
      <c r="B308" s="1">
        <v>42156.0</v>
      </c>
    </row>
    <row r="309">
      <c r="A309" s="1">
        <v>55006.0</v>
      </c>
      <c r="B309" s="1">
        <v>42276.0</v>
      </c>
    </row>
    <row r="310">
      <c r="A310" s="1">
        <v>28475.0</v>
      </c>
      <c r="B310" s="1">
        <v>42399.0</v>
      </c>
    </row>
    <row r="311">
      <c r="A311" s="1">
        <v>42946.0</v>
      </c>
      <c r="B311" s="1">
        <v>42505.0</v>
      </c>
    </row>
    <row r="312">
      <c r="A312" s="1">
        <v>79879.0</v>
      </c>
      <c r="B312" s="1">
        <v>42860.0</v>
      </c>
    </row>
    <row r="313">
      <c r="A313" s="1">
        <v>90509.0</v>
      </c>
      <c r="B313" s="1">
        <v>42934.0</v>
      </c>
    </row>
    <row r="314">
      <c r="A314" s="1">
        <v>49629.0</v>
      </c>
      <c r="B314" s="1">
        <v>43085.0</v>
      </c>
    </row>
    <row r="315">
      <c r="A315" s="1">
        <v>16835.0</v>
      </c>
      <c r="B315" s="1">
        <v>43240.0</v>
      </c>
    </row>
    <row r="316">
      <c r="A316" s="1">
        <v>19218.0</v>
      </c>
      <c r="B316" s="1">
        <v>43240.0</v>
      </c>
    </row>
    <row r="317">
      <c r="A317" s="1">
        <v>20879.0</v>
      </c>
      <c r="B317" s="1">
        <v>43240.0</v>
      </c>
    </row>
    <row r="318">
      <c r="A318" s="1">
        <v>33506.0</v>
      </c>
      <c r="B318" s="1">
        <v>43240.0</v>
      </c>
    </row>
    <row r="319">
      <c r="A319" s="1">
        <v>42999.0</v>
      </c>
      <c r="B319" s="1">
        <v>43240.0</v>
      </c>
    </row>
    <row r="320">
      <c r="A320" s="1">
        <v>43385.0</v>
      </c>
      <c r="B320" s="1">
        <v>43240.0</v>
      </c>
    </row>
    <row r="321">
      <c r="A321" s="1">
        <v>59283.0</v>
      </c>
      <c r="B321" s="1">
        <v>43240.0</v>
      </c>
    </row>
    <row r="322">
      <c r="A322" s="1">
        <v>60979.0</v>
      </c>
      <c r="B322" s="1">
        <v>43240.0</v>
      </c>
    </row>
    <row r="323">
      <c r="A323" s="1">
        <v>77332.0</v>
      </c>
      <c r="B323" s="1">
        <v>43240.0</v>
      </c>
    </row>
    <row r="324">
      <c r="A324" s="1">
        <v>78479.0</v>
      </c>
      <c r="B324" s="1">
        <v>43240.0</v>
      </c>
    </row>
    <row r="325">
      <c r="A325" s="1">
        <v>87477.0</v>
      </c>
      <c r="B325" s="1">
        <v>43240.0</v>
      </c>
    </row>
    <row r="326">
      <c r="A326" s="1">
        <v>94202.0</v>
      </c>
      <c r="B326" s="1">
        <v>43240.0</v>
      </c>
    </row>
    <row r="327">
      <c r="A327" s="1">
        <v>63584.0</v>
      </c>
      <c r="B327" s="1">
        <v>43517.0</v>
      </c>
    </row>
    <row r="328">
      <c r="A328" s="1">
        <v>59547.0</v>
      </c>
      <c r="B328" s="1">
        <v>44296.0</v>
      </c>
    </row>
    <row r="329">
      <c r="A329" s="1">
        <v>82734.0</v>
      </c>
      <c r="B329" s="1">
        <v>44321.0</v>
      </c>
    </row>
    <row r="330">
      <c r="A330" s="1">
        <v>17397.0</v>
      </c>
      <c r="B330" s="1">
        <v>44325.0</v>
      </c>
    </row>
    <row r="331">
      <c r="A331" s="1">
        <v>89426.0</v>
      </c>
      <c r="B331" s="1">
        <v>44374.0</v>
      </c>
    </row>
    <row r="332">
      <c r="A332" s="1">
        <v>55531.0</v>
      </c>
      <c r="B332" s="1">
        <v>44402.0</v>
      </c>
    </row>
    <row r="333">
      <c r="A333" s="1">
        <v>74555.0</v>
      </c>
      <c r="B333" s="1">
        <v>44500.0</v>
      </c>
    </row>
    <row r="334">
      <c r="A334" s="1">
        <v>51844.0</v>
      </c>
      <c r="B334" s="1">
        <v>44536.0</v>
      </c>
    </row>
    <row r="335">
      <c r="A335" s="1">
        <v>11651.0</v>
      </c>
      <c r="B335" s="1">
        <v>44568.0</v>
      </c>
    </row>
    <row r="336">
      <c r="A336" s="1">
        <v>12731.0</v>
      </c>
      <c r="B336" s="1">
        <v>44568.0</v>
      </c>
    </row>
    <row r="337">
      <c r="A337" s="1">
        <v>14886.0</v>
      </c>
      <c r="B337" s="1">
        <v>44568.0</v>
      </c>
    </row>
    <row r="338">
      <c r="A338" s="1">
        <v>22886.0</v>
      </c>
      <c r="B338" s="1">
        <v>44568.0</v>
      </c>
    </row>
    <row r="339">
      <c r="A339" s="1">
        <v>26814.0</v>
      </c>
      <c r="B339" s="1">
        <v>44568.0</v>
      </c>
    </row>
    <row r="340">
      <c r="A340" s="1">
        <v>28875.0</v>
      </c>
      <c r="B340" s="1">
        <v>44568.0</v>
      </c>
    </row>
    <row r="341">
      <c r="A341" s="1">
        <v>31426.0</v>
      </c>
      <c r="B341" s="1">
        <v>44568.0</v>
      </c>
    </row>
    <row r="342">
      <c r="A342" s="1">
        <v>31753.0</v>
      </c>
      <c r="B342" s="1">
        <v>44568.0</v>
      </c>
    </row>
    <row r="343">
      <c r="A343" s="1">
        <v>47182.0</v>
      </c>
      <c r="B343" s="1">
        <v>44568.0</v>
      </c>
    </row>
    <row r="344">
      <c r="A344" s="1">
        <v>48341.0</v>
      </c>
      <c r="B344" s="1">
        <v>44568.0</v>
      </c>
    </row>
    <row r="345">
      <c r="A345" s="1">
        <v>55424.0</v>
      </c>
      <c r="B345" s="1">
        <v>44568.0</v>
      </c>
    </row>
    <row r="346">
      <c r="A346" s="1">
        <v>56444.0</v>
      </c>
      <c r="B346" s="1">
        <v>44568.0</v>
      </c>
    </row>
    <row r="347">
      <c r="A347" s="1">
        <v>60311.0</v>
      </c>
      <c r="B347" s="1">
        <v>44568.0</v>
      </c>
    </row>
    <row r="348">
      <c r="A348" s="1">
        <v>64311.0</v>
      </c>
      <c r="B348" s="1">
        <v>44568.0</v>
      </c>
    </row>
    <row r="349">
      <c r="A349" s="1">
        <v>65419.0</v>
      </c>
      <c r="B349" s="1">
        <v>44568.0</v>
      </c>
    </row>
    <row r="350">
      <c r="A350" s="1">
        <v>69656.0</v>
      </c>
      <c r="B350" s="1">
        <v>44568.0</v>
      </c>
    </row>
    <row r="351">
      <c r="A351" s="1">
        <v>73179.0</v>
      </c>
      <c r="B351" s="1">
        <v>44568.0</v>
      </c>
    </row>
    <row r="352">
      <c r="A352" s="1">
        <v>80714.0</v>
      </c>
      <c r="B352" s="1">
        <v>44568.0</v>
      </c>
    </row>
    <row r="353">
      <c r="A353" s="1">
        <v>85907.0</v>
      </c>
      <c r="B353" s="1">
        <v>44568.0</v>
      </c>
    </row>
    <row r="354">
      <c r="A354" s="1">
        <v>87738.0</v>
      </c>
      <c r="B354" s="1">
        <v>44568.0</v>
      </c>
    </row>
    <row r="355">
      <c r="A355" s="1">
        <v>10868.0</v>
      </c>
      <c r="B355" s="1">
        <v>44679.0</v>
      </c>
    </row>
    <row r="356">
      <c r="A356" s="1">
        <v>65519.0</v>
      </c>
      <c r="B356" s="1">
        <v>44754.0</v>
      </c>
    </row>
    <row r="357">
      <c r="A357" s="1">
        <v>13155.0</v>
      </c>
      <c r="B357" s="1">
        <v>45242.0</v>
      </c>
    </row>
    <row r="358">
      <c r="A358" s="1">
        <v>41309.0</v>
      </c>
      <c r="B358" s="1">
        <v>45811.0</v>
      </c>
    </row>
    <row r="359">
      <c r="A359" s="1">
        <v>97485.0</v>
      </c>
      <c r="B359" s="1">
        <v>45854.0</v>
      </c>
    </row>
    <row r="360">
      <c r="A360" s="1">
        <v>81292.0</v>
      </c>
      <c r="B360" s="1">
        <v>45981.0</v>
      </c>
    </row>
    <row r="361">
      <c r="A361" s="1">
        <v>17530.0</v>
      </c>
      <c r="B361" s="1">
        <v>46029.0</v>
      </c>
    </row>
    <row r="362">
      <c r="A362" s="1">
        <v>34685.0</v>
      </c>
      <c r="B362" s="1">
        <v>46159.0</v>
      </c>
    </row>
    <row r="363">
      <c r="A363" s="1">
        <v>82669.0</v>
      </c>
      <c r="B363" s="1">
        <v>46360.0</v>
      </c>
    </row>
    <row r="364">
      <c r="A364" s="1">
        <v>19891.0</v>
      </c>
      <c r="B364" s="1">
        <v>46508.0</v>
      </c>
    </row>
    <row r="365">
      <c r="A365" s="1">
        <v>10427.0</v>
      </c>
      <c r="B365" s="1">
        <v>46523.0</v>
      </c>
    </row>
    <row r="366">
      <c r="A366" s="1">
        <v>33929.0</v>
      </c>
      <c r="B366" s="1">
        <v>46602.0</v>
      </c>
    </row>
    <row r="367">
      <c r="A367" s="1">
        <v>71402.0</v>
      </c>
      <c r="B367" s="1">
        <v>46947.0</v>
      </c>
    </row>
    <row r="368">
      <c r="A368" s="1">
        <v>64790.0</v>
      </c>
      <c r="B368" s="1">
        <v>47041.0</v>
      </c>
    </row>
    <row r="369">
      <c r="A369" s="1">
        <v>19399.0</v>
      </c>
      <c r="B369" s="1">
        <v>47166.0</v>
      </c>
    </row>
    <row r="370">
      <c r="A370" s="1">
        <v>22622.0</v>
      </c>
      <c r="B370" s="1">
        <v>47166.0</v>
      </c>
    </row>
    <row r="371">
      <c r="A371" s="1">
        <v>26724.0</v>
      </c>
      <c r="B371" s="1">
        <v>47166.0</v>
      </c>
    </row>
    <row r="372">
      <c r="A372" s="1">
        <v>32132.0</v>
      </c>
      <c r="B372" s="1">
        <v>47166.0</v>
      </c>
    </row>
    <row r="373">
      <c r="A373" s="1">
        <v>58535.0</v>
      </c>
      <c r="B373" s="1">
        <v>47166.0</v>
      </c>
    </row>
    <row r="374">
      <c r="A374" s="1">
        <v>63448.0</v>
      </c>
      <c r="B374" s="1">
        <v>47166.0</v>
      </c>
    </row>
    <row r="375">
      <c r="A375" s="1">
        <v>81936.0</v>
      </c>
      <c r="B375" s="1">
        <v>47166.0</v>
      </c>
    </row>
    <row r="376">
      <c r="A376" s="1">
        <v>85819.0</v>
      </c>
      <c r="B376" s="1">
        <v>47166.0</v>
      </c>
    </row>
    <row r="377">
      <c r="A377" s="1">
        <v>92029.0</v>
      </c>
      <c r="B377" s="1">
        <v>47166.0</v>
      </c>
    </row>
    <row r="378">
      <c r="A378" s="1">
        <v>41157.0</v>
      </c>
      <c r="B378" s="1">
        <v>47772.0</v>
      </c>
    </row>
    <row r="379">
      <c r="A379" s="1">
        <v>10856.0</v>
      </c>
      <c r="B379" s="1">
        <v>47834.0</v>
      </c>
    </row>
    <row r="380">
      <c r="A380" s="1">
        <v>11295.0</v>
      </c>
      <c r="B380" s="1">
        <v>47834.0</v>
      </c>
    </row>
    <row r="381">
      <c r="A381" s="1">
        <v>11496.0</v>
      </c>
      <c r="B381" s="1">
        <v>47834.0</v>
      </c>
    </row>
    <row r="382">
      <c r="A382" s="1">
        <v>14548.0</v>
      </c>
      <c r="B382" s="1">
        <v>47834.0</v>
      </c>
    </row>
    <row r="383">
      <c r="A383" s="1">
        <v>21800.0</v>
      </c>
      <c r="B383" s="1">
        <v>47834.0</v>
      </c>
    </row>
    <row r="384">
      <c r="A384" s="1">
        <v>24738.0</v>
      </c>
      <c r="B384" s="1">
        <v>47834.0</v>
      </c>
    </row>
    <row r="385">
      <c r="A385" s="1">
        <v>26320.0</v>
      </c>
      <c r="B385" s="1">
        <v>47834.0</v>
      </c>
    </row>
    <row r="386">
      <c r="A386" s="1">
        <v>51807.0</v>
      </c>
      <c r="B386" s="1">
        <v>47834.0</v>
      </c>
    </row>
    <row r="387">
      <c r="A387" s="1">
        <v>58477.0</v>
      </c>
      <c r="B387" s="1">
        <v>47834.0</v>
      </c>
    </row>
    <row r="388">
      <c r="A388" s="1">
        <v>68804.0</v>
      </c>
      <c r="B388" s="1">
        <v>47834.0</v>
      </c>
    </row>
    <row r="389">
      <c r="A389" s="1">
        <v>75457.0</v>
      </c>
      <c r="B389" s="1">
        <v>47834.0</v>
      </c>
    </row>
    <row r="390">
      <c r="A390" s="1">
        <v>77014.0</v>
      </c>
      <c r="B390" s="1">
        <v>47834.0</v>
      </c>
    </row>
    <row r="391">
      <c r="A391" s="1">
        <v>77032.0</v>
      </c>
      <c r="B391" s="1">
        <v>47834.0</v>
      </c>
    </row>
    <row r="392">
      <c r="A392" s="1">
        <v>85165.0</v>
      </c>
      <c r="B392" s="1">
        <v>47834.0</v>
      </c>
    </row>
    <row r="393">
      <c r="A393" s="1">
        <v>89697.0</v>
      </c>
      <c r="B393" s="1">
        <v>47834.0</v>
      </c>
    </row>
    <row r="394">
      <c r="A394" s="1">
        <v>98567.0</v>
      </c>
      <c r="B394" s="1">
        <v>47834.0</v>
      </c>
    </row>
    <row r="395">
      <c r="A395" s="1">
        <v>64218.0</v>
      </c>
      <c r="B395" s="1">
        <v>47924.0</v>
      </c>
    </row>
    <row r="396">
      <c r="A396" s="1">
        <v>43240.0</v>
      </c>
      <c r="B396" s="1">
        <v>48011.0</v>
      </c>
    </row>
    <row r="397">
      <c r="A397" s="1">
        <v>27869.0</v>
      </c>
      <c r="B397" s="1">
        <v>48013.0</v>
      </c>
    </row>
    <row r="398">
      <c r="A398" s="1">
        <v>10231.0</v>
      </c>
      <c r="B398" s="1">
        <v>48028.0</v>
      </c>
    </row>
    <row r="399">
      <c r="A399" s="1">
        <v>50555.0</v>
      </c>
      <c r="B399" s="1">
        <v>48329.0</v>
      </c>
    </row>
    <row r="400">
      <c r="A400" s="1">
        <v>86410.0</v>
      </c>
      <c r="B400" s="1">
        <v>48512.0</v>
      </c>
    </row>
    <row r="401">
      <c r="A401" s="1">
        <v>99249.0</v>
      </c>
      <c r="B401" s="1">
        <v>48525.0</v>
      </c>
    </row>
    <row r="402">
      <c r="A402" s="1">
        <v>83433.0</v>
      </c>
      <c r="B402" s="1">
        <v>48642.0</v>
      </c>
    </row>
    <row r="403">
      <c r="A403" s="1">
        <v>78172.0</v>
      </c>
      <c r="B403" s="1">
        <v>49084.0</v>
      </c>
    </row>
    <row r="404">
      <c r="A404" s="1">
        <v>55944.0</v>
      </c>
      <c r="B404" s="1">
        <v>49172.0</v>
      </c>
    </row>
    <row r="405">
      <c r="A405" s="1">
        <v>37985.0</v>
      </c>
      <c r="B405" s="1">
        <v>49205.0</v>
      </c>
    </row>
    <row r="406">
      <c r="A406" s="1">
        <v>32101.0</v>
      </c>
      <c r="B406" s="1">
        <v>49340.0</v>
      </c>
    </row>
    <row r="407">
      <c r="A407" s="1">
        <v>80968.0</v>
      </c>
      <c r="B407" s="1">
        <v>49372.0</v>
      </c>
    </row>
    <row r="408">
      <c r="A408" s="1">
        <v>15154.0</v>
      </c>
      <c r="B408" s="1">
        <v>49428.0</v>
      </c>
    </row>
    <row r="409">
      <c r="A409" s="1">
        <v>12213.0</v>
      </c>
      <c r="B409" s="1">
        <v>49984.0</v>
      </c>
    </row>
    <row r="410">
      <c r="A410" s="1">
        <v>86953.0</v>
      </c>
      <c r="B410" s="1">
        <v>50576.0</v>
      </c>
    </row>
    <row r="411">
      <c r="A411" s="1">
        <v>72493.0</v>
      </c>
      <c r="B411" s="1">
        <v>50642.0</v>
      </c>
    </row>
    <row r="412">
      <c r="A412" s="1">
        <v>58865.0</v>
      </c>
      <c r="B412" s="1">
        <v>50989.0</v>
      </c>
    </row>
    <row r="413">
      <c r="A413" s="1">
        <v>97777.0</v>
      </c>
      <c r="B413" s="1">
        <v>51057.0</v>
      </c>
    </row>
    <row r="414">
      <c r="A414" s="1">
        <v>19187.0</v>
      </c>
      <c r="B414" s="1">
        <v>51279.0</v>
      </c>
    </row>
    <row r="415">
      <c r="A415" s="1">
        <v>63926.0</v>
      </c>
      <c r="B415" s="1">
        <v>51298.0</v>
      </c>
    </row>
    <row r="416">
      <c r="A416" s="1">
        <v>95088.0</v>
      </c>
      <c r="B416" s="1">
        <v>51436.0</v>
      </c>
    </row>
    <row r="417">
      <c r="A417" s="1">
        <v>66296.0</v>
      </c>
      <c r="B417" s="1">
        <v>51560.0</v>
      </c>
    </row>
    <row r="418">
      <c r="A418" s="1">
        <v>19148.0</v>
      </c>
      <c r="B418" s="1">
        <v>51672.0</v>
      </c>
    </row>
    <row r="419">
      <c r="A419" s="1">
        <v>84235.0</v>
      </c>
      <c r="B419" s="1">
        <v>51774.0</v>
      </c>
    </row>
    <row r="420">
      <c r="A420" s="1">
        <v>49734.0</v>
      </c>
      <c r="B420" s="1">
        <v>51807.0</v>
      </c>
    </row>
    <row r="421">
      <c r="A421" s="1">
        <v>55958.0</v>
      </c>
      <c r="B421" s="1">
        <v>51807.0</v>
      </c>
    </row>
    <row r="422">
      <c r="A422" s="1">
        <v>75077.0</v>
      </c>
      <c r="B422" s="1">
        <v>51807.0</v>
      </c>
    </row>
    <row r="423">
      <c r="A423" s="1">
        <v>84784.0</v>
      </c>
      <c r="B423" s="1">
        <v>51807.0</v>
      </c>
    </row>
    <row r="424">
      <c r="A424" s="1">
        <v>97017.0</v>
      </c>
      <c r="B424" s="1">
        <v>51807.0</v>
      </c>
    </row>
    <row r="425">
      <c r="A425" s="1">
        <v>99007.0</v>
      </c>
      <c r="B425" s="1">
        <v>51807.0</v>
      </c>
    </row>
    <row r="426">
      <c r="A426" s="1">
        <v>15914.0</v>
      </c>
      <c r="B426" s="1">
        <v>51997.0</v>
      </c>
    </row>
    <row r="427">
      <c r="A427" s="1">
        <v>14634.0</v>
      </c>
      <c r="B427" s="1">
        <v>52329.0</v>
      </c>
    </row>
    <row r="428">
      <c r="A428" s="1">
        <v>39382.0</v>
      </c>
      <c r="B428" s="1">
        <v>52329.0</v>
      </c>
    </row>
    <row r="429">
      <c r="A429" s="1">
        <v>45040.0</v>
      </c>
      <c r="B429" s="1">
        <v>52329.0</v>
      </c>
    </row>
    <row r="430">
      <c r="A430" s="1">
        <v>47020.0</v>
      </c>
      <c r="B430" s="1">
        <v>52329.0</v>
      </c>
    </row>
    <row r="431">
      <c r="A431" s="1">
        <v>52459.0</v>
      </c>
      <c r="B431" s="1">
        <v>52329.0</v>
      </c>
    </row>
    <row r="432">
      <c r="A432" s="1">
        <v>56277.0</v>
      </c>
      <c r="B432" s="1">
        <v>52329.0</v>
      </c>
    </row>
    <row r="433">
      <c r="A433" s="1">
        <v>61246.0</v>
      </c>
      <c r="B433" s="1">
        <v>52329.0</v>
      </c>
    </row>
    <row r="434">
      <c r="A434" s="1">
        <v>71377.0</v>
      </c>
      <c r="B434" s="1">
        <v>52329.0</v>
      </c>
    </row>
    <row r="435">
      <c r="A435" s="1">
        <v>81852.0</v>
      </c>
      <c r="B435" s="1">
        <v>52329.0</v>
      </c>
    </row>
    <row r="436">
      <c r="A436" s="1">
        <v>87383.0</v>
      </c>
      <c r="B436" s="1">
        <v>52329.0</v>
      </c>
    </row>
    <row r="437">
      <c r="A437" s="1">
        <v>35863.0</v>
      </c>
      <c r="B437" s="1">
        <v>52441.0</v>
      </c>
    </row>
    <row r="438">
      <c r="A438" s="1">
        <v>17871.0</v>
      </c>
      <c r="B438" s="1">
        <v>52665.0</v>
      </c>
    </row>
    <row r="439">
      <c r="A439" s="1">
        <v>36467.0</v>
      </c>
      <c r="B439" s="1">
        <v>52987.0</v>
      </c>
    </row>
    <row r="440">
      <c r="A440" s="1">
        <v>25827.0</v>
      </c>
      <c r="B440" s="1">
        <v>53304.0</v>
      </c>
    </row>
    <row r="441">
      <c r="A441" s="1">
        <v>42239.0</v>
      </c>
      <c r="B441" s="1">
        <v>53315.0</v>
      </c>
    </row>
    <row r="442">
      <c r="A442" s="1">
        <v>63062.0</v>
      </c>
      <c r="B442" s="1">
        <v>53509.0</v>
      </c>
    </row>
    <row r="443">
      <c r="A443" s="1">
        <v>48022.0</v>
      </c>
      <c r="B443" s="1">
        <v>53556.0</v>
      </c>
    </row>
    <row r="444">
      <c r="A444" s="1">
        <v>49392.0</v>
      </c>
      <c r="B444" s="1">
        <v>53573.0</v>
      </c>
    </row>
    <row r="445">
      <c r="A445" s="1">
        <v>79101.0</v>
      </c>
      <c r="B445" s="1">
        <v>53573.0</v>
      </c>
    </row>
    <row r="446">
      <c r="A446" s="1">
        <v>79974.0</v>
      </c>
      <c r="B446" s="1">
        <v>53573.0</v>
      </c>
    </row>
    <row r="447">
      <c r="A447" s="1">
        <v>86065.0</v>
      </c>
      <c r="B447" s="1">
        <v>53573.0</v>
      </c>
    </row>
    <row r="448">
      <c r="A448" s="1">
        <v>99853.0</v>
      </c>
      <c r="B448" s="1">
        <v>53573.0</v>
      </c>
    </row>
    <row r="449">
      <c r="A449" s="1">
        <v>75980.0</v>
      </c>
      <c r="B449" s="1">
        <v>53984.0</v>
      </c>
    </row>
    <row r="450">
      <c r="A450" s="1">
        <v>84872.0</v>
      </c>
      <c r="B450" s="1">
        <v>54241.0</v>
      </c>
    </row>
    <row r="451">
      <c r="A451" s="1">
        <v>15492.0</v>
      </c>
      <c r="B451" s="1">
        <v>54500.0</v>
      </c>
    </row>
    <row r="452">
      <c r="A452" s="1">
        <v>18954.0</v>
      </c>
      <c r="B452" s="1">
        <v>54500.0</v>
      </c>
    </row>
    <row r="453">
      <c r="A453" s="1">
        <v>22943.0</v>
      </c>
      <c r="B453" s="1">
        <v>54500.0</v>
      </c>
    </row>
    <row r="454">
      <c r="A454" s="1">
        <v>34712.0</v>
      </c>
      <c r="B454" s="1">
        <v>54500.0</v>
      </c>
    </row>
    <row r="455">
      <c r="A455" s="1">
        <v>40764.0</v>
      </c>
      <c r="B455" s="1">
        <v>54500.0</v>
      </c>
    </row>
    <row r="456">
      <c r="A456" s="1">
        <v>44411.0</v>
      </c>
      <c r="B456" s="1">
        <v>54500.0</v>
      </c>
    </row>
    <row r="457">
      <c r="A457" s="1">
        <v>58631.0</v>
      </c>
      <c r="B457" s="1">
        <v>54500.0</v>
      </c>
    </row>
    <row r="458">
      <c r="A458" s="1">
        <v>50856.0</v>
      </c>
      <c r="B458" s="1">
        <v>54764.0</v>
      </c>
    </row>
    <row r="459">
      <c r="A459" s="1">
        <v>73026.0</v>
      </c>
      <c r="B459" s="1">
        <v>54947.0</v>
      </c>
    </row>
    <row r="460">
      <c r="A460" s="1">
        <v>97392.0</v>
      </c>
      <c r="B460" s="1">
        <v>54967.0</v>
      </c>
    </row>
    <row r="461">
      <c r="A461" s="1">
        <v>12817.0</v>
      </c>
      <c r="B461" s="1">
        <v>55094.0</v>
      </c>
    </row>
    <row r="462">
      <c r="A462" s="1">
        <v>47241.0</v>
      </c>
      <c r="B462" s="1">
        <v>55356.0</v>
      </c>
    </row>
    <row r="463">
      <c r="A463" s="1">
        <v>87307.0</v>
      </c>
      <c r="B463" s="1">
        <v>55460.0</v>
      </c>
    </row>
    <row r="464">
      <c r="A464" s="1">
        <v>50495.0</v>
      </c>
      <c r="B464" s="1">
        <v>55484.0</v>
      </c>
    </row>
    <row r="465">
      <c r="A465" s="1">
        <v>70795.0</v>
      </c>
      <c r="B465" s="1">
        <v>55547.0</v>
      </c>
    </row>
    <row r="466">
      <c r="A466" s="1">
        <v>75525.0</v>
      </c>
      <c r="B466" s="1">
        <v>55696.0</v>
      </c>
    </row>
    <row r="467">
      <c r="A467" s="1">
        <v>76719.0</v>
      </c>
      <c r="B467" s="1">
        <v>55715.0</v>
      </c>
    </row>
    <row r="468">
      <c r="A468" s="1">
        <v>36950.0</v>
      </c>
      <c r="B468" s="1">
        <v>55786.0</v>
      </c>
    </row>
    <row r="469">
      <c r="A469" s="1">
        <v>63852.0</v>
      </c>
      <c r="B469" s="1">
        <v>56007.0</v>
      </c>
    </row>
    <row r="470">
      <c r="A470" s="1">
        <v>68550.0</v>
      </c>
      <c r="B470" s="1">
        <v>56068.0</v>
      </c>
    </row>
    <row r="471">
      <c r="A471" s="1">
        <v>31255.0</v>
      </c>
      <c r="B471" s="1">
        <v>56222.0</v>
      </c>
    </row>
    <row r="472">
      <c r="A472" s="1">
        <v>55216.0</v>
      </c>
      <c r="B472" s="1">
        <v>56394.0</v>
      </c>
    </row>
    <row r="473">
      <c r="A473" s="1">
        <v>86924.0</v>
      </c>
      <c r="B473" s="1">
        <v>56458.0</v>
      </c>
    </row>
    <row r="474">
      <c r="A474" s="1">
        <v>27337.0</v>
      </c>
      <c r="B474" s="1">
        <v>56511.0</v>
      </c>
    </row>
    <row r="475">
      <c r="A475" s="1">
        <v>30574.0</v>
      </c>
      <c r="B475" s="1">
        <v>56778.0</v>
      </c>
    </row>
    <row r="476">
      <c r="A476" s="1">
        <v>75130.0</v>
      </c>
      <c r="B476" s="1">
        <v>56853.0</v>
      </c>
    </row>
    <row r="477">
      <c r="A477" s="1">
        <v>15215.0</v>
      </c>
      <c r="B477" s="1">
        <v>57592.0</v>
      </c>
    </row>
    <row r="478">
      <c r="A478" s="1">
        <v>82965.0</v>
      </c>
      <c r="B478" s="1">
        <v>57643.0</v>
      </c>
    </row>
    <row r="479">
      <c r="A479" s="1">
        <v>98628.0</v>
      </c>
      <c r="B479" s="1">
        <v>57652.0</v>
      </c>
    </row>
    <row r="480">
      <c r="A480" s="1">
        <v>87678.0</v>
      </c>
      <c r="B480" s="1">
        <v>57669.0</v>
      </c>
    </row>
    <row r="481">
      <c r="A481" s="1">
        <v>73255.0</v>
      </c>
      <c r="B481" s="1">
        <v>57735.0</v>
      </c>
    </row>
    <row r="482">
      <c r="A482" s="1">
        <v>45032.0</v>
      </c>
      <c r="B482" s="1">
        <v>57784.0</v>
      </c>
    </row>
    <row r="483">
      <c r="A483" s="1">
        <v>83959.0</v>
      </c>
      <c r="B483" s="1">
        <v>57974.0</v>
      </c>
    </row>
    <row r="484">
      <c r="A484" s="1">
        <v>58381.0</v>
      </c>
      <c r="B484" s="1">
        <v>57987.0</v>
      </c>
    </row>
    <row r="485">
      <c r="A485" s="1">
        <v>16523.0</v>
      </c>
      <c r="B485" s="1">
        <v>58031.0</v>
      </c>
    </row>
    <row r="486">
      <c r="A486" s="1">
        <v>90853.0</v>
      </c>
      <c r="B486" s="1">
        <v>58391.0</v>
      </c>
    </row>
    <row r="487">
      <c r="A487" s="1">
        <v>19912.0</v>
      </c>
      <c r="B487" s="1">
        <v>58398.0</v>
      </c>
    </row>
    <row r="488">
      <c r="A488" s="1">
        <v>61477.0</v>
      </c>
      <c r="B488" s="1">
        <v>58419.0</v>
      </c>
    </row>
    <row r="489">
      <c r="A489" s="1">
        <v>78126.0</v>
      </c>
      <c r="B489" s="1">
        <v>58440.0</v>
      </c>
    </row>
    <row r="490">
      <c r="A490" s="1">
        <v>53638.0</v>
      </c>
      <c r="B490" s="1">
        <v>58468.0</v>
      </c>
    </row>
    <row r="491">
      <c r="A491" s="1">
        <v>49896.0</v>
      </c>
      <c r="B491" s="1">
        <v>58929.0</v>
      </c>
    </row>
    <row r="492">
      <c r="A492" s="1">
        <v>95972.0</v>
      </c>
      <c r="B492" s="1">
        <v>59581.0</v>
      </c>
    </row>
    <row r="493">
      <c r="A493" s="1">
        <v>35356.0</v>
      </c>
      <c r="B493" s="1">
        <v>59649.0</v>
      </c>
    </row>
    <row r="494">
      <c r="A494" s="1">
        <v>37952.0</v>
      </c>
      <c r="B494" s="1">
        <v>59966.0</v>
      </c>
    </row>
    <row r="495">
      <c r="A495" s="1">
        <v>21936.0</v>
      </c>
      <c r="B495" s="1">
        <v>60167.0</v>
      </c>
    </row>
    <row r="496">
      <c r="A496" s="1">
        <v>24187.0</v>
      </c>
      <c r="B496" s="1">
        <v>60596.0</v>
      </c>
    </row>
    <row r="497">
      <c r="A497" s="1">
        <v>15102.0</v>
      </c>
      <c r="B497" s="1">
        <v>60692.0</v>
      </c>
    </row>
    <row r="498">
      <c r="A498" s="1">
        <v>19021.0</v>
      </c>
      <c r="B498" s="1">
        <v>60692.0</v>
      </c>
    </row>
    <row r="499">
      <c r="A499" s="1">
        <v>21888.0</v>
      </c>
      <c r="B499" s="1">
        <v>60692.0</v>
      </c>
    </row>
    <row r="500">
      <c r="A500" s="1">
        <v>24233.0</v>
      </c>
      <c r="B500" s="1">
        <v>60692.0</v>
      </c>
    </row>
    <row r="501">
      <c r="A501" s="1">
        <v>28211.0</v>
      </c>
      <c r="B501" s="1">
        <v>60692.0</v>
      </c>
    </row>
    <row r="502">
      <c r="A502" s="1">
        <v>32978.0</v>
      </c>
      <c r="B502" s="1">
        <v>60692.0</v>
      </c>
    </row>
    <row r="503">
      <c r="A503" s="1">
        <v>34473.0</v>
      </c>
      <c r="B503" s="1">
        <v>60692.0</v>
      </c>
    </row>
    <row r="504">
      <c r="A504" s="1">
        <v>63907.0</v>
      </c>
      <c r="B504" s="1">
        <v>60692.0</v>
      </c>
    </row>
    <row r="505">
      <c r="A505" s="1">
        <v>75343.0</v>
      </c>
      <c r="B505" s="1">
        <v>60692.0</v>
      </c>
    </row>
    <row r="506">
      <c r="A506" s="1">
        <v>75820.0</v>
      </c>
      <c r="B506" s="1">
        <v>60692.0</v>
      </c>
    </row>
    <row r="507">
      <c r="A507" s="1">
        <v>78468.0</v>
      </c>
      <c r="B507" s="1">
        <v>60692.0</v>
      </c>
    </row>
    <row r="508">
      <c r="A508" s="1">
        <v>84264.0</v>
      </c>
      <c r="B508" s="1">
        <v>60692.0</v>
      </c>
    </row>
    <row r="509">
      <c r="A509" s="1">
        <v>84820.0</v>
      </c>
      <c r="B509" s="1">
        <v>60692.0</v>
      </c>
    </row>
    <row r="510">
      <c r="A510" s="1">
        <v>88295.0</v>
      </c>
      <c r="B510" s="1">
        <v>60692.0</v>
      </c>
    </row>
    <row r="511">
      <c r="A511" s="1">
        <v>93629.0</v>
      </c>
      <c r="B511" s="1">
        <v>61042.0</v>
      </c>
    </row>
    <row r="512">
      <c r="A512" s="1">
        <v>10747.0</v>
      </c>
      <c r="B512" s="1">
        <v>61071.0</v>
      </c>
    </row>
    <row r="513">
      <c r="A513" s="1">
        <v>85409.0</v>
      </c>
      <c r="B513" s="1">
        <v>61115.0</v>
      </c>
    </row>
    <row r="514">
      <c r="A514" s="1">
        <v>25521.0</v>
      </c>
      <c r="B514" s="1">
        <v>61141.0</v>
      </c>
    </row>
    <row r="515">
      <c r="A515" s="1">
        <v>65310.0</v>
      </c>
      <c r="B515" s="1">
        <v>61228.0</v>
      </c>
    </row>
    <row r="516">
      <c r="A516" s="1">
        <v>45979.0</v>
      </c>
      <c r="B516" s="1">
        <v>61368.0</v>
      </c>
    </row>
    <row r="517">
      <c r="A517" s="1">
        <v>34730.0</v>
      </c>
      <c r="B517" s="1">
        <v>61458.0</v>
      </c>
    </row>
    <row r="518">
      <c r="A518" s="1">
        <v>13563.0</v>
      </c>
      <c r="B518" s="1">
        <v>61608.0</v>
      </c>
    </row>
    <row r="519">
      <c r="A519" s="1">
        <v>35116.0</v>
      </c>
      <c r="B519" s="1">
        <v>61618.0</v>
      </c>
    </row>
    <row r="520">
      <c r="A520" s="1">
        <v>62416.0</v>
      </c>
      <c r="B520" s="1">
        <v>61914.0</v>
      </c>
    </row>
    <row r="521">
      <c r="A521" s="1">
        <v>33535.0</v>
      </c>
      <c r="B521" s="1">
        <v>61978.0</v>
      </c>
    </row>
    <row r="522">
      <c r="A522" s="1">
        <v>36436.0</v>
      </c>
      <c r="B522" s="1">
        <v>62364.0</v>
      </c>
    </row>
    <row r="523">
      <c r="A523" s="1">
        <v>12673.0</v>
      </c>
      <c r="B523" s="1">
        <v>62370.0</v>
      </c>
    </row>
    <row r="524">
      <c r="A524" s="1">
        <v>18644.0</v>
      </c>
      <c r="B524" s="1">
        <v>62370.0</v>
      </c>
    </row>
    <row r="525">
      <c r="A525" s="1">
        <v>19078.0</v>
      </c>
      <c r="B525" s="1">
        <v>62370.0</v>
      </c>
    </row>
    <row r="526">
      <c r="A526" s="1">
        <v>25730.0</v>
      </c>
      <c r="B526" s="1">
        <v>62370.0</v>
      </c>
    </row>
    <row r="527">
      <c r="A527" s="1">
        <v>26930.0</v>
      </c>
      <c r="B527" s="1">
        <v>62370.0</v>
      </c>
    </row>
    <row r="528">
      <c r="A528" s="1">
        <v>29208.0</v>
      </c>
      <c r="B528" s="1">
        <v>62370.0</v>
      </c>
    </row>
    <row r="529">
      <c r="A529" s="1">
        <v>29895.0</v>
      </c>
      <c r="B529" s="1">
        <v>62370.0</v>
      </c>
    </row>
    <row r="530">
      <c r="A530" s="1">
        <v>39846.0</v>
      </c>
      <c r="B530" s="1">
        <v>62370.0</v>
      </c>
    </row>
    <row r="531">
      <c r="A531" s="1">
        <v>41654.0</v>
      </c>
      <c r="B531" s="1">
        <v>62370.0</v>
      </c>
    </row>
    <row r="532">
      <c r="A532" s="1">
        <v>61358.0</v>
      </c>
      <c r="B532" s="1">
        <v>62370.0</v>
      </c>
    </row>
    <row r="533">
      <c r="A533" s="1">
        <v>62648.0</v>
      </c>
      <c r="B533" s="1">
        <v>62370.0</v>
      </c>
    </row>
    <row r="534">
      <c r="A534" s="1">
        <v>81660.0</v>
      </c>
      <c r="B534" s="1">
        <v>62370.0</v>
      </c>
    </row>
    <row r="535">
      <c r="A535" s="1">
        <v>83378.0</v>
      </c>
      <c r="B535" s="1">
        <v>62370.0</v>
      </c>
    </row>
    <row r="536">
      <c r="A536" s="1">
        <v>90056.0</v>
      </c>
      <c r="B536" s="1">
        <v>62370.0</v>
      </c>
    </row>
    <row r="537">
      <c r="A537" s="1">
        <v>91345.0</v>
      </c>
      <c r="B537" s="1">
        <v>62370.0</v>
      </c>
    </row>
    <row r="538">
      <c r="A538" s="1">
        <v>88532.0</v>
      </c>
      <c r="B538" s="1">
        <v>62479.0</v>
      </c>
    </row>
    <row r="539">
      <c r="A539" s="1">
        <v>93845.0</v>
      </c>
      <c r="B539" s="1">
        <v>62570.0</v>
      </c>
    </row>
    <row r="540">
      <c r="A540" s="1">
        <v>30379.0</v>
      </c>
      <c r="B540" s="1">
        <v>62620.0</v>
      </c>
    </row>
    <row r="541">
      <c r="A541" s="1">
        <v>67869.0</v>
      </c>
      <c r="B541" s="1">
        <v>62671.0</v>
      </c>
    </row>
    <row r="542">
      <c r="A542" s="1">
        <v>96855.0</v>
      </c>
      <c r="B542" s="1">
        <v>62674.0</v>
      </c>
    </row>
    <row r="543">
      <c r="A543" s="1">
        <v>93801.0</v>
      </c>
      <c r="B543" s="1">
        <v>62698.0</v>
      </c>
    </row>
    <row r="544">
      <c r="A544" s="1">
        <v>25322.0</v>
      </c>
      <c r="B544" s="1">
        <v>62989.0</v>
      </c>
    </row>
    <row r="545">
      <c r="A545" s="1">
        <v>39228.0</v>
      </c>
      <c r="B545" s="1">
        <v>63056.0</v>
      </c>
    </row>
    <row r="546">
      <c r="A546" s="1">
        <v>54777.0</v>
      </c>
      <c r="B546" s="1">
        <v>63064.0</v>
      </c>
    </row>
    <row r="547">
      <c r="A547" s="1">
        <v>83462.0</v>
      </c>
      <c r="B547" s="1">
        <v>63079.0</v>
      </c>
    </row>
    <row r="548">
      <c r="A548" s="1">
        <v>10551.0</v>
      </c>
      <c r="B548" s="1">
        <v>63173.0</v>
      </c>
    </row>
    <row r="549">
      <c r="A549" s="1">
        <v>18740.0</v>
      </c>
      <c r="B549" s="1">
        <v>63353.0</v>
      </c>
    </row>
    <row r="550">
      <c r="A550" s="1">
        <v>52096.0</v>
      </c>
      <c r="B550" s="1">
        <v>63406.0</v>
      </c>
    </row>
    <row r="551">
      <c r="A551" s="1">
        <v>18977.0</v>
      </c>
      <c r="B551" s="1">
        <v>63414.0</v>
      </c>
    </row>
    <row r="552">
      <c r="A552" s="1">
        <v>18776.0</v>
      </c>
      <c r="B552" s="1">
        <v>63854.0</v>
      </c>
    </row>
    <row r="553">
      <c r="A553" s="1">
        <v>30248.0</v>
      </c>
      <c r="B553" s="1">
        <v>63980.0</v>
      </c>
    </row>
    <row r="554">
      <c r="A554" s="1">
        <v>37398.0</v>
      </c>
      <c r="B554" s="1">
        <v>64138.0</v>
      </c>
    </row>
    <row r="555">
      <c r="A555" s="1">
        <v>57163.0</v>
      </c>
      <c r="B555" s="1">
        <v>64173.0</v>
      </c>
    </row>
    <row r="556">
      <c r="A556" s="1">
        <v>73420.0</v>
      </c>
      <c r="B556" s="1">
        <v>64200.0</v>
      </c>
    </row>
    <row r="557">
      <c r="A557" s="1">
        <v>88320.0</v>
      </c>
      <c r="B557" s="1">
        <v>64538.0</v>
      </c>
    </row>
    <row r="558">
      <c r="A558" s="1">
        <v>26537.0</v>
      </c>
      <c r="B558" s="1">
        <v>64899.0</v>
      </c>
    </row>
    <row r="559">
      <c r="A559" s="1">
        <v>52941.0</v>
      </c>
      <c r="B559" s="1">
        <v>65015.0</v>
      </c>
    </row>
    <row r="560">
      <c r="A560" s="1">
        <v>31346.0</v>
      </c>
      <c r="B560" s="1">
        <v>65022.0</v>
      </c>
    </row>
    <row r="561">
      <c r="A561" s="1">
        <v>11531.0</v>
      </c>
      <c r="B561" s="1">
        <v>65438.0</v>
      </c>
    </row>
    <row r="562">
      <c r="A562" s="1">
        <v>33351.0</v>
      </c>
      <c r="B562" s="1">
        <v>65490.0</v>
      </c>
    </row>
    <row r="563">
      <c r="A563" s="1">
        <v>22724.0</v>
      </c>
      <c r="B563" s="1">
        <v>65607.0</v>
      </c>
    </row>
    <row r="564">
      <c r="A564" s="1">
        <v>23335.0</v>
      </c>
      <c r="B564" s="1">
        <v>65709.0</v>
      </c>
    </row>
    <row r="565">
      <c r="A565" s="1">
        <v>72021.0</v>
      </c>
      <c r="B565" s="1">
        <v>65743.0</v>
      </c>
    </row>
    <row r="566">
      <c r="A566" s="1">
        <v>53132.0</v>
      </c>
      <c r="B566" s="1">
        <v>65879.0</v>
      </c>
    </row>
    <row r="567">
      <c r="A567" s="1">
        <v>78958.0</v>
      </c>
      <c r="B567" s="1">
        <v>66147.0</v>
      </c>
    </row>
    <row r="568">
      <c r="A568" s="1">
        <v>23884.0</v>
      </c>
      <c r="B568" s="1">
        <v>66296.0</v>
      </c>
    </row>
    <row r="569">
      <c r="A569" s="1">
        <v>27504.0</v>
      </c>
      <c r="B569" s="1">
        <v>66296.0</v>
      </c>
    </row>
    <row r="570">
      <c r="A570" s="1">
        <v>30544.0</v>
      </c>
      <c r="B570" s="1">
        <v>66296.0</v>
      </c>
    </row>
    <row r="571">
      <c r="A571" s="1">
        <v>31218.0</v>
      </c>
      <c r="B571" s="1">
        <v>66296.0</v>
      </c>
    </row>
    <row r="572">
      <c r="A572" s="1">
        <v>33746.0</v>
      </c>
      <c r="B572" s="1">
        <v>66296.0</v>
      </c>
    </row>
    <row r="573">
      <c r="A573" s="1">
        <v>38627.0</v>
      </c>
      <c r="B573" s="1">
        <v>66296.0</v>
      </c>
    </row>
    <row r="574">
      <c r="A574" s="1">
        <v>40972.0</v>
      </c>
      <c r="B574" s="1">
        <v>66296.0</v>
      </c>
    </row>
    <row r="575">
      <c r="A575" s="1">
        <v>41971.0</v>
      </c>
      <c r="B575" s="1">
        <v>66296.0</v>
      </c>
    </row>
    <row r="576">
      <c r="A576" s="1">
        <v>47829.0</v>
      </c>
      <c r="B576" s="1">
        <v>66296.0</v>
      </c>
    </row>
    <row r="577">
      <c r="A577" s="1">
        <v>52145.0</v>
      </c>
      <c r="B577" s="1">
        <v>66296.0</v>
      </c>
    </row>
    <row r="578">
      <c r="A578" s="1">
        <v>57795.0</v>
      </c>
      <c r="B578" s="1">
        <v>66296.0</v>
      </c>
    </row>
    <row r="579">
      <c r="A579" s="1">
        <v>67058.0</v>
      </c>
      <c r="B579" s="1">
        <v>66296.0</v>
      </c>
    </row>
    <row r="580">
      <c r="A580" s="1">
        <v>69251.0</v>
      </c>
      <c r="B580" s="1">
        <v>66296.0</v>
      </c>
    </row>
    <row r="581">
      <c r="A581" s="1">
        <v>81511.0</v>
      </c>
      <c r="B581" s="1">
        <v>66296.0</v>
      </c>
    </row>
    <row r="582">
      <c r="A582" s="1">
        <v>83774.0</v>
      </c>
      <c r="B582" s="1">
        <v>66296.0</v>
      </c>
    </row>
    <row r="583">
      <c r="A583" s="1">
        <v>84569.0</v>
      </c>
      <c r="B583" s="1">
        <v>66296.0</v>
      </c>
    </row>
    <row r="584">
      <c r="A584" s="1">
        <v>90582.0</v>
      </c>
      <c r="B584" s="1">
        <v>66296.0</v>
      </c>
    </row>
    <row r="585">
      <c r="A585" s="1">
        <v>92507.0</v>
      </c>
      <c r="B585" s="1">
        <v>66296.0</v>
      </c>
    </row>
    <row r="586">
      <c r="A586" s="1">
        <v>21677.0</v>
      </c>
      <c r="B586" s="1">
        <v>66325.0</v>
      </c>
    </row>
    <row r="587">
      <c r="A587" s="1">
        <v>14699.0</v>
      </c>
      <c r="B587" s="1">
        <v>66369.0</v>
      </c>
    </row>
    <row r="588">
      <c r="A588" s="1">
        <v>88205.0</v>
      </c>
      <c r="B588" s="1">
        <v>66550.0</v>
      </c>
    </row>
    <row r="589">
      <c r="A589" s="1">
        <v>47172.0</v>
      </c>
      <c r="B589" s="1">
        <v>66598.0</v>
      </c>
    </row>
    <row r="590">
      <c r="A590" s="1">
        <v>24608.0</v>
      </c>
      <c r="B590" s="1">
        <v>66876.0</v>
      </c>
    </row>
    <row r="591">
      <c r="A591" s="1">
        <v>78562.0</v>
      </c>
      <c r="B591" s="1">
        <v>66999.0</v>
      </c>
    </row>
    <row r="592">
      <c r="A592" s="1">
        <v>24242.0</v>
      </c>
      <c r="B592" s="1">
        <v>67007.0</v>
      </c>
    </row>
    <row r="593">
      <c r="A593" s="1">
        <v>24055.0</v>
      </c>
      <c r="B593" s="1">
        <v>67072.0</v>
      </c>
    </row>
    <row r="594">
      <c r="A594" s="1">
        <v>69378.0</v>
      </c>
      <c r="B594" s="1">
        <v>67265.0</v>
      </c>
    </row>
    <row r="595">
      <c r="A595" s="1">
        <v>97964.0</v>
      </c>
      <c r="B595" s="1">
        <v>67294.0</v>
      </c>
    </row>
    <row r="596">
      <c r="A596" s="1">
        <v>93618.0</v>
      </c>
      <c r="B596" s="1">
        <v>67504.0</v>
      </c>
    </row>
    <row r="597">
      <c r="A597" s="1">
        <v>77458.0</v>
      </c>
      <c r="B597" s="1">
        <v>67510.0</v>
      </c>
    </row>
    <row r="598">
      <c r="A598" s="1">
        <v>49199.0</v>
      </c>
      <c r="B598" s="1">
        <v>67605.0</v>
      </c>
    </row>
    <row r="599">
      <c r="A599" s="1">
        <v>54961.0</v>
      </c>
      <c r="B599" s="1">
        <v>67621.0</v>
      </c>
    </row>
    <row r="600">
      <c r="A600" s="1">
        <v>19984.0</v>
      </c>
      <c r="B600" s="1">
        <v>67636.0</v>
      </c>
    </row>
    <row r="601">
      <c r="A601" s="1">
        <v>68621.0</v>
      </c>
      <c r="B601" s="1">
        <v>67760.0</v>
      </c>
    </row>
    <row r="602">
      <c r="A602" s="1">
        <v>20838.0</v>
      </c>
      <c r="B602" s="1">
        <v>67775.0</v>
      </c>
    </row>
    <row r="603">
      <c r="A603" s="1">
        <v>45672.0</v>
      </c>
      <c r="B603" s="1">
        <v>67842.0</v>
      </c>
    </row>
    <row r="604">
      <c r="A604" s="1">
        <v>80798.0</v>
      </c>
      <c r="B604" s="1">
        <v>67908.0</v>
      </c>
    </row>
    <row r="605">
      <c r="A605" s="1">
        <v>59656.0</v>
      </c>
      <c r="B605" s="1">
        <v>67961.0</v>
      </c>
    </row>
    <row r="606">
      <c r="A606" s="1">
        <v>52784.0</v>
      </c>
      <c r="B606" s="1">
        <v>68553.0</v>
      </c>
    </row>
    <row r="607">
      <c r="A607" s="1">
        <v>24823.0</v>
      </c>
      <c r="B607" s="1">
        <v>68567.0</v>
      </c>
    </row>
    <row r="608">
      <c r="A608" s="1">
        <v>15122.0</v>
      </c>
      <c r="B608" s="1">
        <v>68822.0</v>
      </c>
    </row>
    <row r="609">
      <c r="A609" s="1">
        <v>18619.0</v>
      </c>
      <c r="B609" s="1">
        <v>68822.0</v>
      </c>
    </row>
    <row r="610">
      <c r="A610" s="1">
        <v>21359.0</v>
      </c>
      <c r="B610" s="1">
        <v>68822.0</v>
      </c>
    </row>
    <row r="611">
      <c r="A611" s="1">
        <v>34171.0</v>
      </c>
      <c r="B611" s="1">
        <v>68822.0</v>
      </c>
    </row>
    <row r="612">
      <c r="A612" s="1">
        <v>50834.0</v>
      </c>
      <c r="B612" s="1">
        <v>68822.0</v>
      </c>
    </row>
    <row r="613">
      <c r="A613" s="1">
        <v>52899.0</v>
      </c>
      <c r="B613" s="1">
        <v>68822.0</v>
      </c>
    </row>
    <row r="614">
      <c r="A614" s="1">
        <v>68214.0</v>
      </c>
      <c r="B614" s="1">
        <v>68822.0</v>
      </c>
    </row>
    <row r="615">
      <c r="A615" s="1">
        <v>77467.0</v>
      </c>
      <c r="B615" s="1">
        <v>68822.0</v>
      </c>
    </row>
    <row r="616">
      <c r="A616" s="1">
        <v>79548.0</v>
      </c>
      <c r="B616" s="1">
        <v>68822.0</v>
      </c>
    </row>
    <row r="617">
      <c r="A617" s="1">
        <v>79955.0</v>
      </c>
      <c r="B617" s="1">
        <v>68822.0</v>
      </c>
    </row>
    <row r="618">
      <c r="A618" s="1">
        <v>86849.0</v>
      </c>
      <c r="B618" s="1">
        <v>68822.0</v>
      </c>
    </row>
    <row r="619">
      <c r="A619" s="1">
        <v>90258.0</v>
      </c>
      <c r="B619" s="1">
        <v>68822.0</v>
      </c>
    </row>
    <row r="620">
      <c r="A620" s="1">
        <v>91885.0</v>
      </c>
      <c r="B620" s="1">
        <v>68822.0</v>
      </c>
    </row>
    <row r="621">
      <c r="A621" s="1">
        <v>70614.0</v>
      </c>
      <c r="B621" s="1">
        <v>68967.0</v>
      </c>
    </row>
    <row r="622">
      <c r="A622" s="1">
        <v>48792.0</v>
      </c>
      <c r="B622" s="1">
        <v>69248.0</v>
      </c>
    </row>
    <row r="623">
      <c r="A623" s="1">
        <v>59096.0</v>
      </c>
      <c r="B623" s="1">
        <v>69267.0</v>
      </c>
    </row>
    <row r="624">
      <c r="A624" s="1">
        <v>84153.0</v>
      </c>
      <c r="B624" s="1">
        <v>69786.0</v>
      </c>
    </row>
    <row r="625">
      <c r="A625" s="1">
        <v>91379.0</v>
      </c>
      <c r="B625" s="1">
        <v>69845.0</v>
      </c>
    </row>
    <row r="626">
      <c r="A626" s="1">
        <v>15396.0</v>
      </c>
      <c r="B626" s="1">
        <v>69857.0</v>
      </c>
    </row>
    <row r="627">
      <c r="A627" s="1">
        <v>18527.0</v>
      </c>
      <c r="B627" s="1">
        <v>69857.0</v>
      </c>
    </row>
    <row r="628">
      <c r="A628" s="1">
        <v>33816.0</v>
      </c>
      <c r="B628" s="1">
        <v>69857.0</v>
      </c>
    </row>
    <row r="629">
      <c r="A629" s="1">
        <v>63112.0</v>
      </c>
      <c r="B629" s="1">
        <v>69857.0</v>
      </c>
    </row>
    <row r="630">
      <c r="A630" s="1">
        <v>77382.0</v>
      </c>
      <c r="B630" s="1">
        <v>69857.0</v>
      </c>
    </row>
    <row r="631">
      <c r="A631" s="1">
        <v>75306.0</v>
      </c>
      <c r="B631" s="1">
        <v>69897.0</v>
      </c>
    </row>
    <row r="632">
      <c r="A632" s="1">
        <v>53704.0</v>
      </c>
      <c r="B632" s="1">
        <v>69974.0</v>
      </c>
    </row>
    <row r="633">
      <c r="A633" s="1">
        <v>42313.0</v>
      </c>
      <c r="B633" s="1">
        <v>70327.0</v>
      </c>
    </row>
    <row r="634">
      <c r="A634" s="1">
        <v>70753.0</v>
      </c>
      <c r="B634" s="1">
        <v>70574.0</v>
      </c>
    </row>
    <row r="635">
      <c r="A635" s="1">
        <v>39183.0</v>
      </c>
      <c r="B635" s="1">
        <v>70628.0</v>
      </c>
    </row>
    <row r="636">
      <c r="A636" s="1">
        <v>86629.0</v>
      </c>
      <c r="B636" s="1">
        <v>70628.0</v>
      </c>
    </row>
    <row r="637">
      <c r="A637" s="1">
        <v>94520.0</v>
      </c>
      <c r="B637" s="1">
        <v>70838.0</v>
      </c>
    </row>
    <row r="638">
      <c r="A638" s="1">
        <v>60878.0</v>
      </c>
      <c r="B638" s="1">
        <v>70919.0</v>
      </c>
    </row>
    <row r="639">
      <c r="A639" s="1">
        <v>52329.0</v>
      </c>
      <c r="B639" s="1">
        <v>70935.0</v>
      </c>
    </row>
    <row r="640">
      <c r="A640" s="1">
        <v>56985.0</v>
      </c>
      <c r="B640" s="1">
        <v>71081.0</v>
      </c>
    </row>
    <row r="641">
      <c r="A641" s="1">
        <v>68791.0</v>
      </c>
      <c r="B641" s="1">
        <v>71081.0</v>
      </c>
    </row>
    <row r="642">
      <c r="A642" s="1">
        <v>69366.0</v>
      </c>
      <c r="B642" s="1">
        <v>71081.0</v>
      </c>
    </row>
    <row r="643">
      <c r="A643" s="1">
        <v>80127.0</v>
      </c>
      <c r="B643" s="1">
        <v>71081.0</v>
      </c>
    </row>
    <row r="644">
      <c r="A644" s="1">
        <v>28032.0</v>
      </c>
      <c r="B644" s="1">
        <v>71264.0</v>
      </c>
    </row>
    <row r="645">
      <c r="A645" s="1">
        <v>91209.0</v>
      </c>
      <c r="B645" s="1">
        <v>71352.0</v>
      </c>
    </row>
    <row r="646">
      <c r="A646" s="1">
        <v>62494.0</v>
      </c>
      <c r="B646" s="1">
        <v>71394.0</v>
      </c>
    </row>
    <row r="647">
      <c r="A647" s="1">
        <v>16090.0</v>
      </c>
      <c r="B647" s="1">
        <v>71800.0</v>
      </c>
    </row>
    <row r="648">
      <c r="A648" s="1">
        <v>72008.0</v>
      </c>
      <c r="B648" s="1">
        <v>71845.0</v>
      </c>
    </row>
    <row r="649">
      <c r="A649" s="1">
        <v>28324.0</v>
      </c>
      <c r="B649" s="1">
        <v>72085.0</v>
      </c>
    </row>
    <row r="650">
      <c r="A650" s="1">
        <v>31913.0</v>
      </c>
      <c r="B650" s="1">
        <v>72086.0</v>
      </c>
    </row>
    <row r="651">
      <c r="A651" s="1">
        <v>65390.0</v>
      </c>
      <c r="B651" s="1">
        <v>72188.0</v>
      </c>
    </row>
    <row r="652">
      <c r="A652" s="1">
        <v>60501.0</v>
      </c>
      <c r="B652" s="1">
        <v>72338.0</v>
      </c>
    </row>
    <row r="653">
      <c r="A653" s="1">
        <v>77169.0</v>
      </c>
      <c r="B653" s="1">
        <v>72362.0</v>
      </c>
    </row>
    <row r="654">
      <c r="A654" s="1">
        <v>20082.0</v>
      </c>
      <c r="B654" s="1">
        <v>72374.0</v>
      </c>
    </row>
    <row r="655">
      <c r="A655" s="1">
        <v>15004.0</v>
      </c>
      <c r="B655" s="1">
        <v>72376.0</v>
      </c>
    </row>
    <row r="656">
      <c r="A656" s="1">
        <v>16341.0</v>
      </c>
      <c r="B656" s="1">
        <v>72376.0</v>
      </c>
    </row>
    <row r="657">
      <c r="A657" s="1">
        <v>40690.0</v>
      </c>
      <c r="B657" s="1">
        <v>72376.0</v>
      </c>
    </row>
    <row r="658">
      <c r="A658" s="1">
        <v>48988.0</v>
      </c>
      <c r="B658" s="1">
        <v>72376.0</v>
      </c>
    </row>
    <row r="659">
      <c r="A659" s="1">
        <v>49525.0</v>
      </c>
      <c r="B659" s="1">
        <v>72376.0</v>
      </c>
    </row>
    <row r="660">
      <c r="A660" s="1">
        <v>52231.0</v>
      </c>
      <c r="B660" s="1">
        <v>72376.0</v>
      </c>
    </row>
    <row r="661">
      <c r="A661" s="1">
        <v>62438.0</v>
      </c>
      <c r="B661" s="1">
        <v>72376.0</v>
      </c>
    </row>
    <row r="662">
      <c r="A662" s="1">
        <v>63214.0</v>
      </c>
      <c r="B662" s="1">
        <v>72376.0</v>
      </c>
    </row>
    <row r="663">
      <c r="A663" s="1">
        <v>68813.0</v>
      </c>
      <c r="B663" s="1">
        <v>72376.0</v>
      </c>
    </row>
    <row r="664">
      <c r="A664" s="1">
        <v>70594.0</v>
      </c>
      <c r="B664" s="1">
        <v>72376.0</v>
      </c>
    </row>
    <row r="665">
      <c r="A665" s="1">
        <v>79253.0</v>
      </c>
      <c r="B665" s="1">
        <v>72376.0</v>
      </c>
    </row>
    <row r="666">
      <c r="A666" s="1">
        <v>96782.0</v>
      </c>
      <c r="B666" s="1">
        <v>72376.0</v>
      </c>
    </row>
    <row r="667">
      <c r="A667" s="1">
        <v>19808.0</v>
      </c>
      <c r="B667" s="1">
        <v>72495.0</v>
      </c>
    </row>
    <row r="668">
      <c r="A668" s="1">
        <v>61905.0</v>
      </c>
      <c r="B668" s="1">
        <v>72634.0</v>
      </c>
    </row>
    <row r="669">
      <c r="A669" s="1">
        <v>15509.0</v>
      </c>
      <c r="B669" s="1">
        <v>72666.0</v>
      </c>
    </row>
    <row r="670">
      <c r="A670" s="1">
        <v>16895.0</v>
      </c>
      <c r="B670" s="1">
        <v>72666.0</v>
      </c>
    </row>
    <row r="671">
      <c r="A671" s="1">
        <v>21620.0</v>
      </c>
      <c r="B671" s="1">
        <v>72666.0</v>
      </c>
    </row>
    <row r="672">
      <c r="A672" s="1">
        <v>23750.0</v>
      </c>
      <c r="B672" s="1">
        <v>72666.0</v>
      </c>
    </row>
    <row r="673">
      <c r="A673" s="1">
        <v>24417.0</v>
      </c>
      <c r="B673" s="1">
        <v>72666.0</v>
      </c>
    </row>
    <row r="674">
      <c r="A674" s="1">
        <v>30695.0</v>
      </c>
      <c r="B674" s="1">
        <v>72666.0</v>
      </c>
    </row>
    <row r="675">
      <c r="A675" s="1">
        <v>32445.0</v>
      </c>
      <c r="B675" s="1">
        <v>72666.0</v>
      </c>
    </row>
    <row r="676">
      <c r="A676" s="1">
        <v>42510.0</v>
      </c>
      <c r="B676" s="1">
        <v>72666.0</v>
      </c>
    </row>
    <row r="677">
      <c r="A677" s="1">
        <v>61356.0</v>
      </c>
      <c r="B677" s="1">
        <v>72666.0</v>
      </c>
    </row>
    <row r="678">
      <c r="A678" s="1">
        <v>65604.0</v>
      </c>
      <c r="B678" s="1">
        <v>72666.0</v>
      </c>
    </row>
    <row r="679">
      <c r="A679" s="1">
        <v>66619.0</v>
      </c>
      <c r="B679" s="1">
        <v>72666.0</v>
      </c>
    </row>
    <row r="680">
      <c r="A680" s="1">
        <v>79261.0</v>
      </c>
      <c r="B680" s="1">
        <v>72666.0</v>
      </c>
    </row>
    <row r="681">
      <c r="A681" s="1">
        <v>79439.0</v>
      </c>
      <c r="B681" s="1">
        <v>72666.0</v>
      </c>
    </row>
    <row r="682">
      <c r="A682" s="1">
        <v>81215.0</v>
      </c>
      <c r="B682" s="1">
        <v>72666.0</v>
      </c>
    </row>
    <row r="683">
      <c r="A683" s="1">
        <v>84081.0</v>
      </c>
      <c r="B683" s="1">
        <v>72666.0</v>
      </c>
    </row>
    <row r="684">
      <c r="A684" s="1">
        <v>85899.0</v>
      </c>
      <c r="B684" s="1">
        <v>72666.0</v>
      </c>
    </row>
    <row r="685">
      <c r="A685" s="1">
        <v>86039.0</v>
      </c>
      <c r="B685" s="1">
        <v>72666.0</v>
      </c>
    </row>
    <row r="686">
      <c r="A686" s="1">
        <v>89408.0</v>
      </c>
      <c r="B686" s="1">
        <v>72666.0</v>
      </c>
    </row>
    <row r="687">
      <c r="A687" s="1">
        <v>93193.0</v>
      </c>
      <c r="B687" s="1">
        <v>72666.0</v>
      </c>
    </row>
    <row r="688">
      <c r="A688" s="1">
        <v>38782.0</v>
      </c>
      <c r="B688" s="1">
        <v>72839.0</v>
      </c>
    </row>
    <row r="689">
      <c r="A689" s="1">
        <v>65134.0</v>
      </c>
      <c r="B689" s="1">
        <v>72988.0</v>
      </c>
    </row>
    <row r="690">
      <c r="A690" s="1">
        <v>23676.0</v>
      </c>
      <c r="B690" s="1">
        <v>72995.0</v>
      </c>
    </row>
    <row r="691">
      <c r="A691" s="1">
        <v>34925.0</v>
      </c>
      <c r="B691" s="1">
        <v>73021.0</v>
      </c>
    </row>
    <row r="692">
      <c r="A692" s="1">
        <v>79948.0</v>
      </c>
      <c r="B692" s="1">
        <v>73681.0</v>
      </c>
    </row>
    <row r="693">
      <c r="A693" s="1">
        <v>10342.0</v>
      </c>
      <c r="B693" s="1">
        <v>73936.0</v>
      </c>
    </row>
    <row r="694">
      <c r="A694" s="1">
        <v>59013.0</v>
      </c>
      <c r="B694" s="1">
        <v>74006.0</v>
      </c>
    </row>
    <row r="695">
      <c r="A695" s="1">
        <v>61250.0</v>
      </c>
      <c r="B695" s="1">
        <v>74083.0</v>
      </c>
    </row>
    <row r="696">
      <c r="A696" s="1">
        <v>47797.0</v>
      </c>
      <c r="B696" s="1">
        <v>74633.0</v>
      </c>
    </row>
    <row r="697">
      <c r="A697" s="1">
        <v>38009.0</v>
      </c>
      <c r="B697" s="1">
        <v>74762.0</v>
      </c>
    </row>
    <row r="698">
      <c r="A698" s="1">
        <v>49379.0</v>
      </c>
      <c r="B698" s="1">
        <v>74859.0</v>
      </c>
    </row>
    <row r="699">
      <c r="A699" s="1">
        <v>72663.0</v>
      </c>
      <c r="B699" s="1">
        <v>74882.0</v>
      </c>
    </row>
    <row r="700">
      <c r="A700" s="1">
        <v>54290.0</v>
      </c>
      <c r="B700" s="1">
        <v>75136.0</v>
      </c>
    </row>
    <row r="701">
      <c r="A701" s="1">
        <v>77218.0</v>
      </c>
      <c r="B701" s="1">
        <v>75490.0</v>
      </c>
    </row>
    <row r="702">
      <c r="A702" s="1">
        <v>75415.0</v>
      </c>
      <c r="B702" s="1">
        <v>75964.0</v>
      </c>
    </row>
    <row r="703">
      <c r="A703" s="1">
        <v>73961.0</v>
      </c>
      <c r="B703" s="1">
        <v>76042.0</v>
      </c>
    </row>
    <row r="704">
      <c r="A704" s="1">
        <v>82299.0</v>
      </c>
      <c r="B704" s="1">
        <v>76051.0</v>
      </c>
    </row>
    <row r="705">
      <c r="A705" s="1">
        <v>12233.0</v>
      </c>
      <c r="B705" s="1">
        <v>76084.0</v>
      </c>
    </row>
    <row r="706">
      <c r="A706" s="1">
        <v>39738.0</v>
      </c>
      <c r="B706" s="1">
        <v>76121.0</v>
      </c>
    </row>
    <row r="707">
      <c r="A707" s="1">
        <v>96385.0</v>
      </c>
      <c r="B707" s="1">
        <v>76273.0</v>
      </c>
    </row>
    <row r="708">
      <c r="A708" s="1">
        <v>34465.0</v>
      </c>
      <c r="B708" s="1">
        <v>76620.0</v>
      </c>
    </row>
    <row r="709">
      <c r="A709" s="1">
        <v>37621.0</v>
      </c>
      <c r="B709" s="1">
        <v>76935.0</v>
      </c>
    </row>
    <row r="710">
      <c r="A710" s="1">
        <v>91716.0</v>
      </c>
      <c r="B710" s="1">
        <v>77323.0</v>
      </c>
    </row>
    <row r="711">
      <c r="A711" s="1">
        <v>61683.0</v>
      </c>
      <c r="B711" s="1">
        <v>77353.0</v>
      </c>
    </row>
    <row r="712">
      <c r="A712" s="1">
        <v>92689.0</v>
      </c>
      <c r="B712" s="1">
        <v>77523.0</v>
      </c>
    </row>
    <row r="713">
      <c r="A713" s="1">
        <v>34988.0</v>
      </c>
      <c r="B713" s="1">
        <v>77576.0</v>
      </c>
    </row>
    <row r="714">
      <c r="A714" s="1">
        <v>50375.0</v>
      </c>
      <c r="B714" s="1">
        <v>77640.0</v>
      </c>
    </row>
    <row r="715">
      <c r="A715" s="1">
        <v>82102.0</v>
      </c>
      <c r="B715" s="1">
        <v>77658.0</v>
      </c>
    </row>
    <row r="716">
      <c r="A716" s="1">
        <v>83464.0</v>
      </c>
      <c r="B716" s="1">
        <v>77792.0</v>
      </c>
    </row>
    <row r="717">
      <c r="A717" s="1">
        <v>34539.0</v>
      </c>
      <c r="B717" s="1">
        <v>77892.0</v>
      </c>
    </row>
    <row r="718">
      <c r="A718" s="1">
        <v>75472.0</v>
      </c>
      <c r="B718" s="1">
        <v>77934.0</v>
      </c>
    </row>
    <row r="719">
      <c r="A719" s="1">
        <v>55565.0</v>
      </c>
      <c r="B719" s="1">
        <v>77975.0</v>
      </c>
    </row>
    <row r="720">
      <c r="A720" s="1">
        <v>29149.0</v>
      </c>
      <c r="B720" s="1">
        <v>78325.0</v>
      </c>
    </row>
    <row r="721">
      <c r="A721" s="1">
        <v>60842.0</v>
      </c>
      <c r="B721" s="1">
        <v>78415.0</v>
      </c>
    </row>
    <row r="722">
      <c r="A722" s="1">
        <v>84613.0</v>
      </c>
      <c r="B722" s="1">
        <v>78529.0</v>
      </c>
    </row>
    <row r="723">
      <c r="A723" s="1">
        <v>35720.0</v>
      </c>
      <c r="B723" s="1">
        <v>78549.0</v>
      </c>
    </row>
    <row r="724">
      <c r="A724" s="1">
        <v>72376.0</v>
      </c>
      <c r="B724" s="1">
        <v>78771.0</v>
      </c>
    </row>
    <row r="725">
      <c r="A725" s="1">
        <v>35219.0</v>
      </c>
      <c r="B725" s="1">
        <v>79094.0</v>
      </c>
    </row>
    <row r="726">
      <c r="A726" s="1">
        <v>13653.0</v>
      </c>
      <c r="B726" s="1">
        <v>79101.0</v>
      </c>
    </row>
    <row r="727">
      <c r="A727" s="1">
        <v>16771.0</v>
      </c>
      <c r="B727" s="1">
        <v>79101.0</v>
      </c>
    </row>
    <row r="728">
      <c r="A728" s="1">
        <v>23269.0</v>
      </c>
      <c r="B728" s="1">
        <v>79101.0</v>
      </c>
    </row>
    <row r="729">
      <c r="A729" s="1">
        <v>31088.0</v>
      </c>
      <c r="B729" s="1">
        <v>79101.0</v>
      </c>
    </row>
    <row r="730">
      <c r="A730" s="1">
        <v>36214.0</v>
      </c>
      <c r="B730" s="1">
        <v>79101.0</v>
      </c>
    </row>
    <row r="731">
      <c r="A731" s="1">
        <v>40895.0</v>
      </c>
      <c r="B731" s="1">
        <v>79101.0</v>
      </c>
    </row>
    <row r="732">
      <c r="A732" s="1">
        <v>41429.0</v>
      </c>
      <c r="B732" s="1">
        <v>79101.0</v>
      </c>
    </row>
    <row r="733">
      <c r="A733" s="1">
        <v>45785.0</v>
      </c>
      <c r="B733" s="1">
        <v>79101.0</v>
      </c>
    </row>
    <row r="734">
      <c r="A734" s="1">
        <v>46412.0</v>
      </c>
      <c r="B734" s="1">
        <v>79101.0</v>
      </c>
    </row>
    <row r="735">
      <c r="A735" s="1">
        <v>46631.0</v>
      </c>
      <c r="B735" s="1">
        <v>79101.0</v>
      </c>
    </row>
    <row r="736">
      <c r="A736" s="1">
        <v>52189.0</v>
      </c>
      <c r="B736" s="1">
        <v>79101.0</v>
      </c>
    </row>
    <row r="737">
      <c r="A737" s="1">
        <v>53626.0</v>
      </c>
      <c r="B737" s="1">
        <v>79101.0</v>
      </c>
    </row>
    <row r="738">
      <c r="A738" s="1">
        <v>56551.0</v>
      </c>
      <c r="B738" s="1">
        <v>79101.0</v>
      </c>
    </row>
    <row r="739">
      <c r="A739" s="1">
        <v>59797.0</v>
      </c>
      <c r="B739" s="1">
        <v>79101.0</v>
      </c>
    </row>
    <row r="740">
      <c r="A740" s="1">
        <v>61218.0</v>
      </c>
      <c r="B740" s="1">
        <v>79101.0</v>
      </c>
    </row>
    <row r="741">
      <c r="A741" s="1">
        <v>65875.0</v>
      </c>
      <c r="B741" s="1">
        <v>79101.0</v>
      </c>
    </row>
    <row r="742">
      <c r="A742" s="1">
        <v>71081.0</v>
      </c>
      <c r="B742" s="1">
        <v>79101.0</v>
      </c>
    </row>
    <row r="743">
      <c r="A743" s="1">
        <v>92076.0</v>
      </c>
      <c r="B743" s="1">
        <v>79101.0</v>
      </c>
    </row>
    <row r="744">
      <c r="A744" s="1">
        <v>94589.0</v>
      </c>
      <c r="B744" s="1">
        <v>79101.0</v>
      </c>
    </row>
    <row r="745">
      <c r="A745" s="1">
        <v>97903.0</v>
      </c>
      <c r="B745" s="1">
        <v>79101.0</v>
      </c>
    </row>
    <row r="746">
      <c r="A746" s="1">
        <v>37149.0</v>
      </c>
      <c r="B746" s="1">
        <v>79166.0</v>
      </c>
    </row>
    <row r="747">
      <c r="A747" s="1">
        <v>23357.0</v>
      </c>
      <c r="B747" s="1">
        <v>79253.0</v>
      </c>
    </row>
    <row r="748">
      <c r="A748" s="1">
        <v>27548.0</v>
      </c>
      <c r="B748" s="1">
        <v>79253.0</v>
      </c>
    </row>
    <row r="749">
      <c r="A749" s="1">
        <v>31003.0</v>
      </c>
      <c r="B749" s="1">
        <v>79253.0</v>
      </c>
    </row>
    <row r="750">
      <c r="A750" s="1">
        <v>31871.0</v>
      </c>
      <c r="B750" s="1">
        <v>79253.0</v>
      </c>
    </row>
    <row r="751">
      <c r="A751" s="1">
        <v>45370.0</v>
      </c>
      <c r="B751" s="1">
        <v>79253.0</v>
      </c>
    </row>
    <row r="752">
      <c r="A752" s="1">
        <v>45665.0</v>
      </c>
      <c r="B752" s="1">
        <v>79253.0</v>
      </c>
    </row>
    <row r="753">
      <c r="A753" s="1">
        <v>50967.0</v>
      </c>
      <c r="B753" s="1">
        <v>79253.0</v>
      </c>
    </row>
    <row r="754">
      <c r="A754" s="1">
        <v>54500.0</v>
      </c>
      <c r="B754" s="1">
        <v>79253.0</v>
      </c>
    </row>
    <row r="755">
      <c r="A755" s="1">
        <v>57047.0</v>
      </c>
      <c r="B755" s="1">
        <v>79253.0</v>
      </c>
    </row>
    <row r="756">
      <c r="A756" s="1">
        <v>62034.0</v>
      </c>
      <c r="B756" s="1">
        <v>79253.0</v>
      </c>
    </row>
    <row r="757">
      <c r="A757" s="1">
        <v>65378.0</v>
      </c>
      <c r="B757" s="1">
        <v>79253.0</v>
      </c>
    </row>
    <row r="758">
      <c r="A758" s="1">
        <v>69239.0</v>
      </c>
      <c r="B758" s="1">
        <v>79253.0</v>
      </c>
    </row>
    <row r="759">
      <c r="A759" s="1">
        <v>76443.0</v>
      </c>
      <c r="B759" s="1">
        <v>79253.0</v>
      </c>
    </row>
    <row r="760">
      <c r="A760" s="1">
        <v>82878.0</v>
      </c>
      <c r="B760" s="1">
        <v>79253.0</v>
      </c>
    </row>
    <row r="761">
      <c r="A761" s="1">
        <v>84348.0</v>
      </c>
      <c r="B761" s="1">
        <v>79253.0</v>
      </c>
    </row>
    <row r="762">
      <c r="A762" s="1">
        <v>95444.0</v>
      </c>
      <c r="B762" s="1">
        <v>79253.0</v>
      </c>
    </row>
    <row r="763">
      <c r="A763" s="1">
        <v>97541.0</v>
      </c>
      <c r="B763" s="1">
        <v>79253.0</v>
      </c>
    </row>
    <row r="764">
      <c r="A764" s="1">
        <v>84697.0</v>
      </c>
      <c r="B764" s="1">
        <v>79414.0</v>
      </c>
    </row>
    <row r="765">
      <c r="A765" s="1">
        <v>23855.0</v>
      </c>
      <c r="B765" s="1">
        <v>79520.0</v>
      </c>
    </row>
    <row r="766">
      <c r="A766" s="1">
        <v>67589.0</v>
      </c>
      <c r="B766" s="1">
        <v>79631.0</v>
      </c>
    </row>
    <row r="767">
      <c r="A767" s="1">
        <v>62932.0</v>
      </c>
      <c r="B767" s="1">
        <v>79646.0</v>
      </c>
    </row>
    <row r="768">
      <c r="A768" s="1">
        <v>70630.0</v>
      </c>
      <c r="B768" s="1">
        <v>79760.0</v>
      </c>
    </row>
    <row r="769">
      <c r="A769" s="1">
        <v>85724.0</v>
      </c>
      <c r="B769" s="1">
        <v>79818.0</v>
      </c>
    </row>
    <row r="770">
      <c r="A770" s="1">
        <v>46547.0</v>
      </c>
      <c r="B770" s="1">
        <v>79966.0</v>
      </c>
    </row>
    <row r="771">
      <c r="A771" s="1">
        <v>14737.0</v>
      </c>
      <c r="B771" s="1">
        <v>80051.0</v>
      </c>
    </row>
    <row r="772">
      <c r="A772" s="1">
        <v>38979.0</v>
      </c>
      <c r="B772" s="1">
        <v>80241.0</v>
      </c>
    </row>
    <row r="773">
      <c r="A773" s="1">
        <v>56049.0</v>
      </c>
      <c r="B773" s="1">
        <v>80299.0</v>
      </c>
    </row>
    <row r="774">
      <c r="A774" s="1">
        <v>46940.0</v>
      </c>
      <c r="B774" s="1">
        <v>80397.0</v>
      </c>
    </row>
    <row r="775">
      <c r="A775" s="1">
        <v>70719.0</v>
      </c>
      <c r="B775" s="1">
        <v>80450.0</v>
      </c>
    </row>
    <row r="776">
      <c r="A776" s="1">
        <v>72846.0</v>
      </c>
      <c r="B776" s="1">
        <v>80603.0</v>
      </c>
    </row>
    <row r="777">
      <c r="A777" s="1">
        <v>25787.0</v>
      </c>
      <c r="B777" s="1">
        <v>80652.0</v>
      </c>
    </row>
    <row r="778">
      <c r="A778" s="1">
        <v>53494.0</v>
      </c>
      <c r="B778" s="1">
        <v>80908.0</v>
      </c>
    </row>
    <row r="779">
      <c r="A779" s="1">
        <v>82111.0</v>
      </c>
      <c r="B779" s="1">
        <v>80970.0</v>
      </c>
    </row>
    <row r="780">
      <c r="A780" s="1">
        <v>47138.0</v>
      </c>
      <c r="B780" s="1">
        <v>81256.0</v>
      </c>
    </row>
    <row r="781">
      <c r="A781" s="1">
        <v>88923.0</v>
      </c>
      <c r="B781" s="1">
        <v>81268.0</v>
      </c>
    </row>
    <row r="782">
      <c r="A782" s="1">
        <v>25674.0</v>
      </c>
      <c r="B782" s="1">
        <v>81321.0</v>
      </c>
    </row>
    <row r="783">
      <c r="A783" s="1">
        <v>76828.0</v>
      </c>
      <c r="B783" s="1">
        <v>81537.0</v>
      </c>
    </row>
    <row r="784">
      <c r="A784" s="1">
        <v>24401.0</v>
      </c>
      <c r="B784" s="1">
        <v>81589.0</v>
      </c>
    </row>
    <row r="785">
      <c r="A785" s="1">
        <v>73535.0</v>
      </c>
      <c r="B785" s="1">
        <v>81729.0</v>
      </c>
    </row>
    <row r="786">
      <c r="A786" s="1">
        <v>94738.0</v>
      </c>
      <c r="B786" s="1">
        <v>81883.0</v>
      </c>
    </row>
    <row r="787">
      <c r="A787" s="1">
        <v>51613.0</v>
      </c>
      <c r="B787" s="1">
        <v>82431.0</v>
      </c>
    </row>
    <row r="788">
      <c r="A788" s="1">
        <v>36391.0</v>
      </c>
      <c r="B788" s="1">
        <v>82618.0</v>
      </c>
    </row>
    <row r="789">
      <c r="A789" s="1">
        <v>45103.0</v>
      </c>
      <c r="B789" s="1">
        <v>82620.0</v>
      </c>
    </row>
    <row r="790">
      <c r="A790" s="1">
        <v>40254.0</v>
      </c>
      <c r="B790" s="1">
        <v>82756.0</v>
      </c>
    </row>
    <row r="791">
      <c r="A791" s="1">
        <v>73632.0</v>
      </c>
      <c r="B791" s="1">
        <v>83094.0</v>
      </c>
    </row>
    <row r="792">
      <c r="A792" s="1">
        <v>77343.0</v>
      </c>
      <c r="B792" s="1">
        <v>83136.0</v>
      </c>
    </row>
    <row r="793">
      <c r="A793" s="1">
        <v>10937.0</v>
      </c>
      <c r="B793" s="1">
        <v>83297.0</v>
      </c>
    </row>
    <row r="794">
      <c r="A794" s="1">
        <v>18592.0</v>
      </c>
      <c r="B794" s="1">
        <v>83297.0</v>
      </c>
    </row>
    <row r="795">
      <c r="A795" s="1">
        <v>34089.0</v>
      </c>
      <c r="B795" s="1">
        <v>83297.0</v>
      </c>
    </row>
    <row r="796">
      <c r="A796" s="1">
        <v>37704.0</v>
      </c>
      <c r="B796" s="1">
        <v>83297.0</v>
      </c>
    </row>
    <row r="797">
      <c r="A797" s="1">
        <v>37754.0</v>
      </c>
      <c r="B797" s="1">
        <v>83297.0</v>
      </c>
    </row>
    <row r="798">
      <c r="A798" s="1">
        <v>56543.0</v>
      </c>
      <c r="B798" s="1">
        <v>83297.0</v>
      </c>
    </row>
    <row r="799">
      <c r="A799" s="1">
        <v>56725.0</v>
      </c>
      <c r="B799" s="1">
        <v>83297.0</v>
      </c>
    </row>
    <row r="800">
      <c r="A800" s="1">
        <v>59229.0</v>
      </c>
      <c r="B800" s="1">
        <v>83297.0</v>
      </c>
    </row>
    <row r="801">
      <c r="A801" s="1">
        <v>59945.0</v>
      </c>
      <c r="B801" s="1">
        <v>83297.0</v>
      </c>
    </row>
    <row r="802">
      <c r="A802" s="1">
        <v>60089.0</v>
      </c>
      <c r="B802" s="1">
        <v>83297.0</v>
      </c>
    </row>
    <row r="803">
      <c r="A803" s="1">
        <v>63295.0</v>
      </c>
      <c r="B803" s="1">
        <v>83297.0</v>
      </c>
    </row>
    <row r="804">
      <c r="A804" s="1">
        <v>65128.0</v>
      </c>
      <c r="B804" s="1">
        <v>83297.0</v>
      </c>
    </row>
    <row r="805">
      <c r="A805" s="1">
        <v>70582.0</v>
      </c>
      <c r="B805" s="1">
        <v>83297.0</v>
      </c>
    </row>
    <row r="806">
      <c r="A806" s="1">
        <v>75976.0</v>
      </c>
      <c r="B806" s="1">
        <v>83297.0</v>
      </c>
    </row>
    <row r="807">
      <c r="A807" s="1">
        <v>76842.0</v>
      </c>
      <c r="B807" s="1">
        <v>83297.0</v>
      </c>
    </row>
    <row r="808">
      <c r="A808" s="1">
        <v>85520.0</v>
      </c>
      <c r="B808" s="1">
        <v>83297.0</v>
      </c>
    </row>
    <row r="809">
      <c r="A809" s="1">
        <v>96846.0</v>
      </c>
      <c r="B809" s="1">
        <v>83297.0</v>
      </c>
    </row>
    <row r="810">
      <c r="A810" s="1">
        <v>98105.0</v>
      </c>
      <c r="B810" s="1">
        <v>83297.0</v>
      </c>
    </row>
    <row r="811">
      <c r="A811" s="1">
        <v>23706.0</v>
      </c>
      <c r="B811" s="1">
        <v>83367.0</v>
      </c>
    </row>
    <row r="812">
      <c r="A812" s="1">
        <v>92046.0</v>
      </c>
      <c r="B812" s="1">
        <v>83593.0</v>
      </c>
    </row>
    <row r="813">
      <c r="A813" s="1">
        <v>59010.0</v>
      </c>
      <c r="B813" s="1">
        <v>83649.0</v>
      </c>
    </row>
    <row r="814">
      <c r="A814" s="1">
        <v>49293.0</v>
      </c>
      <c r="B814" s="1">
        <v>83737.0</v>
      </c>
    </row>
    <row r="815">
      <c r="A815" s="1">
        <v>12696.0</v>
      </c>
      <c r="B815" s="1">
        <v>83851.0</v>
      </c>
    </row>
    <row r="816">
      <c r="A816" s="1">
        <v>17851.0</v>
      </c>
      <c r="B816" s="1">
        <v>83851.0</v>
      </c>
    </row>
    <row r="817">
      <c r="A817" s="1">
        <v>35138.0</v>
      </c>
      <c r="B817" s="1">
        <v>83851.0</v>
      </c>
    </row>
    <row r="818">
      <c r="A818" s="1">
        <v>44499.0</v>
      </c>
      <c r="B818" s="1">
        <v>83851.0</v>
      </c>
    </row>
    <row r="819">
      <c r="A819" s="1">
        <v>54943.0</v>
      </c>
      <c r="B819" s="1">
        <v>83851.0</v>
      </c>
    </row>
    <row r="820">
      <c r="A820" s="1">
        <v>69296.0</v>
      </c>
      <c r="B820" s="1">
        <v>83851.0</v>
      </c>
    </row>
    <row r="821">
      <c r="A821" s="1">
        <v>80209.0</v>
      </c>
      <c r="B821" s="1">
        <v>83851.0</v>
      </c>
    </row>
    <row r="822">
      <c r="A822" s="1">
        <v>96521.0</v>
      </c>
      <c r="B822" s="1">
        <v>83851.0</v>
      </c>
    </row>
    <row r="823">
      <c r="A823" s="1">
        <v>71629.0</v>
      </c>
      <c r="B823" s="1">
        <v>83895.0</v>
      </c>
    </row>
    <row r="824">
      <c r="A824" s="1">
        <v>98111.0</v>
      </c>
      <c r="B824" s="1">
        <v>83928.0</v>
      </c>
    </row>
    <row r="825">
      <c r="A825" s="1">
        <v>30317.0</v>
      </c>
      <c r="B825" s="1">
        <v>83976.0</v>
      </c>
    </row>
    <row r="826">
      <c r="A826" s="1">
        <v>60689.0</v>
      </c>
      <c r="B826" s="1">
        <v>84252.0</v>
      </c>
    </row>
    <row r="827">
      <c r="A827" s="1">
        <v>18267.0</v>
      </c>
      <c r="B827" s="1">
        <v>84356.0</v>
      </c>
    </row>
    <row r="828">
      <c r="A828" s="1">
        <v>49168.0</v>
      </c>
      <c r="B828" s="1">
        <v>84388.0</v>
      </c>
    </row>
    <row r="829">
      <c r="A829" s="1">
        <v>12820.0</v>
      </c>
      <c r="B829" s="1">
        <v>84475.0</v>
      </c>
    </row>
    <row r="830">
      <c r="A830" s="1">
        <v>14313.0</v>
      </c>
      <c r="B830" s="1">
        <v>84475.0</v>
      </c>
    </row>
    <row r="831">
      <c r="A831" s="1">
        <v>14366.0</v>
      </c>
      <c r="B831" s="1">
        <v>84475.0</v>
      </c>
    </row>
    <row r="832">
      <c r="A832" s="1">
        <v>19014.0</v>
      </c>
      <c r="B832" s="1">
        <v>84475.0</v>
      </c>
    </row>
    <row r="833">
      <c r="A833" s="1">
        <v>28824.0</v>
      </c>
      <c r="B833" s="1">
        <v>84475.0</v>
      </c>
    </row>
    <row r="834">
      <c r="A834" s="1">
        <v>29436.0</v>
      </c>
      <c r="B834" s="1">
        <v>84475.0</v>
      </c>
    </row>
    <row r="835">
      <c r="A835" s="1">
        <v>44426.0</v>
      </c>
      <c r="B835" s="1">
        <v>84475.0</v>
      </c>
    </row>
    <row r="836">
      <c r="A836" s="1">
        <v>49519.0</v>
      </c>
      <c r="B836" s="1">
        <v>84475.0</v>
      </c>
    </row>
    <row r="837">
      <c r="A837" s="1">
        <v>52064.0</v>
      </c>
      <c r="B837" s="1">
        <v>84475.0</v>
      </c>
    </row>
    <row r="838">
      <c r="A838" s="1">
        <v>69037.0</v>
      </c>
      <c r="B838" s="1">
        <v>84475.0</v>
      </c>
    </row>
    <row r="839">
      <c r="A839" s="1">
        <v>76933.0</v>
      </c>
      <c r="B839" s="1">
        <v>84475.0</v>
      </c>
    </row>
    <row r="840">
      <c r="A840" s="1">
        <v>84475.0</v>
      </c>
      <c r="B840" s="1">
        <v>84475.0</v>
      </c>
    </row>
    <row r="841">
      <c r="A841" s="1">
        <v>88545.0</v>
      </c>
      <c r="B841" s="1">
        <v>84475.0</v>
      </c>
    </row>
    <row r="842">
      <c r="A842" s="1">
        <v>93894.0</v>
      </c>
      <c r="B842" s="1">
        <v>84475.0</v>
      </c>
    </row>
    <row r="843">
      <c r="A843" s="1">
        <v>97296.0</v>
      </c>
      <c r="B843" s="1">
        <v>84475.0</v>
      </c>
    </row>
    <row r="844">
      <c r="A844" s="1">
        <v>68260.0</v>
      </c>
      <c r="B844" s="1">
        <v>84487.0</v>
      </c>
    </row>
    <row r="845">
      <c r="A845" s="1">
        <v>13233.0</v>
      </c>
      <c r="B845" s="1">
        <v>84569.0</v>
      </c>
    </row>
    <row r="846">
      <c r="A846" s="1">
        <v>19123.0</v>
      </c>
      <c r="B846" s="1">
        <v>84569.0</v>
      </c>
    </row>
    <row r="847">
      <c r="A847" s="1">
        <v>27451.0</v>
      </c>
      <c r="B847" s="1">
        <v>84569.0</v>
      </c>
    </row>
    <row r="848">
      <c r="A848" s="1">
        <v>39349.0</v>
      </c>
      <c r="B848" s="1">
        <v>84569.0</v>
      </c>
    </row>
    <row r="849">
      <c r="A849" s="1">
        <v>89257.0</v>
      </c>
      <c r="B849" s="1">
        <v>84569.0</v>
      </c>
    </row>
    <row r="850">
      <c r="A850" s="1">
        <v>79324.0</v>
      </c>
      <c r="B850" s="1">
        <v>84865.0</v>
      </c>
    </row>
    <row r="851">
      <c r="A851" s="1">
        <v>55896.0</v>
      </c>
      <c r="B851" s="1">
        <v>85143.0</v>
      </c>
    </row>
    <row r="852">
      <c r="A852" s="1">
        <v>15455.0</v>
      </c>
      <c r="B852" s="1">
        <v>85166.0</v>
      </c>
    </row>
    <row r="853">
      <c r="A853" s="1">
        <v>89902.0</v>
      </c>
      <c r="B853" s="1">
        <v>85166.0</v>
      </c>
    </row>
    <row r="854">
      <c r="A854" s="1">
        <v>95511.0</v>
      </c>
      <c r="B854" s="1">
        <v>85166.0</v>
      </c>
    </row>
    <row r="855">
      <c r="A855" s="1">
        <v>48300.0</v>
      </c>
      <c r="B855" s="1">
        <v>85270.0</v>
      </c>
    </row>
    <row r="856">
      <c r="A856" s="1">
        <v>27657.0</v>
      </c>
      <c r="B856" s="1">
        <v>85353.0</v>
      </c>
    </row>
    <row r="857">
      <c r="A857" s="1">
        <v>12050.0</v>
      </c>
      <c r="B857" s="1">
        <v>85447.0</v>
      </c>
    </row>
    <row r="858">
      <c r="A858" s="1">
        <v>86706.0</v>
      </c>
      <c r="B858" s="1">
        <v>85448.0</v>
      </c>
    </row>
    <row r="859">
      <c r="A859" s="1">
        <v>14736.0</v>
      </c>
      <c r="B859" s="1">
        <v>85451.0</v>
      </c>
    </row>
    <row r="860">
      <c r="A860" s="1">
        <v>90758.0</v>
      </c>
      <c r="B860" s="1">
        <v>85547.0</v>
      </c>
    </row>
    <row r="861">
      <c r="A861" s="1">
        <v>78721.0</v>
      </c>
      <c r="B861" s="1">
        <v>85856.0</v>
      </c>
    </row>
    <row r="862">
      <c r="A862" s="1">
        <v>94944.0</v>
      </c>
      <c r="B862" s="1">
        <v>85865.0</v>
      </c>
    </row>
    <row r="863">
      <c r="A863" s="1">
        <v>63117.0</v>
      </c>
      <c r="B863" s="1">
        <v>85887.0</v>
      </c>
    </row>
    <row r="864">
      <c r="A864" s="1">
        <v>17003.0</v>
      </c>
      <c r="B864" s="1">
        <v>85894.0</v>
      </c>
    </row>
    <row r="865">
      <c r="A865" s="1">
        <v>54945.0</v>
      </c>
      <c r="B865" s="1">
        <v>85952.0</v>
      </c>
    </row>
    <row r="866">
      <c r="A866" s="1">
        <v>18987.0</v>
      </c>
      <c r="B866" s="1">
        <v>86774.0</v>
      </c>
    </row>
    <row r="867">
      <c r="A867" s="1">
        <v>18216.0</v>
      </c>
      <c r="B867" s="1">
        <v>86802.0</v>
      </c>
    </row>
    <row r="868">
      <c r="A868" s="1">
        <v>35614.0</v>
      </c>
      <c r="B868" s="1">
        <v>86985.0</v>
      </c>
    </row>
    <row r="869">
      <c r="A869" s="1">
        <v>43069.0</v>
      </c>
      <c r="B869" s="1">
        <v>87032.0</v>
      </c>
    </row>
    <row r="870">
      <c r="A870" s="1">
        <v>51625.0</v>
      </c>
      <c r="B870" s="1">
        <v>87132.0</v>
      </c>
    </row>
    <row r="871">
      <c r="A871" s="1">
        <v>91054.0</v>
      </c>
      <c r="B871" s="1">
        <v>87401.0</v>
      </c>
    </row>
    <row r="872">
      <c r="A872" s="1">
        <v>85277.0</v>
      </c>
      <c r="B872" s="1">
        <v>88103.0</v>
      </c>
    </row>
    <row r="873">
      <c r="A873" s="1">
        <v>20451.0</v>
      </c>
      <c r="B873" s="1">
        <v>88174.0</v>
      </c>
    </row>
    <row r="874">
      <c r="A874" s="1">
        <v>77632.0</v>
      </c>
      <c r="B874" s="1">
        <v>88216.0</v>
      </c>
    </row>
    <row r="875">
      <c r="A875" s="1">
        <v>28939.0</v>
      </c>
      <c r="B875" s="1">
        <v>88293.0</v>
      </c>
    </row>
    <row r="876">
      <c r="A876" s="1">
        <v>62697.0</v>
      </c>
      <c r="B876" s="1">
        <v>88319.0</v>
      </c>
    </row>
    <row r="877">
      <c r="A877" s="1">
        <v>53822.0</v>
      </c>
      <c r="B877" s="1">
        <v>88374.0</v>
      </c>
    </row>
    <row r="878">
      <c r="A878" s="1">
        <v>82681.0</v>
      </c>
      <c r="B878" s="1">
        <v>88411.0</v>
      </c>
    </row>
    <row r="879">
      <c r="A879" s="1">
        <v>13340.0</v>
      </c>
      <c r="B879" s="1">
        <v>88560.0</v>
      </c>
    </row>
    <row r="880">
      <c r="A880" s="1">
        <v>47834.0</v>
      </c>
      <c r="B880" s="1">
        <v>88660.0</v>
      </c>
    </row>
    <row r="881">
      <c r="A881" s="1">
        <v>71622.0</v>
      </c>
      <c r="B881" s="1">
        <v>88794.0</v>
      </c>
    </row>
    <row r="882">
      <c r="A882" s="1">
        <v>71499.0</v>
      </c>
      <c r="B882" s="1">
        <v>89052.0</v>
      </c>
    </row>
    <row r="883">
      <c r="A883" s="1">
        <v>63152.0</v>
      </c>
      <c r="B883" s="1">
        <v>89057.0</v>
      </c>
    </row>
    <row r="884">
      <c r="A884" s="1">
        <v>23808.0</v>
      </c>
      <c r="B884" s="1">
        <v>89185.0</v>
      </c>
    </row>
    <row r="885">
      <c r="A885" s="1">
        <v>10058.0</v>
      </c>
      <c r="B885" s="1">
        <v>89257.0</v>
      </c>
    </row>
    <row r="886">
      <c r="A886" s="1">
        <v>21050.0</v>
      </c>
      <c r="B886" s="1">
        <v>89257.0</v>
      </c>
    </row>
    <row r="887">
      <c r="A887" s="1">
        <v>26791.0</v>
      </c>
      <c r="B887" s="1">
        <v>89257.0</v>
      </c>
    </row>
    <row r="888">
      <c r="A888" s="1">
        <v>29605.0</v>
      </c>
      <c r="B888" s="1">
        <v>89257.0</v>
      </c>
    </row>
    <row r="889">
      <c r="A889" s="1">
        <v>47420.0</v>
      </c>
      <c r="B889" s="1">
        <v>89257.0</v>
      </c>
    </row>
    <row r="890">
      <c r="A890" s="1">
        <v>68822.0</v>
      </c>
      <c r="B890" s="1">
        <v>89257.0</v>
      </c>
    </row>
    <row r="891">
      <c r="A891" s="1">
        <v>77455.0</v>
      </c>
      <c r="B891" s="1">
        <v>89257.0</v>
      </c>
    </row>
    <row r="892">
      <c r="A892" s="1">
        <v>83502.0</v>
      </c>
      <c r="B892" s="1">
        <v>89257.0</v>
      </c>
    </row>
    <row r="893">
      <c r="A893" s="1">
        <v>85910.0</v>
      </c>
      <c r="B893" s="1">
        <v>89257.0</v>
      </c>
    </row>
    <row r="894">
      <c r="A894" s="1">
        <v>96015.0</v>
      </c>
      <c r="B894" s="1">
        <v>89257.0</v>
      </c>
    </row>
    <row r="895">
      <c r="A895" s="1">
        <v>91987.0</v>
      </c>
      <c r="B895" s="1">
        <v>89494.0</v>
      </c>
    </row>
    <row r="896">
      <c r="A896" s="1">
        <v>93665.0</v>
      </c>
      <c r="B896" s="1">
        <v>89557.0</v>
      </c>
    </row>
    <row r="897">
      <c r="A897" s="1">
        <v>67069.0</v>
      </c>
      <c r="B897" s="1">
        <v>89709.0</v>
      </c>
    </row>
    <row r="898">
      <c r="A898" s="1">
        <v>15141.0</v>
      </c>
      <c r="B898" s="1">
        <v>90190.0</v>
      </c>
    </row>
    <row r="899">
      <c r="A899" s="1">
        <v>20808.0</v>
      </c>
      <c r="B899" s="1">
        <v>90190.0</v>
      </c>
    </row>
    <row r="900">
      <c r="A900" s="1">
        <v>21328.0</v>
      </c>
      <c r="B900" s="1">
        <v>90190.0</v>
      </c>
    </row>
    <row r="901">
      <c r="A901" s="1">
        <v>21669.0</v>
      </c>
      <c r="B901" s="1">
        <v>90190.0</v>
      </c>
    </row>
    <row r="902">
      <c r="A902" s="1">
        <v>33457.0</v>
      </c>
      <c r="B902" s="1">
        <v>90190.0</v>
      </c>
    </row>
    <row r="903">
      <c r="A903" s="1">
        <v>35742.0</v>
      </c>
      <c r="B903" s="1">
        <v>90190.0</v>
      </c>
    </row>
    <row r="904">
      <c r="A904" s="1">
        <v>37058.0</v>
      </c>
      <c r="B904" s="1">
        <v>90190.0</v>
      </c>
    </row>
    <row r="905">
      <c r="A905" s="1">
        <v>38460.0</v>
      </c>
      <c r="B905" s="1">
        <v>90190.0</v>
      </c>
    </row>
    <row r="906">
      <c r="A906" s="1">
        <v>58312.0</v>
      </c>
      <c r="B906" s="1">
        <v>90190.0</v>
      </c>
    </row>
    <row r="907">
      <c r="A907" s="1">
        <v>63557.0</v>
      </c>
      <c r="B907" s="1">
        <v>90190.0</v>
      </c>
    </row>
    <row r="908">
      <c r="A908" s="1">
        <v>70951.0</v>
      </c>
      <c r="B908" s="1">
        <v>90190.0</v>
      </c>
    </row>
    <row r="909">
      <c r="A909" s="1">
        <v>80045.0</v>
      </c>
      <c r="B909" s="1">
        <v>90190.0</v>
      </c>
    </row>
    <row r="910">
      <c r="A910" s="1">
        <v>83726.0</v>
      </c>
      <c r="B910" s="1">
        <v>90190.0</v>
      </c>
    </row>
    <row r="911">
      <c r="A911" s="1">
        <v>94370.0</v>
      </c>
      <c r="B911" s="1">
        <v>90190.0</v>
      </c>
    </row>
    <row r="912">
      <c r="A912" s="1">
        <v>95818.0</v>
      </c>
      <c r="B912" s="1">
        <v>90190.0</v>
      </c>
    </row>
    <row r="913">
      <c r="A913" s="1">
        <v>55040.0</v>
      </c>
      <c r="B913" s="1">
        <v>90217.0</v>
      </c>
    </row>
    <row r="914">
      <c r="A914" s="1">
        <v>66676.0</v>
      </c>
      <c r="B914" s="1">
        <v>90412.0</v>
      </c>
    </row>
    <row r="915">
      <c r="A915" s="1">
        <v>79195.0</v>
      </c>
      <c r="B915" s="1">
        <v>90534.0</v>
      </c>
    </row>
    <row r="916">
      <c r="A916" s="1">
        <v>10126.0</v>
      </c>
      <c r="B916" s="1">
        <v>90582.0</v>
      </c>
    </row>
    <row r="917">
      <c r="A917" s="1">
        <v>21043.0</v>
      </c>
      <c r="B917" s="1">
        <v>90582.0</v>
      </c>
    </row>
    <row r="918">
      <c r="A918" s="1">
        <v>49315.0</v>
      </c>
      <c r="B918" s="1">
        <v>90582.0</v>
      </c>
    </row>
    <row r="919">
      <c r="A919" s="1">
        <v>50928.0</v>
      </c>
      <c r="B919" s="1">
        <v>90582.0</v>
      </c>
    </row>
    <row r="920">
      <c r="A920" s="1">
        <v>58595.0</v>
      </c>
      <c r="B920" s="1">
        <v>90582.0</v>
      </c>
    </row>
    <row r="921">
      <c r="A921" s="1">
        <v>74262.0</v>
      </c>
      <c r="B921" s="1">
        <v>90582.0</v>
      </c>
    </row>
    <row r="922">
      <c r="A922" s="1">
        <v>75888.0</v>
      </c>
      <c r="B922" s="1">
        <v>90582.0</v>
      </c>
    </row>
    <row r="923">
      <c r="A923" s="1">
        <v>90817.0</v>
      </c>
      <c r="B923" s="1">
        <v>90582.0</v>
      </c>
    </row>
    <row r="924">
      <c r="A924" s="1">
        <v>14040.0</v>
      </c>
      <c r="B924" s="1">
        <v>90751.0</v>
      </c>
    </row>
    <row r="925">
      <c r="A925" s="1">
        <v>89417.0</v>
      </c>
      <c r="B925" s="1">
        <v>90761.0</v>
      </c>
    </row>
    <row r="926">
      <c r="A926" s="1">
        <v>66738.0</v>
      </c>
      <c r="B926" s="1">
        <v>90958.0</v>
      </c>
    </row>
    <row r="927">
      <c r="A927" s="1">
        <v>49455.0</v>
      </c>
      <c r="B927" s="1">
        <v>91182.0</v>
      </c>
    </row>
    <row r="928">
      <c r="A928" s="1">
        <v>72307.0</v>
      </c>
      <c r="B928" s="1">
        <v>91265.0</v>
      </c>
    </row>
    <row r="929">
      <c r="A929" s="1">
        <v>16637.0</v>
      </c>
      <c r="B929" s="1">
        <v>91276.0</v>
      </c>
    </row>
    <row r="930">
      <c r="A930" s="1">
        <v>20517.0</v>
      </c>
      <c r="B930" s="1">
        <v>91403.0</v>
      </c>
    </row>
    <row r="931">
      <c r="A931" s="1">
        <v>43063.0</v>
      </c>
      <c r="B931" s="1">
        <v>91467.0</v>
      </c>
    </row>
    <row r="932">
      <c r="A932" s="1">
        <v>65529.0</v>
      </c>
      <c r="B932" s="1">
        <v>91634.0</v>
      </c>
    </row>
    <row r="933">
      <c r="A933" s="1">
        <v>95224.0</v>
      </c>
      <c r="B933" s="1">
        <v>92079.0</v>
      </c>
    </row>
    <row r="934">
      <c r="A934" s="1">
        <v>67982.0</v>
      </c>
      <c r="B934" s="1">
        <v>92119.0</v>
      </c>
    </row>
    <row r="935">
      <c r="A935" s="1">
        <v>35813.0</v>
      </c>
      <c r="B935" s="1">
        <v>92176.0</v>
      </c>
    </row>
    <row r="936">
      <c r="A936" s="1">
        <v>43650.0</v>
      </c>
      <c r="B936" s="1">
        <v>92176.0</v>
      </c>
    </row>
    <row r="937">
      <c r="A937" s="1">
        <v>52528.0</v>
      </c>
      <c r="B937" s="1">
        <v>92176.0</v>
      </c>
    </row>
    <row r="938">
      <c r="A938" s="1">
        <v>60149.0</v>
      </c>
      <c r="B938" s="1">
        <v>92176.0</v>
      </c>
    </row>
    <row r="939">
      <c r="A939" s="1">
        <v>60368.0</v>
      </c>
      <c r="B939" s="1">
        <v>92176.0</v>
      </c>
    </row>
    <row r="940">
      <c r="A940" s="1">
        <v>61634.0</v>
      </c>
      <c r="B940" s="1">
        <v>92176.0</v>
      </c>
    </row>
    <row r="941">
      <c r="A941" s="1">
        <v>66127.0</v>
      </c>
      <c r="B941" s="1">
        <v>92176.0</v>
      </c>
    </row>
    <row r="942">
      <c r="A942" s="1">
        <v>66755.0</v>
      </c>
      <c r="B942" s="1">
        <v>92176.0</v>
      </c>
    </row>
    <row r="943">
      <c r="A943" s="1">
        <v>75300.0</v>
      </c>
      <c r="B943" s="1">
        <v>92176.0</v>
      </c>
    </row>
    <row r="944">
      <c r="A944" s="1">
        <v>78207.0</v>
      </c>
      <c r="B944" s="1">
        <v>92176.0</v>
      </c>
    </row>
    <row r="945">
      <c r="A945" s="1">
        <v>81746.0</v>
      </c>
      <c r="B945" s="1">
        <v>92176.0</v>
      </c>
    </row>
    <row r="946">
      <c r="A946" s="1">
        <v>76218.0</v>
      </c>
      <c r="B946" s="1">
        <v>92278.0</v>
      </c>
    </row>
    <row r="947">
      <c r="A947" s="1">
        <v>51222.0</v>
      </c>
      <c r="B947" s="1">
        <v>92339.0</v>
      </c>
    </row>
    <row r="948">
      <c r="A948" s="1">
        <v>78782.0</v>
      </c>
      <c r="B948" s="1">
        <v>92388.0</v>
      </c>
    </row>
    <row r="949">
      <c r="A949" s="1">
        <v>18251.0</v>
      </c>
      <c r="B949" s="1">
        <v>92760.0</v>
      </c>
    </row>
    <row r="950">
      <c r="A950" s="1">
        <v>32570.0</v>
      </c>
      <c r="B950" s="1">
        <v>92974.0</v>
      </c>
    </row>
    <row r="951">
      <c r="A951" s="1">
        <v>90344.0</v>
      </c>
      <c r="B951" s="1">
        <v>93010.0</v>
      </c>
    </row>
    <row r="952">
      <c r="A952" s="1">
        <v>81885.0</v>
      </c>
      <c r="B952" s="1">
        <v>93158.0</v>
      </c>
    </row>
    <row r="953">
      <c r="A953" s="1">
        <v>74076.0</v>
      </c>
      <c r="B953" s="1">
        <v>93412.0</v>
      </c>
    </row>
    <row r="954">
      <c r="A954" s="1">
        <v>22416.0</v>
      </c>
      <c r="B954" s="1">
        <v>93637.0</v>
      </c>
    </row>
    <row r="955">
      <c r="A955" s="1">
        <v>44254.0</v>
      </c>
      <c r="B955" s="1">
        <v>93643.0</v>
      </c>
    </row>
    <row r="956">
      <c r="A956" s="1">
        <v>11537.0</v>
      </c>
      <c r="B956" s="1">
        <v>93796.0</v>
      </c>
    </row>
    <row r="957">
      <c r="A957" s="1">
        <v>93488.0</v>
      </c>
      <c r="B957" s="1">
        <v>93842.0</v>
      </c>
    </row>
    <row r="958">
      <c r="A958" s="1">
        <v>49804.0</v>
      </c>
      <c r="B958" s="1">
        <v>93940.0</v>
      </c>
    </row>
    <row r="959">
      <c r="A959" s="1">
        <v>22288.0</v>
      </c>
      <c r="B959" s="1">
        <v>94108.0</v>
      </c>
    </row>
    <row r="960">
      <c r="A960" s="1">
        <v>67699.0</v>
      </c>
      <c r="B960" s="1">
        <v>94310.0</v>
      </c>
    </row>
    <row r="961">
      <c r="A961" s="1">
        <v>27181.0</v>
      </c>
      <c r="B961" s="1">
        <v>94666.0</v>
      </c>
    </row>
    <row r="962">
      <c r="A962" s="1">
        <v>75686.0</v>
      </c>
      <c r="B962" s="1">
        <v>94789.0</v>
      </c>
    </row>
    <row r="963">
      <c r="A963" s="1">
        <v>64357.0</v>
      </c>
      <c r="B963" s="1">
        <v>94963.0</v>
      </c>
    </row>
    <row r="964">
      <c r="A964" s="1">
        <v>59573.0</v>
      </c>
      <c r="B964" s="1">
        <v>94988.0</v>
      </c>
    </row>
    <row r="965">
      <c r="A965" s="1">
        <v>45334.0</v>
      </c>
      <c r="B965" s="1">
        <v>95239.0</v>
      </c>
    </row>
    <row r="966">
      <c r="A966" s="1">
        <v>17955.0</v>
      </c>
      <c r="B966" s="1">
        <v>95261.0</v>
      </c>
    </row>
    <row r="967">
      <c r="A967" s="1">
        <v>92268.0</v>
      </c>
      <c r="B967" s="1">
        <v>95602.0</v>
      </c>
    </row>
    <row r="968">
      <c r="A968" s="1">
        <v>43680.0</v>
      </c>
      <c r="B968" s="1">
        <v>95834.0</v>
      </c>
    </row>
    <row r="969">
      <c r="A969" s="1">
        <v>64472.0</v>
      </c>
      <c r="B969" s="1">
        <v>95923.0</v>
      </c>
    </row>
    <row r="970">
      <c r="A970" s="1">
        <v>63227.0</v>
      </c>
      <c r="B970" s="1">
        <v>96077.0</v>
      </c>
    </row>
    <row r="971">
      <c r="A971" s="1">
        <v>59293.0</v>
      </c>
      <c r="B971" s="1">
        <v>96287.0</v>
      </c>
    </row>
    <row r="972">
      <c r="A972" s="1">
        <v>36393.0</v>
      </c>
      <c r="B972" s="1">
        <v>96318.0</v>
      </c>
    </row>
    <row r="973">
      <c r="A973" s="1">
        <v>59673.0</v>
      </c>
      <c r="B973" s="1">
        <v>96558.0</v>
      </c>
    </row>
    <row r="974">
      <c r="A974" s="1">
        <v>61051.0</v>
      </c>
      <c r="B974" s="1">
        <v>96558.0</v>
      </c>
    </row>
    <row r="975">
      <c r="A975" s="1">
        <v>10638.0</v>
      </c>
      <c r="B975" s="1">
        <v>97010.0</v>
      </c>
    </row>
    <row r="976">
      <c r="A976" s="1">
        <v>41091.0</v>
      </c>
      <c r="B976" s="1">
        <v>97452.0</v>
      </c>
    </row>
    <row r="977">
      <c r="A977" s="1">
        <v>69857.0</v>
      </c>
      <c r="B977" s="1">
        <v>97462.0</v>
      </c>
    </row>
    <row r="978">
      <c r="A978" s="1">
        <v>14729.0</v>
      </c>
      <c r="B978" s="1">
        <v>97519.0</v>
      </c>
    </row>
    <row r="979">
      <c r="A979" s="1">
        <v>21646.0</v>
      </c>
      <c r="B979" s="1">
        <v>97601.0</v>
      </c>
    </row>
    <row r="980">
      <c r="A980" s="1">
        <v>16436.0</v>
      </c>
      <c r="B980" s="1">
        <v>97614.0</v>
      </c>
    </row>
    <row r="981">
      <c r="A981" s="1">
        <v>41070.0</v>
      </c>
      <c r="B981" s="1">
        <v>97917.0</v>
      </c>
    </row>
    <row r="982">
      <c r="A982" s="1">
        <v>72506.0</v>
      </c>
      <c r="B982" s="1">
        <v>97934.0</v>
      </c>
    </row>
    <row r="983">
      <c r="A983" s="1">
        <v>50874.0</v>
      </c>
      <c r="B983" s="1">
        <v>98017.0</v>
      </c>
    </row>
    <row r="984">
      <c r="A984" s="1">
        <v>86653.0</v>
      </c>
      <c r="B984" s="1">
        <v>98106.0</v>
      </c>
    </row>
    <row r="985">
      <c r="A985" s="1">
        <v>57643.0</v>
      </c>
      <c r="B985" s="1">
        <v>98463.0</v>
      </c>
    </row>
    <row r="986">
      <c r="A986" s="1">
        <v>43057.0</v>
      </c>
      <c r="B986" s="1">
        <v>98628.0</v>
      </c>
    </row>
    <row r="987">
      <c r="A987" s="1">
        <v>43226.0</v>
      </c>
      <c r="B987" s="1">
        <v>98628.0</v>
      </c>
    </row>
    <row r="988">
      <c r="A988" s="1">
        <v>48390.0</v>
      </c>
      <c r="B988" s="1">
        <v>98628.0</v>
      </c>
    </row>
    <row r="989">
      <c r="A989" s="1">
        <v>64906.0</v>
      </c>
      <c r="B989" s="1">
        <v>98628.0</v>
      </c>
    </row>
    <row r="990">
      <c r="A990" s="1">
        <v>81584.0</v>
      </c>
      <c r="B990" s="1">
        <v>98628.0</v>
      </c>
    </row>
    <row r="991">
      <c r="A991" s="1">
        <v>91192.0</v>
      </c>
      <c r="B991" s="1">
        <v>98628.0</v>
      </c>
    </row>
    <row r="992">
      <c r="A992" s="1">
        <v>70488.0</v>
      </c>
      <c r="B992" s="1">
        <v>99011.0</v>
      </c>
    </row>
    <row r="993">
      <c r="A993" s="1">
        <v>83746.0</v>
      </c>
      <c r="B993" s="1">
        <v>99263.0</v>
      </c>
    </row>
    <row r="994">
      <c r="A994" s="1">
        <v>10094.0</v>
      </c>
      <c r="B994" s="1">
        <v>99306.0</v>
      </c>
    </row>
    <row r="995">
      <c r="A995" s="1">
        <v>87325.0</v>
      </c>
      <c r="B995" s="1">
        <v>99345.0</v>
      </c>
    </row>
    <row r="996">
      <c r="A996" s="1">
        <v>51344.0</v>
      </c>
      <c r="B996" s="1">
        <v>99384.0</v>
      </c>
    </row>
    <row r="997">
      <c r="A997" s="1">
        <v>39862.0</v>
      </c>
      <c r="B997" s="1">
        <v>99504.0</v>
      </c>
    </row>
    <row r="998">
      <c r="A998" s="1">
        <v>78678.0</v>
      </c>
      <c r="B998" s="1">
        <v>99708.0</v>
      </c>
    </row>
    <row r="999">
      <c r="A999" s="1">
        <v>67939.0</v>
      </c>
      <c r="B999" s="1">
        <v>99783.0</v>
      </c>
    </row>
    <row r="1000">
      <c r="A1000" s="1">
        <v>25244.0</v>
      </c>
      <c r="B1000" s="1">
        <v>99809.0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25"/>
  </cols>
  <sheetData>
    <row r="1">
      <c r="A1" s="2"/>
      <c r="B1" s="3" t="s">
        <v>1</v>
      </c>
      <c r="C1" s="3" t="s">
        <v>2</v>
      </c>
    </row>
    <row r="2">
      <c r="A2" s="2" t="s">
        <v>3</v>
      </c>
      <c r="B2" s="1">
        <f>IFERROR(__xludf.DUMMYFUNCTION("split(A2,""#"")"),23238.0)</f>
        <v>23238</v>
      </c>
      <c r="C2" s="1">
        <f>IFERROR(__xludf.DUMMYFUNCTION("""COMPUTED_VALUE"""),26034.0)</f>
        <v>26034</v>
      </c>
    </row>
    <row r="3">
      <c r="A3" s="2" t="s">
        <v>4</v>
      </c>
      <c r="B3" s="1">
        <f>IFERROR(__xludf.DUMMYFUNCTION("split(A3,""#"")"),94370.0)</f>
        <v>94370</v>
      </c>
      <c r="C3" s="1">
        <f>IFERROR(__xludf.DUMMYFUNCTION("""COMPUTED_VALUE"""),90190.0)</f>
        <v>90190</v>
      </c>
    </row>
    <row r="4">
      <c r="A4" s="2" t="s">
        <v>5</v>
      </c>
      <c r="B4" s="1">
        <f>IFERROR(__xludf.DUMMYFUNCTION("split(A4,""#"")"),15509.0)</f>
        <v>15509</v>
      </c>
      <c r="C4" s="1">
        <f>IFERROR(__xludf.DUMMYFUNCTION("""COMPUTED_VALUE"""),72666.0)</f>
        <v>72666</v>
      </c>
    </row>
    <row r="5">
      <c r="A5" s="2" t="s">
        <v>6</v>
      </c>
      <c r="B5" s="1">
        <f>IFERROR(__xludf.DUMMYFUNCTION("split(A5,""#"")"),48816.0)</f>
        <v>48816</v>
      </c>
      <c r="C5" s="1">
        <f>IFERROR(__xludf.DUMMYFUNCTION("""COMPUTED_VALUE"""),23909.0)</f>
        <v>23909</v>
      </c>
    </row>
    <row r="6">
      <c r="A6" s="2" t="s">
        <v>7</v>
      </c>
      <c r="B6" s="1">
        <f>IFERROR(__xludf.DUMMYFUNCTION("split(A6,""#"")"),31300.0)</f>
        <v>31300</v>
      </c>
      <c r="C6" s="1">
        <f>IFERROR(__xludf.DUMMYFUNCTION("""COMPUTED_VALUE"""),40420.0)</f>
        <v>40420</v>
      </c>
    </row>
    <row r="7">
      <c r="A7" s="2" t="s">
        <v>8</v>
      </c>
      <c r="B7" s="1">
        <f>IFERROR(__xludf.DUMMYFUNCTION("split(A7,""#"")"),14729.0)</f>
        <v>14729</v>
      </c>
      <c r="C7" s="1">
        <f>IFERROR(__xludf.DUMMYFUNCTION("""COMPUTED_VALUE"""),97519.0)</f>
        <v>97519</v>
      </c>
    </row>
    <row r="8">
      <c r="A8" s="2" t="s">
        <v>9</v>
      </c>
      <c r="B8" s="1">
        <f>IFERROR(__xludf.DUMMYFUNCTION("split(A8,""#"")"),47167.0)</f>
        <v>47167</v>
      </c>
      <c r="C8" s="1">
        <f>IFERROR(__xludf.DUMMYFUNCTION("""COMPUTED_VALUE"""),21596.0)</f>
        <v>21596</v>
      </c>
    </row>
    <row r="9">
      <c r="A9" s="2" t="s">
        <v>10</v>
      </c>
      <c r="B9" s="1">
        <f>IFERROR(__xludf.DUMMYFUNCTION("split(A9,""#"")"),18644.0)</f>
        <v>18644</v>
      </c>
      <c r="C9" s="1">
        <f>IFERROR(__xludf.DUMMYFUNCTION("""COMPUTED_VALUE"""),62370.0)</f>
        <v>62370</v>
      </c>
    </row>
    <row r="10">
      <c r="A10" s="2" t="s">
        <v>11</v>
      </c>
      <c r="B10" s="1">
        <f>IFERROR(__xludf.DUMMYFUNCTION("split(A10,""#"")"),10058.0)</f>
        <v>10058</v>
      </c>
      <c r="C10" s="1">
        <f>IFERROR(__xludf.DUMMYFUNCTION("""COMPUTED_VALUE"""),89257.0)</f>
        <v>89257</v>
      </c>
    </row>
    <row r="11">
      <c r="A11" s="2" t="s">
        <v>12</v>
      </c>
      <c r="B11" s="1">
        <f>IFERROR(__xludf.DUMMYFUNCTION("split(A11,""#"")"),15802.0)</f>
        <v>15802</v>
      </c>
      <c r="C11" s="1">
        <f>IFERROR(__xludf.DUMMYFUNCTION("""COMPUTED_VALUE"""),28645.0)</f>
        <v>28645</v>
      </c>
    </row>
    <row r="12">
      <c r="A12" s="2" t="s">
        <v>13</v>
      </c>
      <c r="B12" s="1">
        <f>IFERROR(__xludf.DUMMYFUNCTION("split(A12,""#"")"),63557.0)</f>
        <v>63557</v>
      </c>
      <c r="C12" s="1">
        <f>IFERROR(__xludf.DUMMYFUNCTION("""COMPUTED_VALUE"""),90190.0)</f>
        <v>90190</v>
      </c>
    </row>
    <row r="13">
      <c r="A13" s="2" t="s">
        <v>14</v>
      </c>
      <c r="B13" s="1">
        <f>IFERROR(__xludf.DUMMYFUNCTION("split(A13,""#"")"),66676.0)</f>
        <v>66676</v>
      </c>
      <c r="C13" s="1">
        <f>IFERROR(__xludf.DUMMYFUNCTION("""COMPUTED_VALUE"""),90412.0)</f>
        <v>90412</v>
      </c>
    </row>
    <row r="14">
      <c r="A14" s="2" t="s">
        <v>15</v>
      </c>
      <c r="B14" s="1">
        <f>IFERROR(__xludf.DUMMYFUNCTION("split(A14,""#"")"),95224.0)</f>
        <v>95224</v>
      </c>
      <c r="C14" s="1">
        <f>IFERROR(__xludf.DUMMYFUNCTION("""COMPUTED_VALUE"""),92079.0)</f>
        <v>92079</v>
      </c>
    </row>
    <row r="15">
      <c r="A15" s="2" t="s">
        <v>16</v>
      </c>
      <c r="B15" s="1">
        <f>IFERROR(__xludf.DUMMYFUNCTION("split(A15,""#"")"),20517.0)</f>
        <v>20517</v>
      </c>
      <c r="C15" s="1">
        <f>IFERROR(__xludf.DUMMYFUNCTION("""COMPUTED_VALUE"""),91403.0)</f>
        <v>91403</v>
      </c>
    </row>
    <row r="16">
      <c r="A16" s="2" t="s">
        <v>17</v>
      </c>
      <c r="B16" s="1">
        <f>IFERROR(__xludf.DUMMYFUNCTION("split(A16,""#"")"),33109.0)</f>
        <v>33109</v>
      </c>
      <c r="C16" s="1">
        <f>IFERROR(__xludf.DUMMYFUNCTION("""COMPUTED_VALUE"""),13140.0)</f>
        <v>13140</v>
      </c>
    </row>
    <row r="17">
      <c r="A17" s="2" t="s">
        <v>18</v>
      </c>
      <c r="B17" s="1">
        <f>IFERROR(__xludf.DUMMYFUNCTION("split(A17,""#"")"),58060.0)</f>
        <v>58060</v>
      </c>
      <c r="C17" s="1">
        <f>IFERROR(__xludf.DUMMYFUNCTION("""COMPUTED_VALUE"""),17075.0)</f>
        <v>17075</v>
      </c>
    </row>
    <row r="18">
      <c r="A18" s="2" t="s">
        <v>19</v>
      </c>
      <c r="B18" s="1">
        <f>IFERROR(__xludf.DUMMYFUNCTION("split(A18,""#"")"),63986.0)</f>
        <v>63986</v>
      </c>
      <c r="C18" s="1">
        <f>IFERROR(__xludf.DUMMYFUNCTION("""COMPUTED_VALUE"""),35300.0)</f>
        <v>35300</v>
      </c>
    </row>
    <row r="19">
      <c r="A19" s="2" t="s">
        <v>20</v>
      </c>
      <c r="B19" s="1">
        <f>IFERROR(__xludf.DUMMYFUNCTION("split(A19,""#"")"),92785.0)</f>
        <v>92785</v>
      </c>
      <c r="C19" s="1">
        <f>IFERROR(__xludf.DUMMYFUNCTION("""COMPUTED_VALUE"""),33038.0)</f>
        <v>33038</v>
      </c>
    </row>
    <row r="20">
      <c r="A20" s="2" t="s">
        <v>21</v>
      </c>
      <c r="B20" s="1">
        <f>IFERROR(__xludf.DUMMYFUNCTION("split(A20,""#"")"),75525.0)</f>
        <v>75525</v>
      </c>
      <c r="C20" s="1">
        <f>IFERROR(__xludf.DUMMYFUNCTION("""COMPUTED_VALUE"""),55696.0)</f>
        <v>55696</v>
      </c>
    </row>
    <row r="21">
      <c r="A21" s="2" t="s">
        <v>22</v>
      </c>
      <c r="B21" s="1">
        <f>IFERROR(__xludf.DUMMYFUNCTION("split(A21,""#"")"),91034.0)</f>
        <v>91034</v>
      </c>
      <c r="C21" s="1">
        <f>IFERROR(__xludf.DUMMYFUNCTION("""COMPUTED_VALUE"""),12712.0)</f>
        <v>12712</v>
      </c>
    </row>
    <row r="22">
      <c r="A22" s="2" t="s">
        <v>23</v>
      </c>
      <c r="B22" s="1">
        <f>IFERROR(__xludf.DUMMYFUNCTION("split(A22,""#"")"),54945.0)</f>
        <v>54945</v>
      </c>
      <c r="C22" s="1">
        <f>IFERROR(__xludf.DUMMYFUNCTION("""COMPUTED_VALUE"""),85952.0)</f>
        <v>85952</v>
      </c>
    </row>
    <row r="23">
      <c r="A23" s="2" t="s">
        <v>24</v>
      </c>
      <c r="B23" s="1">
        <f>IFERROR(__xludf.DUMMYFUNCTION("split(A23,""#"")"),70951.0)</f>
        <v>70951</v>
      </c>
      <c r="C23" s="1">
        <f>IFERROR(__xludf.DUMMYFUNCTION("""COMPUTED_VALUE"""),90190.0)</f>
        <v>90190</v>
      </c>
    </row>
    <row r="24">
      <c r="A24" s="2" t="s">
        <v>25</v>
      </c>
      <c r="B24" s="1">
        <f>IFERROR(__xludf.DUMMYFUNCTION("split(A24,""#"")"),72666.0)</f>
        <v>72666</v>
      </c>
      <c r="C24" s="1">
        <f>IFERROR(__xludf.DUMMYFUNCTION("""COMPUTED_VALUE"""),33543.0)</f>
        <v>33543</v>
      </c>
    </row>
    <row r="25">
      <c r="A25" s="2" t="s">
        <v>26</v>
      </c>
      <c r="B25" s="1">
        <f>IFERROR(__xludf.DUMMYFUNCTION("split(A25,""#"")"),19148.0)</f>
        <v>19148</v>
      </c>
      <c r="C25" s="1">
        <f>IFERROR(__xludf.DUMMYFUNCTION("""COMPUTED_VALUE"""),51672.0)</f>
        <v>51672</v>
      </c>
    </row>
    <row r="26">
      <c r="A26" s="2" t="s">
        <v>27</v>
      </c>
      <c r="B26" s="1">
        <f>IFERROR(__xludf.DUMMYFUNCTION("split(A26,""#"")"),84872.0)</f>
        <v>84872</v>
      </c>
      <c r="C26" s="1">
        <f>IFERROR(__xludf.DUMMYFUNCTION("""COMPUTED_VALUE"""),54241.0)</f>
        <v>54241</v>
      </c>
    </row>
    <row r="27">
      <c r="A27" s="2" t="s">
        <v>28</v>
      </c>
      <c r="B27" s="1">
        <f>IFERROR(__xludf.DUMMYFUNCTION("split(A27,""#"")"),44568.0)</f>
        <v>44568</v>
      </c>
      <c r="C27" s="1">
        <f>IFERROR(__xludf.DUMMYFUNCTION("""COMPUTED_VALUE"""),34382.0)</f>
        <v>34382</v>
      </c>
    </row>
    <row r="28">
      <c r="A28" s="2" t="s">
        <v>29</v>
      </c>
      <c r="B28" s="1">
        <f>IFERROR(__xludf.DUMMYFUNCTION("split(A28,""#"")"),83462.0)</f>
        <v>83462</v>
      </c>
      <c r="C28" s="1">
        <f>IFERROR(__xludf.DUMMYFUNCTION("""COMPUTED_VALUE"""),63079.0)</f>
        <v>63079</v>
      </c>
    </row>
    <row r="29">
      <c r="A29" s="2" t="s">
        <v>30</v>
      </c>
      <c r="B29" s="1">
        <f>IFERROR(__xludf.DUMMYFUNCTION("split(A29,""#"")"),75888.0)</f>
        <v>75888</v>
      </c>
      <c r="C29" s="1">
        <f>IFERROR(__xludf.DUMMYFUNCTION("""COMPUTED_VALUE"""),90582.0)</f>
        <v>90582</v>
      </c>
    </row>
    <row r="30">
      <c r="A30" s="2" t="s">
        <v>31</v>
      </c>
      <c r="B30" s="1">
        <f>IFERROR(__xludf.DUMMYFUNCTION("split(A30,""#"")"),51807.0)</f>
        <v>51807</v>
      </c>
      <c r="C30" s="1">
        <f>IFERROR(__xludf.DUMMYFUNCTION("""COMPUTED_VALUE"""),47834.0)</f>
        <v>47834</v>
      </c>
    </row>
    <row r="31">
      <c r="A31" s="2" t="s">
        <v>32</v>
      </c>
      <c r="B31" s="1">
        <f>IFERROR(__xludf.DUMMYFUNCTION("split(A31,""#"")"),71629.0)</f>
        <v>71629</v>
      </c>
      <c r="C31" s="1">
        <f>IFERROR(__xludf.DUMMYFUNCTION("""COMPUTED_VALUE"""),83895.0)</f>
        <v>83895</v>
      </c>
    </row>
    <row r="32">
      <c r="A32" s="2" t="s">
        <v>33</v>
      </c>
      <c r="B32" s="1">
        <f>IFERROR(__xludf.DUMMYFUNCTION("split(A32,""#"")"),78782.0)</f>
        <v>78782</v>
      </c>
      <c r="C32" s="1">
        <f>IFERROR(__xludf.DUMMYFUNCTION("""COMPUTED_VALUE"""),92388.0)</f>
        <v>92388</v>
      </c>
    </row>
    <row r="33">
      <c r="A33" s="2" t="s">
        <v>34</v>
      </c>
      <c r="B33" s="1">
        <f>IFERROR(__xludf.DUMMYFUNCTION("split(A33,""#"")"),15141.0)</f>
        <v>15141</v>
      </c>
      <c r="C33" s="1">
        <f>IFERROR(__xludf.DUMMYFUNCTION("""COMPUTED_VALUE"""),90190.0)</f>
        <v>90190</v>
      </c>
    </row>
    <row r="34">
      <c r="A34" s="2" t="s">
        <v>35</v>
      </c>
      <c r="B34" s="1">
        <f>IFERROR(__xludf.DUMMYFUNCTION("split(A34,""#"")"),31753.0)</f>
        <v>31753</v>
      </c>
      <c r="C34" s="1">
        <f>IFERROR(__xludf.DUMMYFUNCTION("""COMPUTED_VALUE"""),44568.0)</f>
        <v>44568</v>
      </c>
    </row>
    <row r="35">
      <c r="A35" s="2" t="s">
        <v>36</v>
      </c>
      <c r="B35" s="1">
        <f>IFERROR(__xludf.DUMMYFUNCTION("split(A35,""#"")"),33506.0)</f>
        <v>33506</v>
      </c>
      <c r="C35" s="1">
        <f>IFERROR(__xludf.DUMMYFUNCTION("""COMPUTED_VALUE"""),43240.0)</f>
        <v>43240</v>
      </c>
    </row>
    <row r="36">
      <c r="A36" s="2" t="s">
        <v>37</v>
      </c>
      <c r="B36" s="1">
        <f>IFERROR(__xludf.DUMMYFUNCTION("split(A36,""#"")"),47083.0)</f>
        <v>47083</v>
      </c>
      <c r="C36" s="1">
        <f>IFERROR(__xludf.DUMMYFUNCTION("""COMPUTED_VALUE"""),26486.0)</f>
        <v>26486</v>
      </c>
    </row>
    <row r="37">
      <c r="A37" s="2" t="s">
        <v>38</v>
      </c>
      <c r="B37" s="1">
        <f>IFERROR(__xludf.DUMMYFUNCTION("split(A37,""#"")"),38009.0)</f>
        <v>38009</v>
      </c>
      <c r="C37" s="1">
        <f>IFERROR(__xludf.DUMMYFUNCTION("""COMPUTED_VALUE"""),74762.0)</f>
        <v>74762</v>
      </c>
    </row>
    <row r="38">
      <c r="A38" s="2" t="s">
        <v>39</v>
      </c>
      <c r="B38" s="1">
        <f>IFERROR(__xludf.DUMMYFUNCTION("split(A38,""#"")"),46783.0)</f>
        <v>46783</v>
      </c>
      <c r="C38" s="1">
        <f>IFERROR(__xludf.DUMMYFUNCTION("""COMPUTED_VALUE"""),42091.0)</f>
        <v>42091</v>
      </c>
    </row>
    <row r="39">
      <c r="A39" s="2" t="s">
        <v>40</v>
      </c>
      <c r="B39" s="1">
        <f>IFERROR(__xludf.DUMMYFUNCTION("split(A39,""#"")"),59913.0)</f>
        <v>59913</v>
      </c>
      <c r="C39" s="1">
        <f>IFERROR(__xludf.DUMMYFUNCTION("""COMPUTED_VALUE"""),32597.0)</f>
        <v>32597</v>
      </c>
    </row>
    <row r="40">
      <c r="A40" s="2" t="s">
        <v>41</v>
      </c>
      <c r="B40" s="1">
        <f>IFERROR(__xludf.DUMMYFUNCTION("split(A40,""#"")"),27337.0)</f>
        <v>27337</v>
      </c>
      <c r="C40" s="1">
        <f>IFERROR(__xludf.DUMMYFUNCTION("""COMPUTED_VALUE"""),56511.0)</f>
        <v>56511</v>
      </c>
    </row>
    <row r="41">
      <c r="A41" s="2" t="s">
        <v>42</v>
      </c>
      <c r="B41" s="1">
        <f>IFERROR(__xludf.DUMMYFUNCTION("split(A41,""#"")"),84961.0)</f>
        <v>84961</v>
      </c>
      <c r="C41" s="1">
        <f>IFERROR(__xludf.DUMMYFUNCTION("""COMPUTED_VALUE"""),14925.0)</f>
        <v>14925</v>
      </c>
    </row>
    <row r="42">
      <c r="A42" s="2" t="s">
        <v>43</v>
      </c>
      <c r="B42" s="1">
        <f>IFERROR(__xludf.DUMMYFUNCTION("split(A42,""#"")"),49804.0)</f>
        <v>49804</v>
      </c>
      <c r="C42" s="1">
        <f>IFERROR(__xludf.DUMMYFUNCTION("""COMPUTED_VALUE"""),93940.0)</f>
        <v>93940</v>
      </c>
    </row>
    <row r="43">
      <c r="A43" s="2" t="s">
        <v>44</v>
      </c>
      <c r="B43" s="1">
        <f>IFERROR(__xludf.DUMMYFUNCTION("split(A43,""#"")"),79195.0)</f>
        <v>79195</v>
      </c>
      <c r="C43" s="1">
        <f>IFERROR(__xludf.DUMMYFUNCTION("""COMPUTED_VALUE"""),90534.0)</f>
        <v>90534</v>
      </c>
    </row>
    <row r="44">
      <c r="A44" s="2" t="s">
        <v>45</v>
      </c>
      <c r="B44" s="1">
        <f>IFERROR(__xludf.DUMMYFUNCTION("split(A44,""#"")"),37742.0)</f>
        <v>37742</v>
      </c>
      <c r="C44" s="1">
        <f>IFERROR(__xludf.DUMMYFUNCTION("""COMPUTED_VALUE"""),34810.0)</f>
        <v>34810</v>
      </c>
    </row>
    <row r="45">
      <c r="A45" s="2" t="s">
        <v>46</v>
      </c>
      <c r="B45" s="1">
        <f>IFERROR(__xludf.DUMMYFUNCTION("split(A45,""#"")"),38653.0)</f>
        <v>38653</v>
      </c>
      <c r="C45" s="1">
        <f>IFERROR(__xludf.DUMMYFUNCTION("""COMPUTED_VALUE"""),36830.0)</f>
        <v>36830</v>
      </c>
    </row>
    <row r="46">
      <c r="A46" s="2" t="s">
        <v>47</v>
      </c>
      <c r="B46" s="1">
        <f>IFERROR(__xludf.DUMMYFUNCTION("split(A46,""#"")"),60692.0)</f>
        <v>60692</v>
      </c>
      <c r="C46" s="1">
        <f>IFERROR(__xludf.DUMMYFUNCTION("""COMPUTED_VALUE"""),21316.0)</f>
        <v>21316</v>
      </c>
    </row>
    <row r="47">
      <c r="A47" s="2" t="s">
        <v>48</v>
      </c>
      <c r="B47" s="1">
        <f>IFERROR(__xludf.DUMMYFUNCTION("split(A47,""#"")"),34988.0)</f>
        <v>34988</v>
      </c>
      <c r="C47" s="1">
        <f>IFERROR(__xludf.DUMMYFUNCTION("""COMPUTED_VALUE"""),77576.0)</f>
        <v>77576</v>
      </c>
    </row>
    <row r="48">
      <c r="A48" s="2" t="s">
        <v>49</v>
      </c>
      <c r="B48" s="1">
        <f>IFERROR(__xludf.DUMMYFUNCTION("split(A48,""#"")"),68550.0)</f>
        <v>68550</v>
      </c>
      <c r="C48" s="1">
        <f>IFERROR(__xludf.DUMMYFUNCTION("""COMPUTED_VALUE"""),56068.0)</f>
        <v>56068</v>
      </c>
    </row>
    <row r="49">
      <c r="A49" s="2" t="s">
        <v>50</v>
      </c>
      <c r="B49" s="1">
        <f>IFERROR(__xludf.DUMMYFUNCTION("split(A49,""#"")"),59229.0)</f>
        <v>59229</v>
      </c>
      <c r="C49" s="1">
        <f>IFERROR(__xludf.DUMMYFUNCTION("""COMPUTED_VALUE"""),83297.0)</f>
        <v>83297</v>
      </c>
    </row>
    <row r="50">
      <c r="A50" s="2" t="s">
        <v>51</v>
      </c>
      <c r="B50" s="1">
        <f>IFERROR(__xludf.DUMMYFUNCTION("split(A50,""#"")"),72846.0)</f>
        <v>72846</v>
      </c>
      <c r="C50" s="1">
        <f>IFERROR(__xludf.DUMMYFUNCTION("""COMPUTED_VALUE"""),80603.0)</f>
        <v>80603</v>
      </c>
    </row>
    <row r="51">
      <c r="A51" s="2" t="s">
        <v>52</v>
      </c>
      <c r="B51" s="1">
        <f>IFERROR(__xludf.DUMMYFUNCTION("split(A51,""#"")"),28642.0)</f>
        <v>28642</v>
      </c>
      <c r="C51" s="1">
        <f>IFERROR(__xludf.DUMMYFUNCTION("""COMPUTED_VALUE"""),34506.0)</f>
        <v>34506</v>
      </c>
    </row>
    <row r="52">
      <c r="A52" s="2" t="s">
        <v>53</v>
      </c>
      <c r="B52" s="1">
        <f>IFERROR(__xludf.DUMMYFUNCTION("split(A52,""#"")"),96975.0)</f>
        <v>96975</v>
      </c>
      <c r="C52" s="1">
        <f>IFERROR(__xludf.DUMMYFUNCTION("""COMPUTED_VALUE"""),38315.0)</f>
        <v>38315</v>
      </c>
    </row>
    <row r="53">
      <c r="A53" s="2" t="s">
        <v>54</v>
      </c>
      <c r="B53" s="1">
        <f>IFERROR(__xludf.DUMMYFUNCTION("split(A53,""#"")"),76719.0)</f>
        <v>76719</v>
      </c>
      <c r="C53" s="1">
        <f>IFERROR(__xludf.DUMMYFUNCTION("""COMPUTED_VALUE"""),55715.0)</f>
        <v>55715</v>
      </c>
    </row>
    <row r="54">
      <c r="A54" s="2" t="s">
        <v>55</v>
      </c>
      <c r="B54" s="1">
        <f>IFERROR(__xludf.DUMMYFUNCTION("split(A54,""#"")"),68212.0)</f>
        <v>68212</v>
      </c>
      <c r="C54" s="1">
        <f>IFERROR(__xludf.DUMMYFUNCTION("""COMPUTED_VALUE"""),11978.0)</f>
        <v>11978</v>
      </c>
    </row>
    <row r="55">
      <c r="A55" s="2" t="s">
        <v>56</v>
      </c>
      <c r="B55" s="1">
        <f>IFERROR(__xludf.DUMMYFUNCTION("split(A55,""#"")"),49896.0)</f>
        <v>49896</v>
      </c>
      <c r="C55" s="1">
        <f>IFERROR(__xludf.DUMMYFUNCTION("""COMPUTED_VALUE"""),58929.0)</f>
        <v>58929</v>
      </c>
    </row>
    <row r="56">
      <c r="A56" s="2" t="s">
        <v>57</v>
      </c>
      <c r="B56" s="1">
        <f>IFERROR(__xludf.DUMMYFUNCTION("split(A56,""#"")"),85899.0)</f>
        <v>85899</v>
      </c>
      <c r="C56" s="1">
        <f>IFERROR(__xludf.DUMMYFUNCTION("""COMPUTED_VALUE"""),72666.0)</f>
        <v>72666</v>
      </c>
    </row>
    <row r="57">
      <c r="A57" s="2" t="s">
        <v>58</v>
      </c>
      <c r="B57" s="1">
        <f>IFERROR(__xludf.DUMMYFUNCTION("split(A57,""#"")"),65378.0)</f>
        <v>65378</v>
      </c>
      <c r="C57" s="1">
        <f>IFERROR(__xludf.DUMMYFUNCTION("""COMPUTED_VALUE"""),79253.0)</f>
        <v>79253</v>
      </c>
    </row>
    <row r="58">
      <c r="A58" s="2" t="s">
        <v>59</v>
      </c>
      <c r="B58" s="1">
        <f>IFERROR(__xludf.DUMMYFUNCTION("split(A58,""#"")"),81584.0)</f>
        <v>81584</v>
      </c>
      <c r="C58" s="1">
        <f>IFERROR(__xludf.DUMMYFUNCTION("""COMPUTED_VALUE"""),98628.0)</f>
        <v>98628</v>
      </c>
    </row>
    <row r="59">
      <c r="A59" s="2" t="s">
        <v>60</v>
      </c>
      <c r="B59" s="1">
        <f>IFERROR(__xludf.DUMMYFUNCTION("split(A59,""#"")"),57795.0)</f>
        <v>57795</v>
      </c>
      <c r="C59" s="1">
        <f>IFERROR(__xludf.DUMMYFUNCTION("""COMPUTED_VALUE"""),66296.0)</f>
        <v>66296</v>
      </c>
    </row>
    <row r="60">
      <c r="A60" s="2" t="s">
        <v>61</v>
      </c>
      <c r="B60" s="1">
        <f>IFERROR(__xludf.DUMMYFUNCTION("split(A60,""#"")"),89138.0)</f>
        <v>89138</v>
      </c>
      <c r="C60" s="1">
        <f>IFERROR(__xludf.DUMMYFUNCTION("""COMPUTED_VALUE"""),37249.0)</f>
        <v>37249</v>
      </c>
    </row>
    <row r="61">
      <c r="A61" s="2" t="s">
        <v>62</v>
      </c>
      <c r="B61" s="1">
        <f>IFERROR(__xludf.DUMMYFUNCTION("split(A61,""#"")"),24417.0)</f>
        <v>24417</v>
      </c>
      <c r="C61" s="1">
        <f>IFERROR(__xludf.DUMMYFUNCTION("""COMPUTED_VALUE"""),72666.0)</f>
        <v>72666</v>
      </c>
    </row>
    <row r="62">
      <c r="A62" s="2" t="s">
        <v>63</v>
      </c>
      <c r="B62" s="1">
        <f>IFERROR(__xludf.DUMMYFUNCTION("split(A62,""#"")"),85907.0)</f>
        <v>85907</v>
      </c>
      <c r="C62" s="1">
        <f>IFERROR(__xludf.DUMMYFUNCTION("""COMPUTED_VALUE"""),44568.0)</f>
        <v>44568</v>
      </c>
    </row>
    <row r="63">
      <c r="A63" s="2" t="s">
        <v>64</v>
      </c>
      <c r="B63" s="1">
        <f>IFERROR(__xludf.DUMMYFUNCTION("split(A63,""#"")"),33187.0)</f>
        <v>33187</v>
      </c>
      <c r="C63" s="1">
        <f>IFERROR(__xludf.DUMMYFUNCTION("""COMPUTED_VALUE"""),29605.0)</f>
        <v>29605</v>
      </c>
    </row>
    <row r="64">
      <c r="A64" s="2" t="s">
        <v>65</v>
      </c>
      <c r="B64" s="1">
        <f>IFERROR(__xludf.DUMMYFUNCTION("split(A64,""#"")"),32132.0)</f>
        <v>32132</v>
      </c>
      <c r="C64" s="1">
        <f>IFERROR(__xludf.DUMMYFUNCTION("""COMPUTED_VALUE"""),47166.0)</f>
        <v>47166</v>
      </c>
    </row>
    <row r="65">
      <c r="A65" s="2" t="s">
        <v>66</v>
      </c>
      <c r="B65" s="1">
        <f>IFERROR(__xludf.DUMMYFUNCTION("split(A65,""#"")"),61218.0)</f>
        <v>61218</v>
      </c>
      <c r="C65" s="1">
        <f>IFERROR(__xludf.DUMMYFUNCTION("""COMPUTED_VALUE"""),79101.0)</f>
        <v>79101</v>
      </c>
    </row>
    <row r="66">
      <c r="A66" s="2" t="s">
        <v>67</v>
      </c>
      <c r="B66" s="1">
        <f>IFERROR(__xludf.DUMMYFUNCTION("split(A66,""#"")"),79906.0)</f>
        <v>79906</v>
      </c>
      <c r="C66" s="1">
        <f>IFERROR(__xludf.DUMMYFUNCTION("""COMPUTED_VALUE"""),17323.0)</f>
        <v>17323</v>
      </c>
    </row>
    <row r="67">
      <c r="A67" s="2" t="s">
        <v>68</v>
      </c>
      <c r="B67" s="1">
        <f>IFERROR(__xludf.DUMMYFUNCTION("split(A67,""#"")"),75306.0)</f>
        <v>75306</v>
      </c>
      <c r="C67" s="1">
        <f>IFERROR(__xludf.DUMMYFUNCTION("""COMPUTED_VALUE"""),69897.0)</f>
        <v>69897</v>
      </c>
    </row>
    <row r="68">
      <c r="A68" s="2" t="s">
        <v>69</v>
      </c>
      <c r="B68" s="1">
        <f>IFERROR(__xludf.DUMMYFUNCTION("split(A68,""#"")"),36113.0)</f>
        <v>36113</v>
      </c>
      <c r="C68" s="1">
        <f>IFERROR(__xludf.DUMMYFUNCTION("""COMPUTED_VALUE"""),20298.0)</f>
        <v>20298</v>
      </c>
    </row>
    <row r="69">
      <c r="A69" s="2" t="s">
        <v>70</v>
      </c>
      <c r="B69" s="1">
        <f>IFERROR(__xludf.DUMMYFUNCTION("split(A69,""#"")"),19848.0)</f>
        <v>19848</v>
      </c>
      <c r="C69" s="1">
        <f>IFERROR(__xludf.DUMMYFUNCTION("""COMPUTED_VALUE"""),37536.0)</f>
        <v>37536</v>
      </c>
    </row>
    <row r="70">
      <c r="A70" s="2" t="s">
        <v>71</v>
      </c>
      <c r="B70" s="1">
        <f>IFERROR(__xludf.DUMMYFUNCTION("split(A70,""#"")"),79974.0)</f>
        <v>79974</v>
      </c>
      <c r="C70" s="1">
        <f>IFERROR(__xludf.DUMMYFUNCTION("""COMPUTED_VALUE"""),53573.0)</f>
        <v>53573</v>
      </c>
    </row>
    <row r="71">
      <c r="A71" s="2" t="s">
        <v>72</v>
      </c>
      <c r="B71" s="1">
        <f>IFERROR(__xludf.DUMMYFUNCTION("split(A71,""#"")"),82681.0)</f>
        <v>82681</v>
      </c>
      <c r="C71" s="1">
        <f>IFERROR(__xludf.DUMMYFUNCTION("""COMPUTED_VALUE"""),88411.0)</f>
        <v>88411</v>
      </c>
    </row>
    <row r="72">
      <c r="A72" s="2" t="s">
        <v>73</v>
      </c>
      <c r="B72" s="1">
        <f>IFERROR(__xludf.DUMMYFUNCTION("split(A72,""#"")"),61356.0)</f>
        <v>61356</v>
      </c>
      <c r="C72" s="1">
        <f>IFERROR(__xludf.DUMMYFUNCTION("""COMPUTED_VALUE"""),72666.0)</f>
        <v>72666</v>
      </c>
    </row>
    <row r="73">
      <c r="A73" s="2" t="s">
        <v>74</v>
      </c>
      <c r="B73" s="1">
        <f>IFERROR(__xludf.DUMMYFUNCTION("split(A73,""#"")"),67779.0)</f>
        <v>67779</v>
      </c>
      <c r="C73" s="1">
        <f>IFERROR(__xludf.DUMMYFUNCTION("""COMPUTED_VALUE"""),12835.0)</f>
        <v>12835</v>
      </c>
    </row>
    <row r="74">
      <c r="A74" s="2" t="s">
        <v>75</v>
      </c>
      <c r="B74" s="1">
        <f>IFERROR(__xludf.DUMMYFUNCTION("split(A74,""#"")"),73747.0)</f>
        <v>73747</v>
      </c>
      <c r="C74" s="1">
        <f>IFERROR(__xludf.DUMMYFUNCTION("""COMPUTED_VALUE"""),32976.0)</f>
        <v>32976</v>
      </c>
    </row>
    <row r="75">
      <c r="A75" s="2" t="s">
        <v>76</v>
      </c>
      <c r="B75" s="1">
        <f>IFERROR(__xludf.DUMMYFUNCTION("split(A75,""#"")"),43226.0)</f>
        <v>43226</v>
      </c>
      <c r="C75" s="1">
        <f>IFERROR(__xludf.DUMMYFUNCTION("""COMPUTED_VALUE"""),98628.0)</f>
        <v>98628</v>
      </c>
    </row>
    <row r="76">
      <c r="A76" s="2" t="s">
        <v>77</v>
      </c>
      <c r="B76" s="1">
        <f>IFERROR(__xludf.DUMMYFUNCTION("split(A76,""#"")"),27418.0)</f>
        <v>27418</v>
      </c>
      <c r="C76" s="1">
        <f>IFERROR(__xludf.DUMMYFUNCTION("""COMPUTED_VALUE"""),42113.0)</f>
        <v>42113</v>
      </c>
    </row>
    <row r="77">
      <c r="A77" s="2" t="s">
        <v>78</v>
      </c>
      <c r="B77" s="1">
        <f>IFERROR(__xludf.DUMMYFUNCTION("split(A77,""#"")"),81936.0)</f>
        <v>81936</v>
      </c>
      <c r="C77" s="1">
        <f>IFERROR(__xludf.DUMMYFUNCTION("""COMPUTED_VALUE"""),47166.0)</f>
        <v>47166</v>
      </c>
    </row>
    <row r="78">
      <c r="A78" s="2" t="s">
        <v>79</v>
      </c>
      <c r="B78" s="1">
        <f>IFERROR(__xludf.DUMMYFUNCTION("split(A78,""#"")"),65390.0)</f>
        <v>65390</v>
      </c>
      <c r="C78" s="1">
        <f>IFERROR(__xludf.DUMMYFUNCTION("""COMPUTED_VALUE"""),72188.0)</f>
        <v>72188</v>
      </c>
    </row>
    <row r="79">
      <c r="A79" s="2" t="s">
        <v>80</v>
      </c>
      <c r="B79" s="1">
        <f>IFERROR(__xludf.DUMMYFUNCTION("split(A79,""#"")"),86410.0)</f>
        <v>86410</v>
      </c>
      <c r="C79" s="1">
        <f>IFERROR(__xludf.DUMMYFUNCTION("""COMPUTED_VALUE"""),48512.0)</f>
        <v>48512</v>
      </c>
    </row>
    <row r="80">
      <c r="A80" s="2" t="s">
        <v>81</v>
      </c>
      <c r="B80" s="1">
        <f>IFERROR(__xludf.DUMMYFUNCTION("split(A80,""#"")"),63152.0)</f>
        <v>63152</v>
      </c>
      <c r="C80" s="1">
        <f>IFERROR(__xludf.DUMMYFUNCTION("""COMPUTED_VALUE"""),89057.0)</f>
        <v>89057</v>
      </c>
    </row>
    <row r="81">
      <c r="A81" s="2" t="s">
        <v>82</v>
      </c>
      <c r="B81" s="1">
        <f>IFERROR(__xludf.DUMMYFUNCTION("split(A81,""#"")"),83433.0)</f>
        <v>83433</v>
      </c>
      <c r="C81" s="1">
        <f>IFERROR(__xludf.DUMMYFUNCTION("""COMPUTED_VALUE"""),48642.0)</f>
        <v>48642</v>
      </c>
    </row>
    <row r="82">
      <c r="A82" s="2" t="s">
        <v>83</v>
      </c>
      <c r="B82" s="1">
        <f>IFERROR(__xludf.DUMMYFUNCTION("split(A82,""#"")"),15154.0)</f>
        <v>15154</v>
      </c>
      <c r="C82" s="1">
        <f>IFERROR(__xludf.DUMMYFUNCTION("""COMPUTED_VALUE"""),49428.0)</f>
        <v>49428</v>
      </c>
    </row>
    <row r="83">
      <c r="A83" s="2" t="s">
        <v>84</v>
      </c>
      <c r="B83" s="1">
        <f>IFERROR(__xludf.DUMMYFUNCTION("split(A83,""#"")"),67196.0)</f>
        <v>67196</v>
      </c>
      <c r="C83" s="1">
        <f>IFERROR(__xludf.DUMMYFUNCTION("""COMPUTED_VALUE"""),31091.0)</f>
        <v>31091</v>
      </c>
    </row>
    <row r="84">
      <c r="A84" s="2" t="s">
        <v>85</v>
      </c>
      <c r="B84" s="1">
        <f>IFERROR(__xludf.DUMMYFUNCTION("split(A84,""#"")"),52145.0)</f>
        <v>52145</v>
      </c>
      <c r="C84" s="1">
        <f>IFERROR(__xludf.DUMMYFUNCTION("""COMPUTED_VALUE"""),66296.0)</f>
        <v>66296</v>
      </c>
    </row>
    <row r="85">
      <c r="A85" s="2" t="s">
        <v>86</v>
      </c>
      <c r="B85" s="1">
        <f>IFERROR(__xludf.DUMMYFUNCTION("split(A85,""#"")"),97392.0)</f>
        <v>97392</v>
      </c>
      <c r="C85" s="1">
        <f>IFERROR(__xludf.DUMMYFUNCTION("""COMPUTED_VALUE"""),54967.0)</f>
        <v>54967</v>
      </c>
    </row>
    <row r="86">
      <c r="A86" s="2" t="s">
        <v>87</v>
      </c>
      <c r="B86" s="1">
        <f>IFERROR(__xludf.DUMMYFUNCTION("split(A86,""#"")"),68822.0)</f>
        <v>68822</v>
      </c>
      <c r="C86" s="1">
        <f>IFERROR(__xludf.DUMMYFUNCTION("""COMPUTED_VALUE"""),89257.0)</f>
        <v>89257</v>
      </c>
    </row>
    <row r="87">
      <c r="A87" s="2" t="s">
        <v>88</v>
      </c>
      <c r="B87" s="1">
        <f>IFERROR(__xludf.DUMMYFUNCTION("split(A87,""#"")"),95968.0)</f>
        <v>95968</v>
      </c>
      <c r="C87" s="1">
        <f>IFERROR(__xludf.DUMMYFUNCTION("""COMPUTED_VALUE"""),18999.0)</f>
        <v>18999</v>
      </c>
    </row>
    <row r="88">
      <c r="A88" s="2" t="s">
        <v>89</v>
      </c>
      <c r="B88" s="1">
        <f>IFERROR(__xludf.DUMMYFUNCTION("split(A88,""#"")"),10231.0)</f>
        <v>10231</v>
      </c>
      <c r="C88" s="1">
        <f>IFERROR(__xludf.DUMMYFUNCTION("""COMPUTED_VALUE"""),48028.0)</f>
        <v>48028</v>
      </c>
    </row>
    <row r="89">
      <c r="A89" s="2" t="s">
        <v>90</v>
      </c>
      <c r="B89" s="1">
        <f>IFERROR(__xludf.DUMMYFUNCTION("split(A89,""#"")"),75979.0)</f>
        <v>75979</v>
      </c>
      <c r="C89" s="1">
        <f>IFERROR(__xludf.DUMMYFUNCTION("""COMPUTED_VALUE"""),10758.0)</f>
        <v>10758</v>
      </c>
    </row>
    <row r="90">
      <c r="A90" s="2" t="s">
        <v>91</v>
      </c>
      <c r="B90" s="1">
        <f>IFERROR(__xludf.DUMMYFUNCTION("split(A90,""#"")"),68791.0)</f>
        <v>68791</v>
      </c>
      <c r="C90" s="1">
        <f>IFERROR(__xludf.DUMMYFUNCTION("""COMPUTED_VALUE"""),71081.0)</f>
        <v>71081</v>
      </c>
    </row>
    <row r="91">
      <c r="A91" s="2" t="s">
        <v>92</v>
      </c>
      <c r="B91" s="1">
        <f>IFERROR(__xludf.DUMMYFUNCTION("split(A91,""#"")"),73395.0)</f>
        <v>73395</v>
      </c>
      <c r="C91" s="1">
        <f>IFERROR(__xludf.DUMMYFUNCTION("""COMPUTED_VALUE"""),23710.0)</f>
        <v>23710</v>
      </c>
    </row>
    <row r="92">
      <c r="A92" s="2" t="s">
        <v>93</v>
      </c>
      <c r="B92" s="1">
        <f>IFERROR(__xludf.DUMMYFUNCTION("split(A92,""#"")"),35116.0)</f>
        <v>35116</v>
      </c>
      <c r="C92" s="1">
        <f>IFERROR(__xludf.DUMMYFUNCTION("""COMPUTED_VALUE"""),61618.0)</f>
        <v>61618</v>
      </c>
    </row>
    <row r="93">
      <c r="A93" s="2" t="s">
        <v>94</v>
      </c>
      <c r="B93" s="1">
        <f>IFERROR(__xludf.DUMMYFUNCTION("split(A93,""#"")"),75457.0)</f>
        <v>75457</v>
      </c>
      <c r="C93" s="1">
        <f>IFERROR(__xludf.DUMMYFUNCTION("""COMPUTED_VALUE"""),47834.0)</f>
        <v>47834</v>
      </c>
    </row>
    <row r="94">
      <c r="A94" s="2" t="s">
        <v>95</v>
      </c>
      <c r="B94" s="1">
        <f>IFERROR(__xludf.DUMMYFUNCTION("split(A94,""#"")"),59013.0)</f>
        <v>59013</v>
      </c>
      <c r="C94" s="1">
        <f>IFERROR(__xludf.DUMMYFUNCTION("""COMPUTED_VALUE"""),74006.0)</f>
        <v>74006</v>
      </c>
    </row>
    <row r="95">
      <c r="A95" s="2" t="s">
        <v>96</v>
      </c>
      <c r="B95" s="1">
        <f>IFERROR(__xludf.DUMMYFUNCTION("split(A95,""#"")"),60089.0)</f>
        <v>60089</v>
      </c>
      <c r="C95" s="1">
        <f>IFERROR(__xludf.DUMMYFUNCTION("""COMPUTED_VALUE"""),83297.0)</f>
        <v>83297</v>
      </c>
    </row>
    <row r="96">
      <c r="A96" s="2" t="s">
        <v>97</v>
      </c>
      <c r="B96" s="1">
        <f>IFERROR(__xludf.DUMMYFUNCTION("split(A96,""#"")"),81215.0)</f>
        <v>81215</v>
      </c>
      <c r="C96" s="1">
        <f>IFERROR(__xludf.DUMMYFUNCTION("""COMPUTED_VALUE"""),72666.0)</f>
        <v>72666</v>
      </c>
    </row>
    <row r="97">
      <c r="A97" s="2" t="s">
        <v>98</v>
      </c>
      <c r="B97" s="1">
        <f>IFERROR(__xludf.DUMMYFUNCTION("split(A97,""#"")"),85282.0)</f>
        <v>85282</v>
      </c>
      <c r="C97" s="1">
        <f>IFERROR(__xludf.DUMMYFUNCTION("""COMPUTED_VALUE"""),30857.0)</f>
        <v>30857</v>
      </c>
    </row>
    <row r="98">
      <c r="A98" s="2" t="s">
        <v>99</v>
      </c>
      <c r="B98" s="1">
        <f>IFERROR(__xludf.DUMMYFUNCTION("split(A98,""#"")"),77169.0)</f>
        <v>77169</v>
      </c>
      <c r="C98" s="1">
        <f>IFERROR(__xludf.DUMMYFUNCTION("""COMPUTED_VALUE"""),72362.0)</f>
        <v>72362</v>
      </c>
    </row>
    <row r="99">
      <c r="A99" s="2" t="s">
        <v>100</v>
      </c>
      <c r="B99" s="1">
        <f>IFERROR(__xludf.DUMMYFUNCTION("split(A99,""#"")"),77343.0)</f>
        <v>77343</v>
      </c>
      <c r="C99" s="1">
        <f>IFERROR(__xludf.DUMMYFUNCTION("""COMPUTED_VALUE"""),83136.0)</f>
        <v>83136</v>
      </c>
    </row>
    <row r="100">
      <c r="A100" s="2" t="s">
        <v>101</v>
      </c>
      <c r="B100" s="1">
        <f>IFERROR(__xludf.DUMMYFUNCTION("split(A100,""#"")"),58477.0)</f>
        <v>58477</v>
      </c>
      <c r="C100" s="1">
        <f>IFERROR(__xludf.DUMMYFUNCTION("""COMPUTED_VALUE"""),47834.0)</f>
        <v>47834</v>
      </c>
    </row>
    <row r="101">
      <c r="A101" s="2" t="s">
        <v>102</v>
      </c>
      <c r="B101" s="1">
        <f>IFERROR(__xludf.DUMMYFUNCTION("split(A101,""#"")"),93845.0)</f>
        <v>93845</v>
      </c>
      <c r="C101" s="1">
        <f>IFERROR(__xludf.DUMMYFUNCTION("""COMPUTED_VALUE"""),62570.0)</f>
        <v>62570</v>
      </c>
    </row>
    <row r="102">
      <c r="A102" s="2" t="s">
        <v>103</v>
      </c>
      <c r="B102" s="1">
        <f>IFERROR(__xludf.DUMMYFUNCTION("split(A102,""#"")"),80320.0)</f>
        <v>80320</v>
      </c>
      <c r="C102" s="1">
        <f>IFERROR(__xludf.DUMMYFUNCTION("""COMPUTED_VALUE"""),36393.0)</f>
        <v>36393</v>
      </c>
    </row>
    <row r="103">
      <c r="A103" s="2" t="s">
        <v>104</v>
      </c>
      <c r="B103" s="1">
        <f>IFERROR(__xludf.DUMMYFUNCTION("split(A103,""#"")"),25356.0)</f>
        <v>25356</v>
      </c>
      <c r="C103" s="1">
        <f>IFERROR(__xludf.DUMMYFUNCTION("""COMPUTED_VALUE"""),36515.0)</f>
        <v>36515</v>
      </c>
    </row>
    <row r="104">
      <c r="A104" s="2" t="s">
        <v>105</v>
      </c>
      <c r="B104" s="1">
        <f>IFERROR(__xludf.DUMMYFUNCTION("split(A104,""#"")"),30605.0)</f>
        <v>30605</v>
      </c>
      <c r="C104" s="1">
        <f>IFERROR(__xludf.DUMMYFUNCTION("""COMPUTED_VALUE"""),14520.0)</f>
        <v>14520</v>
      </c>
    </row>
    <row r="105">
      <c r="A105" s="2" t="s">
        <v>106</v>
      </c>
      <c r="B105" s="1">
        <f>IFERROR(__xludf.DUMMYFUNCTION("split(A105,""#"")"),41757.0)</f>
        <v>41757</v>
      </c>
      <c r="C105" s="1">
        <f>IFERROR(__xludf.DUMMYFUNCTION("""COMPUTED_VALUE"""),38101.0)</f>
        <v>38101</v>
      </c>
    </row>
    <row r="106">
      <c r="A106" s="2" t="s">
        <v>107</v>
      </c>
      <c r="B106" s="1">
        <f>IFERROR(__xludf.DUMMYFUNCTION("split(A106,""#"")"),52096.0)</f>
        <v>52096</v>
      </c>
      <c r="C106" s="1">
        <f>IFERROR(__xludf.DUMMYFUNCTION("""COMPUTED_VALUE"""),63406.0)</f>
        <v>63406</v>
      </c>
    </row>
    <row r="107">
      <c r="A107" s="2" t="s">
        <v>108</v>
      </c>
      <c r="B107" s="1">
        <f>IFERROR(__xludf.DUMMYFUNCTION("split(A107,""#"")"),37058.0)</f>
        <v>37058</v>
      </c>
      <c r="C107" s="1">
        <f>IFERROR(__xludf.DUMMYFUNCTION("""COMPUTED_VALUE"""),90190.0)</f>
        <v>90190</v>
      </c>
    </row>
    <row r="108">
      <c r="A108" s="2" t="s">
        <v>109</v>
      </c>
      <c r="B108" s="1">
        <f>IFERROR(__xludf.DUMMYFUNCTION("split(A108,""#"")"),59797.0)</f>
        <v>59797</v>
      </c>
      <c r="C108" s="1">
        <f>IFERROR(__xludf.DUMMYFUNCTION("""COMPUTED_VALUE"""),79101.0)</f>
        <v>79101</v>
      </c>
    </row>
    <row r="109">
      <c r="A109" s="2" t="s">
        <v>110</v>
      </c>
      <c r="B109" s="1">
        <f>IFERROR(__xludf.DUMMYFUNCTION("split(A109,""#"")"),65557.0)</f>
        <v>65557</v>
      </c>
      <c r="C109" s="1">
        <f>IFERROR(__xludf.DUMMYFUNCTION("""COMPUTED_VALUE"""),21111.0)</f>
        <v>21111</v>
      </c>
    </row>
    <row r="110">
      <c r="A110" s="2" t="s">
        <v>111</v>
      </c>
      <c r="B110" s="1">
        <f>IFERROR(__xludf.DUMMYFUNCTION("split(A110,""#"")"),29895.0)</f>
        <v>29895</v>
      </c>
      <c r="C110" s="1">
        <f>IFERROR(__xludf.DUMMYFUNCTION("""COMPUTED_VALUE"""),62370.0)</f>
        <v>62370</v>
      </c>
    </row>
    <row r="111">
      <c r="A111" s="2" t="s">
        <v>112</v>
      </c>
      <c r="B111" s="1">
        <f>IFERROR(__xludf.DUMMYFUNCTION("split(A111,""#"")"),76060.0)</f>
        <v>76060</v>
      </c>
      <c r="C111" s="1">
        <f>IFERROR(__xludf.DUMMYFUNCTION("""COMPUTED_VALUE"""),22181.0)</f>
        <v>22181</v>
      </c>
    </row>
    <row r="112">
      <c r="A112" s="2" t="s">
        <v>113</v>
      </c>
      <c r="B112" s="1">
        <f>IFERROR(__xludf.DUMMYFUNCTION("split(A112,""#"")"),20451.0)</f>
        <v>20451</v>
      </c>
      <c r="C112" s="1">
        <f>IFERROR(__xludf.DUMMYFUNCTION("""COMPUTED_VALUE"""),88174.0)</f>
        <v>88174</v>
      </c>
    </row>
    <row r="113">
      <c r="A113" s="2" t="s">
        <v>114</v>
      </c>
      <c r="B113" s="1">
        <f>IFERROR(__xludf.DUMMYFUNCTION("split(A113,""#"")"),98101.0)</f>
        <v>98101</v>
      </c>
      <c r="C113" s="1">
        <f>IFERROR(__xludf.DUMMYFUNCTION("""COMPUTED_VALUE"""),10985.0)</f>
        <v>10985</v>
      </c>
    </row>
    <row r="114">
      <c r="A114" s="2" t="s">
        <v>115</v>
      </c>
      <c r="B114" s="1">
        <f>IFERROR(__xludf.DUMMYFUNCTION("split(A114,""#"")"),89542.0)</f>
        <v>89542</v>
      </c>
      <c r="C114" s="1">
        <f>IFERROR(__xludf.DUMMYFUNCTION("""COMPUTED_VALUE"""),16550.0)</f>
        <v>16550</v>
      </c>
    </row>
    <row r="115">
      <c r="A115" s="2" t="s">
        <v>116</v>
      </c>
      <c r="B115" s="1">
        <f>IFERROR(__xludf.DUMMYFUNCTION("split(A115,""#"")"),35720.0)</f>
        <v>35720</v>
      </c>
      <c r="C115" s="1">
        <f>IFERROR(__xludf.DUMMYFUNCTION("""COMPUTED_VALUE"""),78549.0)</f>
        <v>78549</v>
      </c>
    </row>
    <row r="116">
      <c r="A116" s="2" t="s">
        <v>117</v>
      </c>
      <c r="B116" s="1">
        <f>IFERROR(__xludf.DUMMYFUNCTION("split(A116,""#"")"),21328.0)</f>
        <v>21328</v>
      </c>
      <c r="C116" s="1">
        <f>IFERROR(__xludf.DUMMYFUNCTION("""COMPUTED_VALUE"""),90190.0)</f>
        <v>90190</v>
      </c>
    </row>
    <row r="117">
      <c r="A117" s="2" t="s">
        <v>118</v>
      </c>
      <c r="B117" s="1">
        <f>IFERROR(__xludf.DUMMYFUNCTION("split(A117,""#"")"),78382.0)</f>
        <v>78382</v>
      </c>
      <c r="C117" s="1">
        <f>IFERROR(__xludf.DUMMYFUNCTION("""COMPUTED_VALUE"""),40764.0)</f>
        <v>40764</v>
      </c>
    </row>
    <row r="118">
      <c r="A118" s="2" t="s">
        <v>119</v>
      </c>
      <c r="B118" s="1">
        <f>IFERROR(__xludf.DUMMYFUNCTION("split(A118,""#"")"),70594.0)</f>
        <v>70594</v>
      </c>
      <c r="C118" s="1">
        <f>IFERROR(__xludf.DUMMYFUNCTION("""COMPUTED_VALUE"""),72376.0)</f>
        <v>72376</v>
      </c>
    </row>
    <row r="119">
      <c r="A119" s="2" t="s">
        <v>120</v>
      </c>
      <c r="B119" s="1">
        <f>IFERROR(__xludf.DUMMYFUNCTION("split(A119,""#"")"),44254.0)</f>
        <v>44254</v>
      </c>
      <c r="C119" s="1">
        <f>IFERROR(__xludf.DUMMYFUNCTION("""COMPUTED_VALUE"""),93643.0)</f>
        <v>93643</v>
      </c>
    </row>
    <row r="120">
      <c r="A120" s="2" t="s">
        <v>121</v>
      </c>
      <c r="B120" s="1">
        <f>IFERROR(__xludf.DUMMYFUNCTION("split(A120,""#"")"),79324.0)</f>
        <v>79324</v>
      </c>
      <c r="C120" s="1">
        <f>IFERROR(__xludf.DUMMYFUNCTION("""COMPUTED_VALUE"""),84865.0)</f>
        <v>84865</v>
      </c>
    </row>
    <row r="121">
      <c r="A121" s="2" t="s">
        <v>122</v>
      </c>
      <c r="B121" s="1">
        <f>IFERROR(__xludf.DUMMYFUNCTION("split(A121,""#"")"),61358.0)</f>
        <v>61358</v>
      </c>
      <c r="C121" s="1">
        <f>IFERROR(__xludf.DUMMYFUNCTION("""COMPUTED_VALUE"""),62370.0)</f>
        <v>62370</v>
      </c>
    </row>
    <row r="122">
      <c r="A122" s="2" t="s">
        <v>123</v>
      </c>
      <c r="B122" s="1">
        <f>IFERROR(__xludf.DUMMYFUNCTION("split(A122,""#"")"),70753.0)</f>
        <v>70753</v>
      </c>
      <c r="C122" s="1">
        <f>IFERROR(__xludf.DUMMYFUNCTION("""COMPUTED_VALUE"""),70574.0)</f>
        <v>70574</v>
      </c>
    </row>
    <row r="123">
      <c r="A123" s="2" t="s">
        <v>124</v>
      </c>
      <c r="B123" s="1">
        <f>IFERROR(__xludf.DUMMYFUNCTION("split(A123,""#"")"),19289.0)</f>
        <v>19289</v>
      </c>
      <c r="C123" s="1">
        <f>IFERROR(__xludf.DUMMYFUNCTION("""COMPUTED_VALUE"""),14760.0)</f>
        <v>14760</v>
      </c>
    </row>
    <row r="124">
      <c r="A124" s="2" t="s">
        <v>125</v>
      </c>
      <c r="B124" s="1">
        <f>IFERROR(__xludf.DUMMYFUNCTION("split(A124,""#"")"),50375.0)</f>
        <v>50375</v>
      </c>
      <c r="C124" s="1">
        <f>IFERROR(__xludf.DUMMYFUNCTION("""COMPUTED_VALUE"""),77640.0)</f>
        <v>77640</v>
      </c>
    </row>
    <row r="125">
      <c r="A125" s="2" t="s">
        <v>126</v>
      </c>
      <c r="B125" s="1">
        <f>IFERROR(__xludf.DUMMYFUNCTION("split(A125,""#"")"),55565.0)</f>
        <v>55565</v>
      </c>
      <c r="C125" s="1">
        <f>IFERROR(__xludf.DUMMYFUNCTION("""COMPUTED_VALUE"""),77975.0)</f>
        <v>77975</v>
      </c>
    </row>
    <row r="126">
      <c r="A126" s="2" t="s">
        <v>127</v>
      </c>
      <c r="B126" s="1">
        <f>IFERROR(__xludf.DUMMYFUNCTION("split(A126,""#"")"),62697.0)</f>
        <v>62697</v>
      </c>
      <c r="C126" s="1">
        <f>IFERROR(__xludf.DUMMYFUNCTION("""COMPUTED_VALUE"""),88319.0)</f>
        <v>88319</v>
      </c>
    </row>
    <row r="127">
      <c r="A127" s="2" t="s">
        <v>128</v>
      </c>
      <c r="B127" s="1">
        <f>IFERROR(__xludf.DUMMYFUNCTION("split(A127,""#"")"),97267.0)</f>
        <v>97267</v>
      </c>
      <c r="C127" s="1">
        <f>IFERROR(__xludf.DUMMYFUNCTION("""COMPUTED_VALUE"""),29605.0)</f>
        <v>29605</v>
      </c>
    </row>
    <row r="128">
      <c r="A128" s="2" t="s">
        <v>129</v>
      </c>
      <c r="B128" s="1">
        <f>IFERROR(__xludf.DUMMYFUNCTION("split(A128,""#"")"),10937.0)</f>
        <v>10937</v>
      </c>
      <c r="C128" s="1">
        <f>IFERROR(__xludf.DUMMYFUNCTION("""COMPUTED_VALUE"""),83297.0)</f>
        <v>83297</v>
      </c>
    </row>
    <row r="129">
      <c r="A129" s="2" t="s">
        <v>130</v>
      </c>
      <c r="B129" s="1">
        <f>IFERROR(__xludf.DUMMYFUNCTION("split(A129,""#"")"),45672.0)</f>
        <v>45672</v>
      </c>
      <c r="C129" s="1">
        <f>IFERROR(__xludf.DUMMYFUNCTION("""COMPUTED_VALUE"""),67842.0)</f>
        <v>67842</v>
      </c>
    </row>
    <row r="130">
      <c r="A130" s="2" t="s">
        <v>131</v>
      </c>
      <c r="B130" s="1">
        <f>IFERROR(__xludf.DUMMYFUNCTION("split(A130,""#"")"),39846.0)</f>
        <v>39846</v>
      </c>
      <c r="C130" s="1">
        <f>IFERROR(__xludf.DUMMYFUNCTION("""COMPUTED_VALUE"""),62370.0)</f>
        <v>62370</v>
      </c>
    </row>
    <row r="131">
      <c r="A131" s="2" t="s">
        <v>132</v>
      </c>
      <c r="B131" s="1">
        <f>IFERROR(__xludf.DUMMYFUNCTION("split(A131,""#"")"),55006.0)</f>
        <v>55006</v>
      </c>
      <c r="C131" s="1">
        <f>IFERROR(__xludf.DUMMYFUNCTION("""COMPUTED_VALUE"""),42276.0)</f>
        <v>42276</v>
      </c>
    </row>
    <row r="132">
      <c r="A132" s="2" t="s">
        <v>133</v>
      </c>
      <c r="B132" s="1">
        <f>IFERROR(__xludf.DUMMYFUNCTION("split(A132,""#"")"),12817.0)</f>
        <v>12817</v>
      </c>
      <c r="C132" s="1">
        <f>IFERROR(__xludf.DUMMYFUNCTION("""COMPUTED_VALUE"""),55094.0)</f>
        <v>55094</v>
      </c>
    </row>
    <row r="133">
      <c r="A133" s="2" t="s">
        <v>134</v>
      </c>
      <c r="B133" s="1">
        <f>IFERROR(__xludf.DUMMYFUNCTION("split(A133,""#"")"),25730.0)</f>
        <v>25730</v>
      </c>
      <c r="C133" s="1">
        <f>IFERROR(__xludf.DUMMYFUNCTION("""COMPUTED_VALUE"""),62370.0)</f>
        <v>62370</v>
      </c>
    </row>
    <row r="134">
      <c r="A134" s="2" t="s">
        <v>135</v>
      </c>
      <c r="B134" s="1">
        <f>IFERROR(__xludf.DUMMYFUNCTION("split(A134,""#"")"),41309.0)</f>
        <v>41309</v>
      </c>
      <c r="C134" s="1">
        <f>IFERROR(__xludf.DUMMYFUNCTION("""COMPUTED_VALUE"""),45811.0)</f>
        <v>45811</v>
      </c>
    </row>
    <row r="135">
      <c r="A135" s="2" t="s">
        <v>136</v>
      </c>
      <c r="B135" s="1">
        <f>IFERROR(__xludf.DUMMYFUNCTION("split(A135,""#"")"),79332.0)</f>
        <v>79332</v>
      </c>
      <c r="C135" s="1">
        <f>IFERROR(__xludf.DUMMYFUNCTION("""COMPUTED_VALUE"""),28406.0)</f>
        <v>28406</v>
      </c>
    </row>
    <row r="136">
      <c r="A136" s="2" t="s">
        <v>137</v>
      </c>
      <c r="B136" s="1">
        <f>IFERROR(__xludf.DUMMYFUNCTION("split(A136,""#"")"),62494.0)</f>
        <v>62494</v>
      </c>
      <c r="C136" s="1">
        <f>IFERROR(__xludf.DUMMYFUNCTION("""COMPUTED_VALUE"""),71394.0)</f>
        <v>71394</v>
      </c>
    </row>
    <row r="137">
      <c r="A137" s="2" t="s">
        <v>138</v>
      </c>
      <c r="B137" s="1">
        <f>IFERROR(__xludf.DUMMYFUNCTION("split(A137,""#"")"),40764.0)</f>
        <v>40764</v>
      </c>
      <c r="C137" s="1">
        <f>IFERROR(__xludf.DUMMYFUNCTION("""COMPUTED_VALUE"""),54500.0)</f>
        <v>54500</v>
      </c>
    </row>
    <row r="138">
      <c r="A138" s="2" t="s">
        <v>139</v>
      </c>
      <c r="B138" s="1">
        <f>IFERROR(__xludf.DUMMYFUNCTION("split(A138,""#"")"),48573.0)</f>
        <v>48573</v>
      </c>
      <c r="C138" s="1">
        <f>IFERROR(__xludf.DUMMYFUNCTION("""COMPUTED_VALUE"""),10017.0)</f>
        <v>10017</v>
      </c>
    </row>
    <row r="139">
      <c r="A139" s="2" t="s">
        <v>140</v>
      </c>
      <c r="B139" s="1">
        <f>IFERROR(__xludf.DUMMYFUNCTION("split(A139,""#"")"),32570.0)</f>
        <v>32570</v>
      </c>
      <c r="C139" s="1">
        <f>IFERROR(__xludf.DUMMYFUNCTION("""COMPUTED_VALUE"""),92974.0)</f>
        <v>92974</v>
      </c>
    </row>
    <row r="140">
      <c r="A140" s="2" t="s">
        <v>141</v>
      </c>
      <c r="B140" s="1">
        <f>IFERROR(__xludf.DUMMYFUNCTION("split(A140,""#"")"),70630.0)</f>
        <v>70630</v>
      </c>
      <c r="C140" s="1">
        <f>IFERROR(__xludf.DUMMYFUNCTION("""COMPUTED_VALUE"""),79760.0)</f>
        <v>79760</v>
      </c>
    </row>
    <row r="141">
      <c r="A141" s="2" t="s">
        <v>142</v>
      </c>
      <c r="B141" s="1">
        <f>IFERROR(__xludf.DUMMYFUNCTION("split(A141,""#"")"),33351.0)</f>
        <v>33351</v>
      </c>
      <c r="C141" s="1">
        <f>IFERROR(__xludf.DUMMYFUNCTION("""COMPUTED_VALUE"""),65490.0)</f>
        <v>65490</v>
      </c>
    </row>
    <row r="142">
      <c r="A142" s="2" t="s">
        <v>143</v>
      </c>
      <c r="B142" s="1">
        <f>IFERROR(__xludf.DUMMYFUNCTION("split(A142,""#"")"),72008.0)</f>
        <v>72008</v>
      </c>
      <c r="C142" s="1">
        <f>IFERROR(__xludf.DUMMYFUNCTION("""COMPUTED_VALUE"""),71845.0)</f>
        <v>71845</v>
      </c>
    </row>
    <row r="143">
      <c r="A143" s="2" t="s">
        <v>144</v>
      </c>
      <c r="B143" s="1">
        <f>IFERROR(__xludf.DUMMYFUNCTION("split(A143,""#"")"),99063.0)</f>
        <v>99063</v>
      </c>
      <c r="C143" s="1">
        <f>IFERROR(__xludf.DUMMYFUNCTION("""COMPUTED_VALUE"""),21041.0)</f>
        <v>21041</v>
      </c>
    </row>
    <row r="144">
      <c r="A144" s="2" t="s">
        <v>145</v>
      </c>
      <c r="B144" s="1">
        <f>IFERROR(__xludf.DUMMYFUNCTION("split(A144,""#"")"),55424.0)</f>
        <v>55424</v>
      </c>
      <c r="C144" s="1">
        <f>IFERROR(__xludf.DUMMYFUNCTION("""COMPUTED_VALUE"""),44568.0)</f>
        <v>44568</v>
      </c>
    </row>
    <row r="145">
      <c r="A145" s="2" t="s">
        <v>146</v>
      </c>
      <c r="B145" s="1">
        <f>IFERROR(__xludf.DUMMYFUNCTION("split(A145,""#"")"),54777.0)</f>
        <v>54777</v>
      </c>
      <c r="C145" s="1">
        <f>IFERROR(__xludf.DUMMYFUNCTION("""COMPUTED_VALUE"""),63064.0)</f>
        <v>63064</v>
      </c>
    </row>
    <row r="146">
      <c r="A146" s="2" t="s">
        <v>147</v>
      </c>
      <c r="B146" s="1">
        <f>IFERROR(__xludf.DUMMYFUNCTION("split(A146,""#"")"),61905.0)</f>
        <v>61905</v>
      </c>
      <c r="C146" s="1">
        <f>IFERROR(__xludf.DUMMYFUNCTION("""COMPUTED_VALUE"""),72634.0)</f>
        <v>72634</v>
      </c>
    </row>
    <row r="147">
      <c r="A147" s="2" t="s">
        <v>148</v>
      </c>
      <c r="B147" s="1">
        <f>IFERROR(__xludf.DUMMYFUNCTION("split(A147,""#"")"),81660.0)</f>
        <v>81660</v>
      </c>
      <c r="C147" s="1">
        <f>IFERROR(__xludf.DUMMYFUNCTION("""COMPUTED_VALUE"""),62370.0)</f>
        <v>62370</v>
      </c>
    </row>
    <row r="148">
      <c r="A148" s="2" t="s">
        <v>149</v>
      </c>
      <c r="B148" s="1">
        <f>IFERROR(__xludf.DUMMYFUNCTION("split(A148,""#"")"),43650.0)</f>
        <v>43650</v>
      </c>
      <c r="C148" s="1">
        <f>IFERROR(__xludf.DUMMYFUNCTION("""COMPUTED_VALUE"""),92176.0)</f>
        <v>92176</v>
      </c>
    </row>
    <row r="149">
      <c r="A149" s="2" t="s">
        <v>150</v>
      </c>
      <c r="B149" s="1">
        <f>IFERROR(__xludf.DUMMYFUNCTION("split(A149,""#"")"),98062.0)</f>
        <v>98062</v>
      </c>
      <c r="C149" s="1">
        <f>IFERROR(__xludf.DUMMYFUNCTION("""COMPUTED_VALUE"""),35629.0)</f>
        <v>35629</v>
      </c>
    </row>
    <row r="150">
      <c r="A150" s="2" t="s">
        <v>151</v>
      </c>
      <c r="B150" s="1">
        <f>IFERROR(__xludf.DUMMYFUNCTION("split(A150,""#"")"),64890.0)</f>
        <v>64890</v>
      </c>
      <c r="C150" s="1">
        <f>IFERROR(__xludf.DUMMYFUNCTION("""COMPUTED_VALUE"""),32075.0)</f>
        <v>32075</v>
      </c>
    </row>
    <row r="151">
      <c r="A151" s="2" t="s">
        <v>152</v>
      </c>
      <c r="B151" s="1">
        <f>IFERROR(__xludf.DUMMYFUNCTION("split(A151,""#"")"),84348.0)</f>
        <v>84348</v>
      </c>
      <c r="C151" s="1">
        <f>IFERROR(__xludf.DUMMYFUNCTION("""COMPUTED_VALUE"""),79253.0)</f>
        <v>79253</v>
      </c>
    </row>
    <row r="152">
      <c r="A152" s="2" t="s">
        <v>153</v>
      </c>
      <c r="B152" s="1">
        <f>IFERROR(__xludf.DUMMYFUNCTION("split(A152,""#"")"),19809.0)</f>
        <v>19809</v>
      </c>
      <c r="C152" s="1">
        <f>IFERROR(__xludf.DUMMYFUNCTION("""COMPUTED_VALUE"""),15891.0)</f>
        <v>15891</v>
      </c>
    </row>
    <row r="153">
      <c r="A153" s="2" t="s">
        <v>154</v>
      </c>
      <c r="B153" s="1">
        <f>IFERROR(__xludf.DUMMYFUNCTION("split(A153,""#"")"),17397.0)</f>
        <v>17397</v>
      </c>
      <c r="C153" s="1">
        <f>IFERROR(__xludf.DUMMYFUNCTION("""COMPUTED_VALUE"""),44325.0)</f>
        <v>44325</v>
      </c>
    </row>
    <row r="154">
      <c r="A154" s="2" t="s">
        <v>155</v>
      </c>
      <c r="B154" s="1">
        <f>IFERROR(__xludf.DUMMYFUNCTION("split(A154,""#"")"),85724.0)</f>
        <v>85724</v>
      </c>
      <c r="C154" s="1">
        <f>IFERROR(__xludf.DUMMYFUNCTION("""COMPUTED_VALUE"""),79818.0)</f>
        <v>79818</v>
      </c>
    </row>
    <row r="155">
      <c r="A155" s="2" t="s">
        <v>156</v>
      </c>
      <c r="B155" s="1">
        <f>IFERROR(__xludf.DUMMYFUNCTION("split(A155,""#"")"),50967.0)</f>
        <v>50967</v>
      </c>
      <c r="C155" s="1">
        <f>IFERROR(__xludf.DUMMYFUNCTION("""COMPUTED_VALUE"""),79253.0)</f>
        <v>79253</v>
      </c>
    </row>
    <row r="156">
      <c r="A156" s="2" t="s">
        <v>157</v>
      </c>
      <c r="B156" s="1">
        <f>IFERROR(__xludf.DUMMYFUNCTION("split(A156,""#"")"),80513.0)</f>
        <v>80513</v>
      </c>
      <c r="C156" s="1">
        <f>IFERROR(__xludf.DUMMYFUNCTION("""COMPUTED_VALUE"""),21562.0)</f>
        <v>21562</v>
      </c>
    </row>
    <row r="157">
      <c r="A157" s="2" t="s">
        <v>158</v>
      </c>
      <c r="B157" s="1">
        <f>IFERROR(__xludf.DUMMYFUNCTION("split(A157,""#"")"),90817.0)</f>
        <v>90817</v>
      </c>
      <c r="C157" s="1">
        <f>IFERROR(__xludf.DUMMYFUNCTION("""COMPUTED_VALUE"""),90582.0)</f>
        <v>90582</v>
      </c>
    </row>
    <row r="158">
      <c r="A158" s="2" t="s">
        <v>159</v>
      </c>
      <c r="B158" s="1">
        <f>IFERROR(__xludf.DUMMYFUNCTION("split(A158,""#"")"),27451.0)</f>
        <v>27451</v>
      </c>
      <c r="C158" s="1">
        <f>IFERROR(__xludf.DUMMYFUNCTION("""COMPUTED_VALUE"""),84569.0)</f>
        <v>84569</v>
      </c>
    </row>
    <row r="159">
      <c r="A159" s="2" t="s">
        <v>160</v>
      </c>
      <c r="B159" s="1">
        <f>IFERROR(__xludf.DUMMYFUNCTION("split(A159,""#"")"),97017.0)</f>
        <v>97017</v>
      </c>
      <c r="C159" s="1">
        <f>IFERROR(__xludf.DUMMYFUNCTION("""COMPUTED_VALUE"""),51807.0)</f>
        <v>51807</v>
      </c>
    </row>
    <row r="160">
      <c r="A160" s="2" t="s">
        <v>161</v>
      </c>
      <c r="B160" s="1">
        <f>IFERROR(__xludf.DUMMYFUNCTION("split(A160,""#"")"),22724.0)</f>
        <v>22724</v>
      </c>
      <c r="C160" s="1">
        <f>IFERROR(__xludf.DUMMYFUNCTION("""COMPUTED_VALUE"""),65607.0)</f>
        <v>65607</v>
      </c>
    </row>
    <row r="161">
      <c r="A161" s="2" t="s">
        <v>162</v>
      </c>
      <c r="B161" s="1">
        <f>IFERROR(__xludf.DUMMYFUNCTION("split(A161,""#"")"),61250.0)</f>
        <v>61250</v>
      </c>
      <c r="C161" s="1">
        <f>IFERROR(__xludf.DUMMYFUNCTION("""COMPUTED_VALUE"""),74083.0)</f>
        <v>74083</v>
      </c>
    </row>
    <row r="162">
      <c r="A162" s="2" t="s">
        <v>163</v>
      </c>
      <c r="B162" s="1">
        <f>IFERROR(__xludf.DUMMYFUNCTION("split(A162,""#"")"),51613.0)</f>
        <v>51613</v>
      </c>
      <c r="C162" s="1">
        <f>IFERROR(__xludf.DUMMYFUNCTION("""COMPUTED_VALUE"""),82431.0)</f>
        <v>82431</v>
      </c>
    </row>
    <row r="163">
      <c r="A163" s="2" t="s">
        <v>164</v>
      </c>
      <c r="B163" s="1">
        <f>IFERROR(__xludf.DUMMYFUNCTION("split(A163,""#"")"),92507.0)</f>
        <v>92507</v>
      </c>
      <c r="C163" s="1">
        <f>IFERROR(__xludf.DUMMYFUNCTION("""COMPUTED_VALUE"""),66296.0)</f>
        <v>66296</v>
      </c>
    </row>
    <row r="164">
      <c r="A164" s="2" t="s">
        <v>165</v>
      </c>
      <c r="B164" s="1">
        <f>IFERROR(__xludf.DUMMYFUNCTION("split(A164,""#"")"),20838.0)</f>
        <v>20838</v>
      </c>
      <c r="C164" s="1">
        <f>IFERROR(__xludf.DUMMYFUNCTION("""COMPUTED_VALUE"""),67775.0)</f>
        <v>67775</v>
      </c>
    </row>
    <row r="165">
      <c r="A165" s="2" t="s">
        <v>166</v>
      </c>
      <c r="B165" s="1">
        <f>IFERROR(__xludf.DUMMYFUNCTION("split(A165,""#"")"),21646.0)</f>
        <v>21646</v>
      </c>
      <c r="C165" s="1">
        <f>IFERROR(__xludf.DUMMYFUNCTION("""COMPUTED_VALUE"""),97601.0)</f>
        <v>97601</v>
      </c>
    </row>
    <row r="166">
      <c r="A166" s="2" t="s">
        <v>167</v>
      </c>
      <c r="B166" s="1">
        <f>IFERROR(__xludf.DUMMYFUNCTION("split(A166,""#"")"),43227.0)</f>
        <v>43227</v>
      </c>
      <c r="C166" s="1">
        <f>IFERROR(__xludf.DUMMYFUNCTION("""COMPUTED_VALUE"""),42156.0)</f>
        <v>42156</v>
      </c>
    </row>
    <row r="167">
      <c r="A167" s="2" t="s">
        <v>168</v>
      </c>
      <c r="B167" s="1">
        <f>IFERROR(__xludf.DUMMYFUNCTION("split(A167,""#"")"),54500.0)</f>
        <v>54500</v>
      </c>
      <c r="C167" s="1">
        <f>IFERROR(__xludf.DUMMYFUNCTION("""COMPUTED_VALUE"""),79253.0)</f>
        <v>79253</v>
      </c>
    </row>
    <row r="168">
      <c r="A168" s="2" t="s">
        <v>169</v>
      </c>
      <c r="B168" s="1">
        <f>IFERROR(__xludf.DUMMYFUNCTION("split(A168,""#"")"),67589.0)</f>
        <v>67589</v>
      </c>
      <c r="C168" s="1">
        <f>IFERROR(__xludf.DUMMYFUNCTION("""COMPUTED_VALUE"""),79631.0)</f>
        <v>79631</v>
      </c>
    </row>
    <row r="169">
      <c r="A169" s="2" t="s">
        <v>170</v>
      </c>
      <c r="B169" s="1">
        <f>IFERROR(__xludf.DUMMYFUNCTION("split(A169,""#"")"),68298.0)</f>
        <v>68298</v>
      </c>
      <c r="C169" s="1">
        <f>IFERROR(__xludf.DUMMYFUNCTION("""COMPUTED_VALUE"""),21800.0)</f>
        <v>21800</v>
      </c>
    </row>
    <row r="170">
      <c r="A170" s="2" t="s">
        <v>171</v>
      </c>
      <c r="B170" s="1">
        <f>IFERROR(__xludf.DUMMYFUNCTION("split(A170,""#"")"),97081.0)</f>
        <v>97081</v>
      </c>
      <c r="C170" s="1">
        <f>IFERROR(__xludf.DUMMYFUNCTION("""COMPUTED_VALUE"""),13343.0)</f>
        <v>13343</v>
      </c>
    </row>
    <row r="171">
      <c r="A171" s="2" t="s">
        <v>172</v>
      </c>
      <c r="B171" s="1">
        <f>IFERROR(__xludf.DUMMYFUNCTION("split(A171,""#"")"),49525.0)</f>
        <v>49525</v>
      </c>
      <c r="C171" s="1">
        <f>IFERROR(__xludf.DUMMYFUNCTION("""COMPUTED_VALUE"""),72376.0)</f>
        <v>72376</v>
      </c>
    </row>
    <row r="172">
      <c r="A172" s="2" t="s">
        <v>173</v>
      </c>
      <c r="B172" s="1">
        <f>IFERROR(__xludf.DUMMYFUNCTION("split(A172,""#"")"),77455.0)</f>
        <v>77455</v>
      </c>
      <c r="C172" s="1">
        <f>IFERROR(__xludf.DUMMYFUNCTION("""COMPUTED_VALUE"""),89257.0)</f>
        <v>89257</v>
      </c>
    </row>
    <row r="173">
      <c r="A173" s="2" t="s">
        <v>174</v>
      </c>
      <c r="B173" s="1">
        <f>IFERROR(__xludf.DUMMYFUNCTION("split(A173,""#"")"),49455.0)</f>
        <v>49455</v>
      </c>
      <c r="C173" s="1">
        <f>IFERROR(__xludf.DUMMYFUNCTION("""COMPUTED_VALUE"""),91182.0)</f>
        <v>91182</v>
      </c>
    </row>
    <row r="174">
      <c r="A174" s="2" t="s">
        <v>175</v>
      </c>
      <c r="B174" s="1">
        <f>IFERROR(__xludf.DUMMYFUNCTION("split(A174,""#"")"),92689.0)</f>
        <v>92689</v>
      </c>
      <c r="C174" s="1">
        <f>IFERROR(__xludf.DUMMYFUNCTION("""COMPUTED_VALUE"""),77523.0)</f>
        <v>77523</v>
      </c>
    </row>
    <row r="175">
      <c r="A175" s="2" t="s">
        <v>176</v>
      </c>
      <c r="B175" s="1">
        <f>IFERROR(__xludf.DUMMYFUNCTION("split(A175,""#"")"),10868.0)</f>
        <v>10868</v>
      </c>
      <c r="C175" s="1">
        <f>IFERROR(__xludf.DUMMYFUNCTION("""COMPUTED_VALUE"""),44679.0)</f>
        <v>44679</v>
      </c>
    </row>
    <row r="176">
      <c r="A176" s="2" t="s">
        <v>177</v>
      </c>
      <c r="B176" s="1">
        <f>IFERROR(__xludf.DUMMYFUNCTION("split(A176,""#"")"),26724.0)</f>
        <v>26724</v>
      </c>
      <c r="C176" s="1">
        <f>IFERROR(__xludf.DUMMYFUNCTION("""COMPUTED_VALUE"""),47166.0)</f>
        <v>47166</v>
      </c>
    </row>
    <row r="177">
      <c r="A177" s="2" t="s">
        <v>178</v>
      </c>
      <c r="B177" s="1">
        <f>IFERROR(__xludf.DUMMYFUNCTION("split(A177,""#"")"),94594.0)</f>
        <v>94594</v>
      </c>
      <c r="C177" s="1">
        <f>IFERROR(__xludf.DUMMYFUNCTION("""COMPUTED_VALUE"""),40764.0)</f>
        <v>40764</v>
      </c>
    </row>
    <row r="178">
      <c r="A178" s="2" t="s">
        <v>179</v>
      </c>
      <c r="B178" s="1">
        <f>IFERROR(__xludf.DUMMYFUNCTION("split(A178,""#"")"),84697.0)</f>
        <v>84697</v>
      </c>
      <c r="C178" s="1">
        <f>IFERROR(__xludf.DUMMYFUNCTION("""COMPUTED_VALUE"""),79414.0)</f>
        <v>79414</v>
      </c>
    </row>
    <row r="179">
      <c r="A179" s="2" t="s">
        <v>180</v>
      </c>
      <c r="B179" s="1">
        <f>IFERROR(__xludf.DUMMYFUNCTION("split(A179,""#"")"),14040.0)</f>
        <v>14040</v>
      </c>
      <c r="C179" s="1">
        <f>IFERROR(__xludf.DUMMYFUNCTION("""COMPUTED_VALUE"""),90751.0)</f>
        <v>90751</v>
      </c>
    </row>
    <row r="180">
      <c r="A180" s="2" t="s">
        <v>181</v>
      </c>
      <c r="B180" s="1">
        <f>IFERROR(__xludf.DUMMYFUNCTION("split(A180,""#"")"),26930.0)</f>
        <v>26930</v>
      </c>
      <c r="C180" s="1">
        <f>IFERROR(__xludf.DUMMYFUNCTION("""COMPUTED_VALUE"""),62370.0)</f>
        <v>62370</v>
      </c>
    </row>
    <row r="181">
      <c r="A181" s="2" t="s">
        <v>182</v>
      </c>
      <c r="B181" s="1">
        <f>IFERROR(__xludf.DUMMYFUNCTION("split(A181,""#"")"),62034.0)</f>
        <v>62034</v>
      </c>
      <c r="C181" s="1">
        <f>IFERROR(__xludf.DUMMYFUNCTION("""COMPUTED_VALUE"""),79253.0)</f>
        <v>79253</v>
      </c>
    </row>
    <row r="182">
      <c r="A182" s="2" t="s">
        <v>183</v>
      </c>
      <c r="B182" s="1">
        <f>IFERROR(__xludf.DUMMYFUNCTION("split(A182,""#"")"),41654.0)</f>
        <v>41654</v>
      </c>
      <c r="C182" s="1">
        <f>IFERROR(__xludf.DUMMYFUNCTION("""COMPUTED_VALUE"""),62370.0)</f>
        <v>62370</v>
      </c>
    </row>
    <row r="183">
      <c r="A183" s="2" t="s">
        <v>184</v>
      </c>
      <c r="B183" s="1">
        <f>IFERROR(__xludf.DUMMYFUNCTION("split(A183,""#"")"),72668.0)</f>
        <v>72668</v>
      </c>
      <c r="C183" s="1">
        <f>IFERROR(__xludf.DUMMYFUNCTION("""COMPUTED_VALUE"""),37285.0)</f>
        <v>37285</v>
      </c>
    </row>
    <row r="184">
      <c r="A184" s="2" t="s">
        <v>185</v>
      </c>
      <c r="B184" s="1">
        <f>IFERROR(__xludf.DUMMYFUNCTION("split(A184,""#"")"),69857.0)</f>
        <v>69857</v>
      </c>
      <c r="C184" s="1">
        <f>IFERROR(__xludf.DUMMYFUNCTION("""COMPUTED_VALUE"""),97462.0)</f>
        <v>97462</v>
      </c>
    </row>
    <row r="185">
      <c r="A185" s="2" t="s">
        <v>186</v>
      </c>
      <c r="B185" s="1">
        <f>IFERROR(__xludf.DUMMYFUNCTION("split(A185,""#"")"),89426.0)</f>
        <v>89426</v>
      </c>
      <c r="C185" s="1">
        <f>IFERROR(__xludf.DUMMYFUNCTION("""COMPUTED_VALUE"""),44374.0)</f>
        <v>44374</v>
      </c>
    </row>
    <row r="186">
      <c r="A186" s="2" t="s">
        <v>187</v>
      </c>
      <c r="B186" s="1">
        <f>IFERROR(__xludf.DUMMYFUNCTION("split(A186,""#"")"),38354.0)</f>
        <v>38354</v>
      </c>
      <c r="C186" s="1">
        <f>IFERROR(__xludf.DUMMYFUNCTION("""COMPUTED_VALUE"""),20538.0)</f>
        <v>20538</v>
      </c>
    </row>
    <row r="187">
      <c r="A187" s="2" t="s">
        <v>188</v>
      </c>
      <c r="B187" s="1">
        <f>IFERROR(__xludf.DUMMYFUNCTION("split(A187,""#"")"),68214.0)</f>
        <v>68214</v>
      </c>
      <c r="C187" s="1">
        <f>IFERROR(__xludf.DUMMYFUNCTION("""COMPUTED_VALUE"""),68822.0)</f>
        <v>68822</v>
      </c>
    </row>
    <row r="188">
      <c r="A188" s="2" t="s">
        <v>189</v>
      </c>
      <c r="B188" s="1">
        <f>IFERROR(__xludf.DUMMYFUNCTION("split(A188,""#"")"),51210.0)</f>
        <v>51210</v>
      </c>
      <c r="C188" s="1">
        <f>IFERROR(__xludf.DUMMYFUNCTION("""COMPUTED_VALUE"""),38361.0)</f>
        <v>38361</v>
      </c>
    </row>
    <row r="189">
      <c r="A189" s="2" t="s">
        <v>190</v>
      </c>
      <c r="B189" s="1">
        <f>IFERROR(__xludf.DUMMYFUNCTION("split(A189,""#"")"),60260.0)</f>
        <v>60260</v>
      </c>
      <c r="C189" s="1">
        <f>IFERROR(__xludf.DUMMYFUNCTION("""COMPUTED_VALUE"""),34047.0)</f>
        <v>34047</v>
      </c>
    </row>
    <row r="190">
      <c r="A190" s="2" t="s">
        <v>191</v>
      </c>
      <c r="B190" s="1">
        <f>IFERROR(__xludf.DUMMYFUNCTION("split(A190,""#"")"),97778.0)</f>
        <v>97778</v>
      </c>
      <c r="C190" s="1">
        <f>IFERROR(__xludf.DUMMYFUNCTION("""COMPUTED_VALUE"""),35495.0)</f>
        <v>35495</v>
      </c>
    </row>
    <row r="191">
      <c r="A191" s="2" t="s">
        <v>192</v>
      </c>
      <c r="B191" s="1">
        <f>IFERROR(__xludf.DUMMYFUNCTION("split(A191,""#"")"),64646.0)</f>
        <v>64646</v>
      </c>
      <c r="C191" s="1">
        <f>IFERROR(__xludf.DUMMYFUNCTION("""COMPUTED_VALUE"""),30634.0)</f>
        <v>30634</v>
      </c>
    </row>
    <row r="192">
      <c r="A192" s="2" t="s">
        <v>193</v>
      </c>
      <c r="B192" s="1">
        <f>IFERROR(__xludf.DUMMYFUNCTION("split(A192,""#"")"),86706.0)</f>
        <v>86706</v>
      </c>
      <c r="C192" s="1">
        <f>IFERROR(__xludf.DUMMYFUNCTION("""COMPUTED_VALUE"""),85448.0)</f>
        <v>85448</v>
      </c>
    </row>
    <row r="193">
      <c r="A193" s="2" t="s">
        <v>194</v>
      </c>
      <c r="B193" s="1">
        <f>IFERROR(__xludf.DUMMYFUNCTION("split(A193,""#"")"),71151.0)</f>
        <v>71151</v>
      </c>
      <c r="C193" s="1">
        <f>IFERROR(__xludf.DUMMYFUNCTION("""COMPUTED_VALUE"""),32417.0)</f>
        <v>32417</v>
      </c>
    </row>
    <row r="194">
      <c r="A194" s="2" t="s">
        <v>195</v>
      </c>
      <c r="B194" s="1">
        <f>IFERROR(__xludf.DUMMYFUNCTION("split(A194,""#"")"),52064.0)</f>
        <v>52064</v>
      </c>
      <c r="C194" s="1">
        <f>IFERROR(__xludf.DUMMYFUNCTION("""COMPUTED_VALUE"""),84475.0)</f>
        <v>84475</v>
      </c>
    </row>
    <row r="195">
      <c r="A195" s="2" t="s">
        <v>196</v>
      </c>
      <c r="B195" s="1">
        <f>IFERROR(__xludf.DUMMYFUNCTION("split(A195,""#"")"),92076.0)</f>
        <v>92076</v>
      </c>
      <c r="C195" s="1">
        <f>IFERROR(__xludf.DUMMYFUNCTION("""COMPUTED_VALUE"""),79101.0)</f>
        <v>79101</v>
      </c>
    </row>
    <row r="196">
      <c r="A196" s="2" t="s">
        <v>197</v>
      </c>
      <c r="B196" s="1">
        <f>IFERROR(__xludf.DUMMYFUNCTION("split(A196,""#"")"),52941.0)</f>
        <v>52941</v>
      </c>
      <c r="C196" s="1">
        <f>IFERROR(__xludf.DUMMYFUNCTION("""COMPUTED_VALUE"""),65015.0)</f>
        <v>65015</v>
      </c>
    </row>
    <row r="197">
      <c r="A197" s="2" t="s">
        <v>198</v>
      </c>
      <c r="B197" s="1">
        <f>IFERROR(__xludf.DUMMYFUNCTION("split(A197,""#"")"),83276.0)</f>
        <v>83276</v>
      </c>
      <c r="C197" s="1">
        <f>IFERROR(__xludf.DUMMYFUNCTION("""COMPUTED_VALUE"""),28661.0)</f>
        <v>28661</v>
      </c>
    </row>
    <row r="198">
      <c r="A198" s="2" t="s">
        <v>199</v>
      </c>
      <c r="B198" s="1">
        <f>IFERROR(__xludf.DUMMYFUNCTION("split(A198,""#"")"),45040.0)</f>
        <v>45040</v>
      </c>
      <c r="C198" s="1">
        <f>IFERROR(__xludf.DUMMYFUNCTION("""COMPUTED_VALUE"""),52329.0)</f>
        <v>52329</v>
      </c>
    </row>
    <row r="199">
      <c r="A199" s="2" t="s">
        <v>200</v>
      </c>
      <c r="B199" s="1">
        <f>IFERROR(__xludf.DUMMYFUNCTION("split(A199,""#"")"),24804.0)</f>
        <v>24804</v>
      </c>
      <c r="C199" s="1">
        <f>IFERROR(__xludf.DUMMYFUNCTION("""COMPUTED_VALUE"""),40692.0)</f>
        <v>40692</v>
      </c>
    </row>
    <row r="200">
      <c r="A200" s="2" t="s">
        <v>201</v>
      </c>
      <c r="B200" s="1">
        <f>IFERROR(__xludf.DUMMYFUNCTION("split(A200,""#"")"),80127.0)</f>
        <v>80127</v>
      </c>
      <c r="C200" s="1">
        <f>IFERROR(__xludf.DUMMYFUNCTION("""COMPUTED_VALUE"""),71081.0)</f>
        <v>71081</v>
      </c>
    </row>
    <row r="201">
      <c r="A201" s="2" t="s">
        <v>202</v>
      </c>
      <c r="B201" s="1">
        <f>IFERROR(__xludf.DUMMYFUNCTION("split(A201,""#"")"),75976.0)</f>
        <v>75976</v>
      </c>
      <c r="C201" s="1">
        <f>IFERROR(__xludf.DUMMYFUNCTION("""COMPUTED_VALUE"""),83297.0)</f>
        <v>83297</v>
      </c>
    </row>
    <row r="202">
      <c r="A202" s="2" t="s">
        <v>203</v>
      </c>
      <c r="B202" s="1">
        <f>IFERROR(__xludf.DUMMYFUNCTION("split(A202,""#"")"),50856.0)</f>
        <v>50856</v>
      </c>
      <c r="C202" s="1">
        <f>IFERROR(__xludf.DUMMYFUNCTION("""COMPUTED_VALUE"""),54764.0)</f>
        <v>54764</v>
      </c>
    </row>
    <row r="203">
      <c r="A203" s="2" t="s">
        <v>204</v>
      </c>
      <c r="B203" s="1">
        <f>IFERROR(__xludf.DUMMYFUNCTION("split(A203,""#"")"),98860.0)</f>
        <v>98860</v>
      </c>
      <c r="C203" s="1">
        <f>IFERROR(__xludf.DUMMYFUNCTION("""COMPUTED_VALUE"""),14310.0)</f>
        <v>14310</v>
      </c>
    </row>
    <row r="204">
      <c r="A204" s="2" t="s">
        <v>205</v>
      </c>
      <c r="B204" s="1">
        <f>IFERROR(__xludf.DUMMYFUNCTION("split(A204,""#"")"),86849.0)</f>
        <v>86849</v>
      </c>
      <c r="C204" s="1">
        <f>IFERROR(__xludf.DUMMYFUNCTION("""COMPUTED_VALUE"""),68822.0)</f>
        <v>68822</v>
      </c>
    </row>
    <row r="205">
      <c r="A205" s="2" t="s">
        <v>206</v>
      </c>
      <c r="B205" s="1">
        <f>IFERROR(__xludf.DUMMYFUNCTION("split(A205,""#"")"),55826.0)</f>
        <v>55826</v>
      </c>
      <c r="C205" s="1">
        <f>IFERROR(__xludf.DUMMYFUNCTION("""COMPUTED_VALUE"""),22807.0)</f>
        <v>22807</v>
      </c>
    </row>
    <row r="206">
      <c r="A206" s="2" t="s">
        <v>207</v>
      </c>
      <c r="B206" s="1">
        <f>IFERROR(__xludf.DUMMYFUNCTION("split(A206,""#"")"),44426.0)</f>
        <v>44426</v>
      </c>
      <c r="C206" s="1">
        <f>IFERROR(__xludf.DUMMYFUNCTION("""COMPUTED_VALUE"""),84475.0)</f>
        <v>84475</v>
      </c>
    </row>
    <row r="207">
      <c r="A207" s="2" t="s">
        <v>208</v>
      </c>
      <c r="B207" s="1">
        <f>IFERROR(__xludf.DUMMYFUNCTION("split(A207,""#"")"),18776.0)</f>
        <v>18776</v>
      </c>
      <c r="C207" s="1">
        <f>IFERROR(__xludf.DUMMYFUNCTION("""COMPUTED_VALUE"""),63854.0)</f>
        <v>63854</v>
      </c>
    </row>
    <row r="208">
      <c r="A208" s="2" t="s">
        <v>209</v>
      </c>
      <c r="B208" s="1">
        <f>IFERROR(__xludf.DUMMYFUNCTION("split(A208,""#"")"),88579.0)</f>
        <v>88579</v>
      </c>
      <c r="C208" s="1">
        <f>IFERROR(__xludf.DUMMYFUNCTION("""COMPUTED_VALUE"""),41265.0)</f>
        <v>41265</v>
      </c>
    </row>
    <row r="209">
      <c r="A209" s="2" t="s">
        <v>210</v>
      </c>
      <c r="B209" s="1">
        <f>IFERROR(__xludf.DUMMYFUNCTION("split(A209,""#"")"),86039.0)</f>
        <v>86039</v>
      </c>
      <c r="C209" s="1">
        <f>IFERROR(__xludf.DUMMYFUNCTION("""COMPUTED_VALUE"""),72666.0)</f>
        <v>72666</v>
      </c>
    </row>
    <row r="210">
      <c r="A210" s="2" t="s">
        <v>211</v>
      </c>
      <c r="B210" s="1">
        <f>IFERROR(__xludf.DUMMYFUNCTION("split(A210,""#"")"),31003.0)</f>
        <v>31003</v>
      </c>
      <c r="C210" s="1">
        <f>IFERROR(__xludf.DUMMYFUNCTION("""COMPUTED_VALUE"""),79253.0)</f>
        <v>79253</v>
      </c>
    </row>
    <row r="211">
      <c r="A211" s="2" t="s">
        <v>212</v>
      </c>
      <c r="B211" s="1">
        <f>IFERROR(__xludf.DUMMYFUNCTION("split(A211,""#"")"),38782.0)</f>
        <v>38782</v>
      </c>
      <c r="C211" s="1">
        <f>IFERROR(__xludf.DUMMYFUNCTION("""COMPUTED_VALUE"""),72839.0)</f>
        <v>72839</v>
      </c>
    </row>
    <row r="212">
      <c r="A212" s="2" t="s">
        <v>213</v>
      </c>
      <c r="B212" s="1">
        <f>IFERROR(__xludf.DUMMYFUNCTION("split(A212,""#"")"),44759.0)</f>
        <v>44759</v>
      </c>
      <c r="C212" s="1">
        <f>IFERROR(__xludf.DUMMYFUNCTION("""COMPUTED_VALUE"""),40764.0)</f>
        <v>40764</v>
      </c>
    </row>
    <row r="213">
      <c r="A213" s="2" t="s">
        <v>214</v>
      </c>
      <c r="B213" s="1">
        <f>IFERROR(__xludf.DUMMYFUNCTION("split(A213,""#"")"),49379.0)</f>
        <v>49379</v>
      </c>
      <c r="C213" s="1">
        <f>IFERROR(__xludf.DUMMYFUNCTION("""COMPUTED_VALUE"""),74859.0)</f>
        <v>74859</v>
      </c>
    </row>
    <row r="214">
      <c r="A214" s="2" t="s">
        <v>215</v>
      </c>
      <c r="B214" s="1">
        <f>IFERROR(__xludf.DUMMYFUNCTION("split(A214,""#"")"),96296.0)</f>
        <v>96296</v>
      </c>
      <c r="C214" s="1">
        <f>IFERROR(__xludf.DUMMYFUNCTION("""COMPUTED_VALUE"""),22158.0)</f>
        <v>22158</v>
      </c>
    </row>
    <row r="215">
      <c r="A215" s="2" t="s">
        <v>216</v>
      </c>
      <c r="B215" s="1">
        <f>IFERROR(__xludf.DUMMYFUNCTION("split(A215,""#"")"),52253.0)</f>
        <v>52253</v>
      </c>
      <c r="C215" s="1">
        <f>IFERROR(__xludf.DUMMYFUNCTION("""COMPUTED_VALUE"""),28645.0)</f>
        <v>28645</v>
      </c>
    </row>
    <row r="216">
      <c r="A216" s="2" t="s">
        <v>217</v>
      </c>
      <c r="B216" s="1">
        <f>IFERROR(__xludf.DUMMYFUNCTION("split(A216,""#"")"),40895.0)</f>
        <v>40895</v>
      </c>
      <c r="C216" s="1">
        <f>IFERROR(__xludf.DUMMYFUNCTION("""COMPUTED_VALUE"""),79101.0)</f>
        <v>79101</v>
      </c>
    </row>
    <row r="217">
      <c r="A217" s="2" t="s">
        <v>218</v>
      </c>
      <c r="B217" s="1">
        <f>IFERROR(__xludf.DUMMYFUNCTION("split(A217,""#"")"),11295.0)</f>
        <v>11295</v>
      </c>
      <c r="C217" s="1">
        <f>IFERROR(__xludf.DUMMYFUNCTION("""COMPUTED_VALUE"""),47834.0)</f>
        <v>47834</v>
      </c>
    </row>
    <row r="218">
      <c r="A218" s="2" t="s">
        <v>219</v>
      </c>
      <c r="B218" s="1">
        <f>IFERROR(__xludf.DUMMYFUNCTION("split(A218,""#"")"),82274.0)</f>
        <v>82274</v>
      </c>
      <c r="C218" s="1">
        <f>IFERROR(__xludf.DUMMYFUNCTION("""COMPUTED_VALUE"""),36463.0)</f>
        <v>36463</v>
      </c>
    </row>
    <row r="219">
      <c r="A219" s="2" t="s">
        <v>220</v>
      </c>
      <c r="B219" s="1">
        <f>IFERROR(__xludf.DUMMYFUNCTION("split(A219,""#"")"),75980.0)</f>
        <v>75980</v>
      </c>
      <c r="C219" s="1">
        <f>IFERROR(__xludf.DUMMYFUNCTION("""COMPUTED_VALUE"""),53984.0)</f>
        <v>53984</v>
      </c>
    </row>
    <row r="220">
      <c r="A220" s="2" t="s">
        <v>221</v>
      </c>
      <c r="B220" s="1">
        <f>IFERROR(__xludf.DUMMYFUNCTION("split(A220,""#"")"),80045.0)</f>
        <v>80045</v>
      </c>
      <c r="C220" s="1">
        <f>IFERROR(__xludf.DUMMYFUNCTION("""COMPUTED_VALUE"""),90190.0)</f>
        <v>90190</v>
      </c>
    </row>
    <row r="221">
      <c r="A221" s="2" t="s">
        <v>222</v>
      </c>
      <c r="B221" s="1">
        <f>IFERROR(__xludf.DUMMYFUNCTION("split(A221,""#"")"),24187.0)</f>
        <v>24187</v>
      </c>
      <c r="C221" s="1">
        <f>IFERROR(__xludf.DUMMYFUNCTION("""COMPUTED_VALUE"""),60596.0)</f>
        <v>60596</v>
      </c>
    </row>
    <row r="222">
      <c r="A222" s="2" t="s">
        <v>223</v>
      </c>
      <c r="B222" s="1">
        <f>IFERROR(__xludf.DUMMYFUNCTION("split(A222,""#"")"),84264.0)</f>
        <v>84264</v>
      </c>
      <c r="C222" s="1">
        <f>IFERROR(__xludf.DUMMYFUNCTION("""COMPUTED_VALUE"""),60692.0)</f>
        <v>60692</v>
      </c>
    </row>
    <row r="223">
      <c r="A223" s="2" t="s">
        <v>224</v>
      </c>
      <c r="B223" s="1">
        <f>IFERROR(__xludf.DUMMYFUNCTION("split(A223,""#"")"),39382.0)</f>
        <v>39382</v>
      </c>
      <c r="C223" s="1">
        <f>IFERROR(__xludf.DUMMYFUNCTION("""COMPUTED_VALUE"""),52329.0)</f>
        <v>52329</v>
      </c>
    </row>
    <row r="224">
      <c r="A224" s="2" t="s">
        <v>225</v>
      </c>
      <c r="B224" s="1">
        <f>IFERROR(__xludf.DUMMYFUNCTION("split(A224,""#"")"),68621.0)</f>
        <v>68621</v>
      </c>
      <c r="C224" s="1">
        <f>IFERROR(__xludf.DUMMYFUNCTION("""COMPUTED_VALUE"""),67760.0)</f>
        <v>67760</v>
      </c>
    </row>
    <row r="225">
      <c r="A225" s="2" t="s">
        <v>226</v>
      </c>
      <c r="B225" s="1">
        <f>IFERROR(__xludf.DUMMYFUNCTION("split(A225,""#"")"),78207.0)</f>
        <v>78207</v>
      </c>
      <c r="C225" s="1">
        <f>IFERROR(__xludf.DUMMYFUNCTION("""COMPUTED_VALUE"""),92176.0)</f>
        <v>92176</v>
      </c>
    </row>
    <row r="226">
      <c r="A226" s="2" t="s">
        <v>227</v>
      </c>
      <c r="B226" s="1">
        <f>IFERROR(__xludf.DUMMYFUNCTION("split(A226,""#"")"),29605.0)</f>
        <v>29605</v>
      </c>
      <c r="C226" s="1">
        <f>IFERROR(__xludf.DUMMYFUNCTION("""COMPUTED_VALUE"""),89257.0)</f>
        <v>89257</v>
      </c>
    </row>
    <row r="227">
      <c r="A227" s="2" t="s">
        <v>228</v>
      </c>
      <c r="B227" s="1">
        <f>IFERROR(__xludf.DUMMYFUNCTION("split(A227,""#"")"),82965.0)</f>
        <v>82965</v>
      </c>
      <c r="C227" s="1">
        <f>IFERROR(__xludf.DUMMYFUNCTION("""COMPUTED_VALUE"""),57643.0)</f>
        <v>57643</v>
      </c>
    </row>
    <row r="228">
      <c r="A228" s="2" t="s">
        <v>229</v>
      </c>
      <c r="B228" s="1">
        <f>IFERROR(__xludf.DUMMYFUNCTION("split(A228,""#"")"),35473.0)</f>
        <v>35473</v>
      </c>
      <c r="C228" s="1">
        <f>IFERROR(__xludf.DUMMYFUNCTION("""COMPUTED_VALUE"""),32611.0)</f>
        <v>32611</v>
      </c>
    </row>
    <row r="229">
      <c r="A229" s="2" t="s">
        <v>230</v>
      </c>
      <c r="B229" s="1">
        <f>IFERROR(__xludf.DUMMYFUNCTION("split(A229,""#"")"),76842.0)</f>
        <v>76842</v>
      </c>
      <c r="C229" s="1">
        <f>IFERROR(__xludf.DUMMYFUNCTION("""COMPUTED_VALUE"""),83297.0)</f>
        <v>83297</v>
      </c>
    </row>
    <row r="230">
      <c r="A230" s="2" t="s">
        <v>231</v>
      </c>
      <c r="B230" s="1">
        <f>IFERROR(__xludf.DUMMYFUNCTION("split(A230,""#"")"),53704.0)</f>
        <v>53704</v>
      </c>
      <c r="C230" s="1">
        <f>IFERROR(__xludf.DUMMYFUNCTION("""COMPUTED_VALUE"""),69974.0)</f>
        <v>69974</v>
      </c>
    </row>
    <row r="231">
      <c r="A231" s="2" t="s">
        <v>232</v>
      </c>
      <c r="B231" s="1">
        <f>IFERROR(__xludf.DUMMYFUNCTION("split(A231,""#"")"),18987.0)</f>
        <v>18987</v>
      </c>
      <c r="C231" s="1">
        <f>IFERROR(__xludf.DUMMYFUNCTION("""COMPUTED_VALUE"""),86774.0)</f>
        <v>86774</v>
      </c>
    </row>
    <row r="232">
      <c r="A232" s="2" t="s">
        <v>233</v>
      </c>
      <c r="B232" s="1">
        <f>IFERROR(__xludf.DUMMYFUNCTION("split(A232,""#"")"),87307.0)</f>
        <v>87307</v>
      </c>
      <c r="C232" s="1">
        <f>IFERROR(__xludf.DUMMYFUNCTION("""COMPUTED_VALUE"""),55460.0)</f>
        <v>55460</v>
      </c>
    </row>
    <row r="233">
      <c r="A233" s="2" t="s">
        <v>234</v>
      </c>
      <c r="B233" s="1">
        <f>IFERROR(__xludf.DUMMYFUNCTION("split(A233,""#"")"),13653.0)</f>
        <v>13653</v>
      </c>
      <c r="C233" s="1">
        <f>IFERROR(__xludf.DUMMYFUNCTION("""COMPUTED_VALUE"""),79101.0)</f>
        <v>79101</v>
      </c>
    </row>
    <row r="234">
      <c r="A234" s="2" t="s">
        <v>235</v>
      </c>
      <c r="B234" s="1">
        <f>IFERROR(__xludf.DUMMYFUNCTION("split(A234,""#"")"),63448.0)</f>
        <v>63448</v>
      </c>
      <c r="C234" s="1">
        <f>IFERROR(__xludf.DUMMYFUNCTION("""COMPUTED_VALUE"""),47166.0)</f>
        <v>47166</v>
      </c>
    </row>
    <row r="235">
      <c r="A235" s="2" t="s">
        <v>236</v>
      </c>
      <c r="B235" s="1">
        <f>IFERROR(__xludf.DUMMYFUNCTION("split(A235,""#"")"),82570.0)</f>
        <v>82570</v>
      </c>
      <c r="C235" s="1">
        <f>IFERROR(__xludf.DUMMYFUNCTION("""COMPUTED_VALUE"""),11369.0)</f>
        <v>11369</v>
      </c>
    </row>
    <row r="236">
      <c r="A236" s="2" t="s">
        <v>237</v>
      </c>
      <c r="B236" s="1">
        <f>IFERROR(__xludf.DUMMYFUNCTION("split(A236,""#"")"),35219.0)</f>
        <v>35219</v>
      </c>
      <c r="C236" s="1">
        <f>IFERROR(__xludf.DUMMYFUNCTION("""COMPUTED_VALUE"""),79094.0)</f>
        <v>79094</v>
      </c>
    </row>
    <row r="237">
      <c r="A237" s="2" t="s">
        <v>238</v>
      </c>
      <c r="B237" s="1">
        <f>IFERROR(__xludf.DUMMYFUNCTION("split(A237,""#"")"),78126.0)</f>
        <v>78126</v>
      </c>
      <c r="C237" s="1">
        <f>IFERROR(__xludf.DUMMYFUNCTION("""COMPUTED_VALUE"""),58440.0)</f>
        <v>58440</v>
      </c>
    </row>
    <row r="238">
      <c r="A238" s="2" t="s">
        <v>239</v>
      </c>
      <c r="B238" s="1">
        <f>IFERROR(__xludf.DUMMYFUNCTION("split(A238,""#"")"),90509.0)</f>
        <v>90509</v>
      </c>
      <c r="C238" s="1">
        <f>IFERROR(__xludf.DUMMYFUNCTION("""COMPUTED_VALUE"""),42934.0)</f>
        <v>42934</v>
      </c>
    </row>
    <row r="239">
      <c r="A239" s="2" t="s">
        <v>240</v>
      </c>
      <c r="B239" s="1">
        <f>IFERROR(__xludf.DUMMYFUNCTION("split(A239,""#"")"),67069.0)</f>
        <v>67069</v>
      </c>
      <c r="C239" s="1">
        <f>IFERROR(__xludf.DUMMYFUNCTION("""COMPUTED_VALUE"""),89709.0)</f>
        <v>89709</v>
      </c>
    </row>
    <row r="240">
      <c r="A240" s="2" t="s">
        <v>241</v>
      </c>
      <c r="B240" s="1">
        <f>IFERROR(__xludf.DUMMYFUNCTION("split(A240,""#"")"),30317.0)</f>
        <v>30317</v>
      </c>
      <c r="C240" s="1">
        <f>IFERROR(__xludf.DUMMYFUNCTION("""COMPUTED_VALUE"""),83976.0)</f>
        <v>83976</v>
      </c>
    </row>
    <row r="241">
      <c r="A241" s="2" t="s">
        <v>242</v>
      </c>
      <c r="B241" s="1">
        <f>IFERROR(__xludf.DUMMYFUNCTION("split(A241,""#"")"),59656.0)</f>
        <v>59656</v>
      </c>
      <c r="C241" s="1">
        <f>IFERROR(__xludf.DUMMYFUNCTION("""COMPUTED_VALUE"""),67961.0)</f>
        <v>67961</v>
      </c>
    </row>
    <row r="242">
      <c r="A242" s="2" t="s">
        <v>243</v>
      </c>
      <c r="B242" s="1">
        <f>IFERROR(__xludf.DUMMYFUNCTION("split(A242,""#"")"),85165.0)</f>
        <v>85165</v>
      </c>
      <c r="C242" s="1">
        <f>IFERROR(__xludf.DUMMYFUNCTION("""COMPUTED_VALUE"""),47834.0)</f>
        <v>47834</v>
      </c>
    </row>
    <row r="243">
      <c r="A243" s="2" t="s">
        <v>244</v>
      </c>
      <c r="B243" s="1">
        <f>IFERROR(__xludf.DUMMYFUNCTION("split(A243,""#"")"),87543.0)</f>
        <v>87543</v>
      </c>
      <c r="C243" s="1">
        <f>IFERROR(__xludf.DUMMYFUNCTION("""COMPUTED_VALUE"""),41626.0)</f>
        <v>41626</v>
      </c>
    </row>
    <row r="244">
      <c r="A244" s="2" t="s">
        <v>245</v>
      </c>
      <c r="B244" s="1">
        <f>IFERROR(__xludf.DUMMYFUNCTION("split(A244,""#"")"),63866.0)</f>
        <v>63866</v>
      </c>
      <c r="C244" s="1">
        <f>IFERROR(__xludf.DUMMYFUNCTION("""COMPUTED_VALUE"""),28813.0)</f>
        <v>28813</v>
      </c>
    </row>
    <row r="245">
      <c r="A245" s="2" t="s">
        <v>246</v>
      </c>
      <c r="B245" s="1">
        <f>IFERROR(__xludf.DUMMYFUNCTION("split(A245,""#"")"),96015.0)</f>
        <v>96015</v>
      </c>
      <c r="C245" s="1">
        <f>IFERROR(__xludf.DUMMYFUNCTION("""COMPUTED_VALUE"""),89257.0)</f>
        <v>89257</v>
      </c>
    </row>
    <row r="246">
      <c r="A246" s="2" t="s">
        <v>247</v>
      </c>
      <c r="B246" s="1">
        <f>IFERROR(__xludf.DUMMYFUNCTION("split(A246,""#"")"),41635.0)</f>
        <v>41635</v>
      </c>
      <c r="C246" s="1">
        <f>IFERROR(__xludf.DUMMYFUNCTION("""COMPUTED_VALUE"""),40764.0)</f>
        <v>40764</v>
      </c>
    </row>
    <row r="247">
      <c r="A247" s="2" t="s">
        <v>248</v>
      </c>
      <c r="B247" s="1">
        <f>IFERROR(__xludf.DUMMYFUNCTION("split(A247,""#"")"),58535.0)</f>
        <v>58535</v>
      </c>
      <c r="C247" s="1">
        <f>IFERROR(__xludf.DUMMYFUNCTION("""COMPUTED_VALUE"""),47166.0)</f>
        <v>47166</v>
      </c>
    </row>
    <row r="248">
      <c r="A248" s="2" t="s">
        <v>249</v>
      </c>
      <c r="B248" s="1">
        <f>IFERROR(__xludf.DUMMYFUNCTION("split(A248,""#"")"),86065.0)</f>
        <v>86065</v>
      </c>
      <c r="C248" s="1">
        <f>IFERROR(__xludf.DUMMYFUNCTION("""COMPUTED_VALUE"""),53573.0)</f>
        <v>53573</v>
      </c>
    </row>
    <row r="249">
      <c r="A249" s="2" t="s">
        <v>250</v>
      </c>
      <c r="B249" s="1">
        <f>IFERROR(__xludf.DUMMYFUNCTION("split(A249,""#"")"),59283.0)</f>
        <v>59283</v>
      </c>
      <c r="C249" s="1">
        <f>IFERROR(__xludf.DUMMYFUNCTION("""COMPUTED_VALUE"""),43240.0)</f>
        <v>43240</v>
      </c>
    </row>
    <row r="250">
      <c r="A250" s="2" t="s">
        <v>251</v>
      </c>
      <c r="B250" s="1">
        <f>IFERROR(__xludf.DUMMYFUNCTION("split(A250,""#"")"),52899.0)</f>
        <v>52899</v>
      </c>
      <c r="C250" s="1">
        <f>IFERROR(__xludf.DUMMYFUNCTION("""COMPUTED_VALUE"""),68822.0)</f>
        <v>68822</v>
      </c>
    </row>
    <row r="251">
      <c r="A251" s="2" t="s">
        <v>252</v>
      </c>
      <c r="B251" s="1">
        <f>IFERROR(__xludf.DUMMYFUNCTION("split(A251,""#"")"),93324.0)</f>
        <v>93324</v>
      </c>
      <c r="C251" s="1">
        <f>IFERROR(__xludf.DUMMYFUNCTION("""COMPUTED_VALUE"""),28248.0)</f>
        <v>28248</v>
      </c>
    </row>
    <row r="252">
      <c r="A252" s="2" t="s">
        <v>253</v>
      </c>
      <c r="B252" s="1">
        <f>IFERROR(__xludf.DUMMYFUNCTION("split(A252,""#"")"),30465.0)</f>
        <v>30465</v>
      </c>
      <c r="C252" s="1">
        <f>IFERROR(__xludf.DUMMYFUNCTION("""COMPUTED_VALUE"""),29605.0)</f>
        <v>29605</v>
      </c>
    </row>
    <row r="253">
      <c r="A253" s="2" t="s">
        <v>254</v>
      </c>
      <c r="B253" s="1">
        <f>IFERROR(__xludf.DUMMYFUNCTION("split(A253,""#"")"),90803.0)</f>
        <v>90803</v>
      </c>
      <c r="C253" s="1">
        <f>IFERROR(__xludf.DUMMYFUNCTION("""COMPUTED_VALUE"""),40764.0)</f>
        <v>40764</v>
      </c>
    </row>
    <row r="254">
      <c r="A254" s="2" t="s">
        <v>255</v>
      </c>
      <c r="B254" s="1">
        <f>IFERROR(__xludf.DUMMYFUNCTION("split(A254,""#"")"),65604.0)</f>
        <v>65604</v>
      </c>
      <c r="C254" s="1">
        <f>IFERROR(__xludf.DUMMYFUNCTION("""COMPUTED_VALUE"""),72666.0)</f>
        <v>72666</v>
      </c>
    </row>
    <row r="255">
      <c r="A255" s="2" t="s">
        <v>256</v>
      </c>
      <c r="B255" s="1">
        <f>IFERROR(__xludf.DUMMYFUNCTION("split(A255,""#"")"),41070.0)</f>
        <v>41070</v>
      </c>
      <c r="C255" s="1">
        <f>IFERROR(__xludf.DUMMYFUNCTION("""COMPUTED_VALUE"""),97917.0)</f>
        <v>97917</v>
      </c>
    </row>
    <row r="256">
      <c r="A256" s="2" t="s">
        <v>257</v>
      </c>
      <c r="B256" s="1">
        <f>IFERROR(__xludf.DUMMYFUNCTION("split(A256,""#"")"),21201.0)</f>
        <v>21201</v>
      </c>
      <c r="C256" s="1">
        <f>IFERROR(__xludf.DUMMYFUNCTION("""COMPUTED_VALUE"""),32712.0)</f>
        <v>32712</v>
      </c>
    </row>
    <row r="257">
      <c r="A257" s="2" t="s">
        <v>258</v>
      </c>
      <c r="B257" s="1">
        <f>IFERROR(__xludf.DUMMYFUNCTION("split(A257,""#"")"),66296.0)</f>
        <v>66296</v>
      </c>
      <c r="C257" s="1">
        <f>IFERROR(__xludf.DUMMYFUNCTION("""COMPUTED_VALUE"""),51560.0)</f>
        <v>51560</v>
      </c>
    </row>
    <row r="258">
      <c r="A258" s="2" t="s">
        <v>259</v>
      </c>
      <c r="B258" s="1">
        <f>IFERROR(__xludf.DUMMYFUNCTION("split(A258,""#"")"),23241.0)</f>
        <v>23241</v>
      </c>
      <c r="C258" s="1">
        <f>IFERROR(__xludf.DUMMYFUNCTION("""COMPUTED_VALUE"""),18816.0)</f>
        <v>18816</v>
      </c>
    </row>
    <row r="259">
      <c r="A259" s="2" t="s">
        <v>260</v>
      </c>
      <c r="B259" s="1">
        <f>IFERROR(__xludf.DUMMYFUNCTION("split(A259,""#"")"),49231.0)</f>
        <v>49231</v>
      </c>
      <c r="C259" s="1">
        <f>IFERROR(__xludf.DUMMYFUNCTION("""COMPUTED_VALUE"""),22376.0)</f>
        <v>22376</v>
      </c>
    </row>
    <row r="260">
      <c r="A260" s="2" t="s">
        <v>261</v>
      </c>
      <c r="B260" s="1">
        <f>IFERROR(__xludf.DUMMYFUNCTION("split(A260,""#"")"),16090.0)</f>
        <v>16090</v>
      </c>
      <c r="C260" s="1">
        <f>IFERROR(__xludf.DUMMYFUNCTION("""COMPUTED_VALUE"""),71800.0)</f>
        <v>71800</v>
      </c>
    </row>
    <row r="261">
      <c r="A261" s="2" t="s">
        <v>262</v>
      </c>
      <c r="B261" s="1">
        <f>IFERROR(__xludf.DUMMYFUNCTION("split(A261,""#"")"),60878.0)</f>
        <v>60878</v>
      </c>
      <c r="C261" s="1">
        <f>IFERROR(__xludf.DUMMYFUNCTION("""COMPUTED_VALUE"""),70919.0)</f>
        <v>70919</v>
      </c>
    </row>
    <row r="262">
      <c r="A262" s="2" t="s">
        <v>263</v>
      </c>
      <c r="B262" s="1">
        <f>IFERROR(__xludf.DUMMYFUNCTION("split(A262,""#"")"),18216.0)</f>
        <v>18216</v>
      </c>
      <c r="C262" s="1">
        <f>IFERROR(__xludf.DUMMYFUNCTION("""COMPUTED_VALUE"""),86802.0)</f>
        <v>86802</v>
      </c>
    </row>
    <row r="263">
      <c r="A263" s="2" t="s">
        <v>264</v>
      </c>
      <c r="B263" s="1">
        <f>IFERROR(__xludf.DUMMYFUNCTION("split(A263,""#"")"),31255.0)</f>
        <v>31255</v>
      </c>
      <c r="C263" s="1">
        <f>IFERROR(__xludf.DUMMYFUNCTION("""COMPUTED_VALUE"""),56222.0)</f>
        <v>56222</v>
      </c>
    </row>
    <row r="264">
      <c r="A264" s="2" t="s">
        <v>265</v>
      </c>
      <c r="B264" s="1">
        <f>IFERROR(__xludf.DUMMYFUNCTION("split(A264,""#"")"),43385.0)</f>
        <v>43385</v>
      </c>
      <c r="C264" s="1">
        <f>IFERROR(__xludf.DUMMYFUNCTION("""COMPUTED_VALUE"""),43240.0)</f>
        <v>43240</v>
      </c>
    </row>
    <row r="265">
      <c r="A265" s="2" t="s">
        <v>266</v>
      </c>
      <c r="B265" s="1">
        <f>IFERROR(__xludf.DUMMYFUNCTION("split(A265,""#"")"),27548.0)</f>
        <v>27548</v>
      </c>
      <c r="C265" s="1">
        <f>IFERROR(__xludf.DUMMYFUNCTION("""COMPUTED_VALUE"""),79253.0)</f>
        <v>79253</v>
      </c>
    </row>
    <row r="266">
      <c r="A266" s="2" t="s">
        <v>267</v>
      </c>
      <c r="B266" s="1">
        <f>IFERROR(__xludf.DUMMYFUNCTION("split(A266,""#"")"),21800.0)</f>
        <v>21800</v>
      </c>
      <c r="C266" s="1">
        <f>IFERROR(__xludf.DUMMYFUNCTION("""COMPUTED_VALUE"""),47834.0)</f>
        <v>47834</v>
      </c>
    </row>
    <row r="267">
      <c r="A267" s="2" t="s">
        <v>268</v>
      </c>
      <c r="B267" s="1">
        <f>IFERROR(__xludf.DUMMYFUNCTION("split(A267,""#"")"),90258.0)</f>
        <v>90258</v>
      </c>
      <c r="C267" s="1">
        <f>IFERROR(__xludf.DUMMYFUNCTION("""COMPUTED_VALUE"""),68822.0)</f>
        <v>68822</v>
      </c>
    </row>
    <row r="268">
      <c r="A268" s="2" t="s">
        <v>269</v>
      </c>
      <c r="B268" s="1">
        <f>IFERROR(__xludf.DUMMYFUNCTION("split(A268,""#"")"),66198.0)</f>
        <v>66198</v>
      </c>
      <c r="C268" s="1">
        <f>IFERROR(__xludf.DUMMYFUNCTION("""COMPUTED_VALUE"""),41931.0)</f>
        <v>41931</v>
      </c>
    </row>
    <row r="269">
      <c r="A269" s="2" t="s">
        <v>270</v>
      </c>
      <c r="B269" s="1">
        <f>IFERROR(__xludf.DUMMYFUNCTION("split(A269,""#"")"),77218.0)</f>
        <v>77218</v>
      </c>
      <c r="C269" s="1">
        <f>IFERROR(__xludf.DUMMYFUNCTION("""COMPUTED_VALUE"""),75490.0)</f>
        <v>75490</v>
      </c>
    </row>
    <row r="270">
      <c r="A270" s="2" t="s">
        <v>271</v>
      </c>
      <c r="B270" s="1">
        <f>IFERROR(__xludf.DUMMYFUNCTION("split(A270,""#"")"),33929.0)</f>
        <v>33929</v>
      </c>
      <c r="C270" s="1">
        <f>IFERROR(__xludf.DUMMYFUNCTION("""COMPUTED_VALUE"""),46602.0)</f>
        <v>46602</v>
      </c>
    </row>
    <row r="271">
      <c r="A271" s="2" t="s">
        <v>272</v>
      </c>
      <c r="B271" s="1">
        <f>IFERROR(__xludf.DUMMYFUNCTION("split(A271,""#"")"),63886.0)</f>
        <v>63886</v>
      </c>
      <c r="C271" s="1">
        <f>IFERROR(__xludf.DUMMYFUNCTION("""COMPUTED_VALUE"""),36805.0)</f>
        <v>36805</v>
      </c>
    </row>
    <row r="272">
      <c r="A272" s="2" t="s">
        <v>273</v>
      </c>
      <c r="B272" s="1">
        <f>IFERROR(__xludf.DUMMYFUNCTION("split(A272,""#"")"),38478.0)</f>
        <v>38478</v>
      </c>
      <c r="C272" s="1">
        <f>IFERROR(__xludf.DUMMYFUNCTION("""COMPUTED_VALUE"""),28645.0)</f>
        <v>28645</v>
      </c>
    </row>
    <row r="273">
      <c r="A273" s="2" t="s">
        <v>274</v>
      </c>
      <c r="B273" s="1">
        <f>IFERROR(__xludf.DUMMYFUNCTION("split(A273,""#"")"),75472.0)</f>
        <v>75472</v>
      </c>
      <c r="C273" s="1">
        <f>IFERROR(__xludf.DUMMYFUNCTION("""COMPUTED_VALUE"""),77934.0)</f>
        <v>77934</v>
      </c>
    </row>
    <row r="274">
      <c r="A274" s="2" t="s">
        <v>275</v>
      </c>
      <c r="B274" s="1">
        <f>IFERROR(__xludf.DUMMYFUNCTION("split(A274,""#"")"),22622.0)</f>
        <v>22622</v>
      </c>
      <c r="C274" s="1">
        <f>IFERROR(__xludf.DUMMYFUNCTION("""COMPUTED_VALUE"""),47166.0)</f>
        <v>47166</v>
      </c>
    </row>
    <row r="275">
      <c r="A275" s="2" t="s">
        <v>276</v>
      </c>
      <c r="B275" s="1">
        <f>IFERROR(__xludf.DUMMYFUNCTION("split(A275,""#"")"),68813.0)</f>
        <v>68813</v>
      </c>
      <c r="C275" s="1">
        <f>IFERROR(__xludf.DUMMYFUNCTION("""COMPUTED_VALUE"""),72376.0)</f>
        <v>72376</v>
      </c>
    </row>
    <row r="276">
      <c r="A276" s="2" t="s">
        <v>277</v>
      </c>
      <c r="B276" s="1">
        <f>IFERROR(__xludf.DUMMYFUNCTION("split(A276,""#"")"),24242.0)</f>
        <v>24242</v>
      </c>
      <c r="C276" s="1">
        <f>IFERROR(__xludf.DUMMYFUNCTION("""COMPUTED_VALUE"""),67007.0)</f>
        <v>67007</v>
      </c>
    </row>
    <row r="277">
      <c r="A277" s="2" t="s">
        <v>278</v>
      </c>
      <c r="B277" s="1">
        <f>IFERROR(__xludf.DUMMYFUNCTION("split(A277,""#"")"),56625.0)</f>
        <v>56625</v>
      </c>
      <c r="C277" s="1">
        <f>IFERROR(__xludf.DUMMYFUNCTION("""COMPUTED_VALUE"""),30429.0)</f>
        <v>30429</v>
      </c>
    </row>
    <row r="278">
      <c r="A278" s="2" t="s">
        <v>279</v>
      </c>
      <c r="B278" s="1">
        <f>IFERROR(__xludf.DUMMYFUNCTION("split(A278,""#"")"),33816.0)</f>
        <v>33816</v>
      </c>
      <c r="C278" s="1">
        <f>IFERROR(__xludf.DUMMYFUNCTION("""COMPUTED_VALUE"""),69857.0)</f>
        <v>69857</v>
      </c>
    </row>
    <row r="279">
      <c r="A279" s="2" t="s">
        <v>280</v>
      </c>
      <c r="B279" s="1">
        <f>IFERROR(__xludf.DUMMYFUNCTION("split(A279,""#"")"),99853.0)</f>
        <v>99853</v>
      </c>
      <c r="C279" s="1">
        <f>IFERROR(__xludf.DUMMYFUNCTION("""COMPUTED_VALUE"""),53573.0)</f>
        <v>53573</v>
      </c>
    </row>
    <row r="280">
      <c r="A280" s="2" t="s">
        <v>281</v>
      </c>
      <c r="B280" s="1">
        <f>IFERROR(__xludf.DUMMYFUNCTION("split(A280,""#"")"),25244.0)</f>
        <v>25244</v>
      </c>
      <c r="C280" s="1">
        <f>IFERROR(__xludf.DUMMYFUNCTION("""COMPUTED_VALUE"""),99809.0)</f>
        <v>99809</v>
      </c>
    </row>
    <row r="281">
      <c r="A281" s="2" t="s">
        <v>282</v>
      </c>
      <c r="B281" s="1">
        <f>IFERROR(__xludf.DUMMYFUNCTION("split(A281,""#"")"),58312.0)</f>
        <v>58312</v>
      </c>
      <c r="C281" s="1">
        <f>IFERROR(__xludf.DUMMYFUNCTION("""COMPUTED_VALUE"""),90190.0)</f>
        <v>90190</v>
      </c>
    </row>
    <row r="282">
      <c r="A282" s="2" t="s">
        <v>283</v>
      </c>
      <c r="B282" s="1">
        <f>IFERROR(__xludf.DUMMYFUNCTION("split(A282,""#"")"),84081.0)</f>
        <v>84081</v>
      </c>
      <c r="C282" s="1">
        <f>IFERROR(__xludf.DUMMYFUNCTION("""COMPUTED_VALUE"""),72666.0)</f>
        <v>72666</v>
      </c>
    </row>
    <row r="283">
      <c r="A283" s="2" t="s">
        <v>284</v>
      </c>
      <c r="B283" s="1">
        <f>IFERROR(__xludf.DUMMYFUNCTION("split(A283,""#"")"),18267.0)</f>
        <v>18267</v>
      </c>
      <c r="C283" s="1">
        <f>IFERROR(__xludf.DUMMYFUNCTION("""COMPUTED_VALUE"""),84356.0)</f>
        <v>84356</v>
      </c>
    </row>
    <row r="284">
      <c r="A284" s="2" t="s">
        <v>285</v>
      </c>
      <c r="B284" s="1">
        <f>IFERROR(__xludf.DUMMYFUNCTION("split(A284,""#"")"),98628.0)</f>
        <v>98628</v>
      </c>
      <c r="C284" s="1">
        <f>IFERROR(__xludf.DUMMYFUNCTION("""COMPUTED_VALUE"""),57652.0)</f>
        <v>57652</v>
      </c>
    </row>
    <row r="285">
      <c r="A285" s="2" t="s">
        <v>286</v>
      </c>
      <c r="B285" s="1">
        <f>IFERROR(__xludf.DUMMYFUNCTION("split(A285,""#"")"),70385.0)</f>
        <v>70385</v>
      </c>
      <c r="C285" s="1">
        <f>IFERROR(__xludf.DUMMYFUNCTION("""COMPUTED_VALUE"""),22850.0)</f>
        <v>22850</v>
      </c>
    </row>
    <row r="286">
      <c r="A286" s="2" t="s">
        <v>287</v>
      </c>
      <c r="B286" s="1">
        <f>IFERROR(__xludf.DUMMYFUNCTION("split(A286,""#"")"),55944.0)</f>
        <v>55944</v>
      </c>
      <c r="C286" s="1">
        <f>IFERROR(__xludf.DUMMYFUNCTION("""COMPUTED_VALUE"""),49172.0)</f>
        <v>49172</v>
      </c>
    </row>
    <row r="287">
      <c r="A287" s="2" t="s">
        <v>288</v>
      </c>
      <c r="B287" s="1">
        <f>IFERROR(__xludf.DUMMYFUNCTION("split(A287,""#"")"),34925.0)</f>
        <v>34925</v>
      </c>
      <c r="C287" s="1">
        <f>IFERROR(__xludf.DUMMYFUNCTION("""COMPUTED_VALUE"""),73021.0)</f>
        <v>73021</v>
      </c>
    </row>
    <row r="288">
      <c r="A288" s="2" t="s">
        <v>289</v>
      </c>
      <c r="B288" s="1">
        <f>IFERROR(__xludf.DUMMYFUNCTION("split(A288,""#"")"),45979.0)</f>
        <v>45979</v>
      </c>
      <c r="C288" s="1">
        <f>IFERROR(__xludf.DUMMYFUNCTION("""COMPUTED_VALUE"""),61368.0)</f>
        <v>61368</v>
      </c>
    </row>
    <row r="289">
      <c r="A289" s="2" t="s">
        <v>290</v>
      </c>
      <c r="B289" s="1">
        <f>IFERROR(__xludf.DUMMYFUNCTION("split(A289,""#"")"),69251.0)</f>
        <v>69251</v>
      </c>
      <c r="C289" s="1">
        <f>IFERROR(__xludf.DUMMYFUNCTION("""COMPUTED_VALUE"""),66296.0)</f>
        <v>66296</v>
      </c>
    </row>
    <row r="290">
      <c r="A290" s="2" t="s">
        <v>291</v>
      </c>
      <c r="B290" s="1">
        <f>IFERROR(__xludf.DUMMYFUNCTION("split(A290,""#"")"),87383.0)</f>
        <v>87383</v>
      </c>
      <c r="C290" s="1">
        <f>IFERROR(__xludf.DUMMYFUNCTION("""COMPUTED_VALUE"""),52329.0)</f>
        <v>52329</v>
      </c>
    </row>
    <row r="291">
      <c r="A291" s="2" t="s">
        <v>292</v>
      </c>
      <c r="B291" s="1">
        <f>IFERROR(__xludf.DUMMYFUNCTION("split(A291,""#"")"),40150.0)</f>
        <v>40150</v>
      </c>
      <c r="C291" s="1">
        <f>IFERROR(__xludf.DUMMYFUNCTION("""COMPUTED_VALUE"""),39790.0)</f>
        <v>39790</v>
      </c>
    </row>
    <row r="292">
      <c r="A292" s="2" t="s">
        <v>293</v>
      </c>
      <c r="B292" s="1">
        <f>IFERROR(__xludf.DUMMYFUNCTION("split(A292,""#"")"),53132.0)</f>
        <v>53132</v>
      </c>
      <c r="C292" s="1">
        <f>IFERROR(__xludf.DUMMYFUNCTION("""COMPUTED_VALUE"""),65879.0)</f>
        <v>65879</v>
      </c>
    </row>
    <row r="293">
      <c r="A293" s="2" t="s">
        <v>294</v>
      </c>
      <c r="B293" s="1">
        <f>IFERROR(__xludf.DUMMYFUNCTION("split(A293,""#"")"),11700.0)</f>
        <v>11700</v>
      </c>
      <c r="C293" s="1">
        <f>IFERROR(__xludf.DUMMYFUNCTION("""COMPUTED_VALUE"""),36363.0)</f>
        <v>36363</v>
      </c>
    </row>
    <row r="294">
      <c r="A294" s="2" t="s">
        <v>295</v>
      </c>
      <c r="B294" s="1">
        <f>IFERROR(__xludf.DUMMYFUNCTION("split(A294,""#"")"),56444.0)</f>
        <v>56444</v>
      </c>
      <c r="C294" s="1">
        <f>IFERROR(__xludf.DUMMYFUNCTION("""COMPUTED_VALUE"""),44568.0)</f>
        <v>44568</v>
      </c>
    </row>
    <row r="295">
      <c r="A295" s="2" t="s">
        <v>296</v>
      </c>
      <c r="B295" s="1">
        <f>IFERROR(__xludf.DUMMYFUNCTION("split(A295,""#"")"),96855.0)</f>
        <v>96855</v>
      </c>
      <c r="C295" s="1">
        <f>IFERROR(__xludf.DUMMYFUNCTION("""COMPUTED_VALUE"""),62674.0)</f>
        <v>62674</v>
      </c>
    </row>
    <row r="296">
      <c r="A296" s="2" t="s">
        <v>297</v>
      </c>
      <c r="B296" s="1">
        <f>IFERROR(__xludf.DUMMYFUNCTION("split(A296,""#"")"),84569.0)</f>
        <v>84569</v>
      </c>
      <c r="C296" s="1">
        <f>IFERROR(__xludf.DUMMYFUNCTION("""COMPUTED_VALUE"""),66296.0)</f>
        <v>66296</v>
      </c>
    </row>
    <row r="297">
      <c r="A297" s="2" t="s">
        <v>298</v>
      </c>
      <c r="B297" s="1">
        <f>IFERROR(__xludf.DUMMYFUNCTION("split(A297,""#"")"),10076.0)</f>
        <v>10076</v>
      </c>
      <c r="C297" s="1">
        <f>IFERROR(__xludf.DUMMYFUNCTION("""COMPUTED_VALUE"""),36393.0)</f>
        <v>36393</v>
      </c>
    </row>
    <row r="298">
      <c r="A298" s="2" t="s">
        <v>299</v>
      </c>
      <c r="B298" s="1">
        <f>IFERROR(__xludf.DUMMYFUNCTION("split(A298,""#"")"),82102.0)</f>
        <v>82102</v>
      </c>
      <c r="C298" s="1">
        <f>IFERROR(__xludf.DUMMYFUNCTION("""COMPUTED_VALUE"""),77658.0)</f>
        <v>77658</v>
      </c>
    </row>
    <row r="299">
      <c r="A299" s="2" t="s">
        <v>300</v>
      </c>
      <c r="B299" s="1">
        <f>IFERROR(__xludf.DUMMYFUNCTION("split(A299,""#"")"),34089.0)</f>
        <v>34089</v>
      </c>
      <c r="C299" s="1">
        <f>IFERROR(__xludf.DUMMYFUNCTION("""COMPUTED_VALUE"""),83297.0)</f>
        <v>83297</v>
      </c>
    </row>
    <row r="300">
      <c r="A300" s="2" t="s">
        <v>301</v>
      </c>
      <c r="B300" s="1">
        <f>IFERROR(__xludf.DUMMYFUNCTION("split(A300,""#"")"),75465.0)</f>
        <v>75465</v>
      </c>
      <c r="C300" s="1">
        <f>IFERROR(__xludf.DUMMYFUNCTION("""COMPUTED_VALUE"""),16448.0)</f>
        <v>16448</v>
      </c>
    </row>
    <row r="301">
      <c r="A301" s="2" t="s">
        <v>302</v>
      </c>
      <c r="B301" s="1">
        <f>IFERROR(__xludf.DUMMYFUNCTION("split(A301,""#"")"),96939.0)</f>
        <v>96939</v>
      </c>
      <c r="C301" s="1">
        <f>IFERROR(__xludf.DUMMYFUNCTION("""COMPUTED_VALUE"""),27252.0)</f>
        <v>27252</v>
      </c>
    </row>
    <row r="302">
      <c r="A302" s="2" t="s">
        <v>303</v>
      </c>
      <c r="B302" s="1">
        <f>IFERROR(__xludf.DUMMYFUNCTION("split(A302,""#"")"),59547.0)</f>
        <v>59547</v>
      </c>
      <c r="C302" s="1">
        <f>IFERROR(__xludf.DUMMYFUNCTION("""COMPUTED_VALUE"""),44296.0)</f>
        <v>44296</v>
      </c>
    </row>
    <row r="303">
      <c r="A303" s="2" t="s">
        <v>304</v>
      </c>
      <c r="B303" s="1">
        <f>IFERROR(__xludf.DUMMYFUNCTION("split(A303,""#"")"),17871.0)</f>
        <v>17871</v>
      </c>
      <c r="C303" s="1">
        <f>IFERROR(__xludf.DUMMYFUNCTION("""COMPUTED_VALUE"""),52665.0)</f>
        <v>52665</v>
      </c>
    </row>
    <row r="304">
      <c r="A304" s="2" t="s">
        <v>305</v>
      </c>
      <c r="B304" s="1">
        <f>IFERROR(__xludf.DUMMYFUNCTION("split(A304,""#"")"),48300.0)</f>
        <v>48300</v>
      </c>
      <c r="C304" s="1">
        <f>IFERROR(__xludf.DUMMYFUNCTION("""COMPUTED_VALUE"""),85270.0)</f>
        <v>85270</v>
      </c>
    </row>
    <row r="305">
      <c r="A305" s="2" t="s">
        <v>306</v>
      </c>
      <c r="B305" s="1">
        <f>IFERROR(__xludf.DUMMYFUNCTION("split(A305,""#"")"),99007.0)</f>
        <v>99007</v>
      </c>
      <c r="C305" s="1">
        <f>IFERROR(__xludf.DUMMYFUNCTION("""COMPUTED_VALUE"""),51807.0)</f>
        <v>51807</v>
      </c>
    </row>
    <row r="306">
      <c r="A306" s="2" t="s">
        <v>307</v>
      </c>
      <c r="B306" s="1">
        <f>IFERROR(__xludf.DUMMYFUNCTION("split(A306,""#"")"),60501.0)</f>
        <v>60501</v>
      </c>
      <c r="C306" s="1">
        <f>IFERROR(__xludf.DUMMYFUNCTION("""COMPUTED_VALUE"""),72338.0)</f>
        <v>72338</v>
      </c>
    </row>
    <row r="307">
      <c r="A307" s="2" t="s">
        <v>308</v>
      </c>
      <c r="B307" s="1">
        <f>IFERROR(__xludf.DUMMYFUNCTION("split(A307,""#"")"),54290.0)</f>
        <v>54290</v>
      </c>
      <c r="C307" s="1">
        <f>IFERROR(__xludf.DUMMYFUNCTION("""COMPUTED_VALUE"""),75136.0)</f>
        <v>75136</v>
      </c>
    </row>
    <row r="308">
      <c r="A308" s="2" t="s">
        <v>309</v>
      </c>
      <c r="B308" s="1">
        <f>IFERROR(__xludf.DUMMYFUNCTION("split(A308,""#"")"),82299.0)</f>
        <v>82299</v>
      </c>
      <c r="C308" s="1">
        <f>IFERROR(__xludf.DUMMYFUNCTION("""COMPUTED_VALUE"""),76051.0)</f>
        <v>76051</v>
      </c>
    </row>
    <row r="309">
      <c r="A309" s="2" t="s">
        <v>310</v>
      </c>
      <c r="B309" s="1">
        <f>IFERROR(__xludf.DUMMYFUNCTION("split(A309,""#"")"),19912.0)</f>
        <v>19912</v>
      </c>
      <c r="C309" s="1">
        <f>IFERROR(__xludf.DUMMYFUNCTION("""COMPUTED_VALUE"""),58398.0)</f>
        <v>58398</v>
      </c>
    </row>
    <row r="310">
      <c r="A310" s="2" t="s">
        <v>311</v>
      </c>
      <c r="B310" s="1">
        <f>IFERROR(__xludf.DUMMYFUNCTION("split(A310,""#"")"),29748.0)</f>
        <v>29748</v>
      </c>
      <c r="C310" s="1">
        <f>IFERROR(__xludf.DUMMYFUNCTION("""COMPUTED_VALUE"""),28645.0)</f>
        <v>28645</v>
      </c>
    </row>
    <row r="311">
      <c r="A311" s="2" t="s">
        <v>312</v>
      </c>
      <c r="B311" s="1">
        <f>IFERROR(__xludf.DUMMYFUNCTION("split(A311,""#"")"),94064.0)</f>
        <v>94064</v>
      </c>
      <c r="C311" s="1">
        <f>IFERROR(__xludf.DUMMYFUNCTION("""COMPUTED_VALUE"""),29440.0)</f>
        <v>29440</v>
      </c>
    </row>
    <row r="312">
      <c r="A312" s="2" t="s">
        <v>313</v>
      </c>
      <c r="B312" s="1">
        <f>IFERROR(__xludf.DUMMYFUNCTION("split(A312,""#"")"),67058.0)</f>
        <v>67058</v>
      </c>
      <c r="C312" s="1">
        <f>IFERROR(__xludf.DUMMYFUNCTION("""COMPUTED_VALUE"""),66296.0)</f>
        <v>66296</v>
      </c>
    </row>
    <row r="313">
      <c r="A313" s="2" t="s">
        <v>314</v>
      </c>
      <c r="B313" s="1">
        <f>IFERROR(__xludf.DUMMYFUNCTION("split(A313,""#"")"),96558.0)</f>
        <v>96558</v>
      </c>
      <c r="C313" s="1">
        <f>IFERROR(__xludf.DUMMYFUNCTION("""COMPUTED_VALUE"""),33145.0)</f>
        <v>33145</v>
      </c>
    </row>
    <row r="314">
      <c r="A314" s="2" t="s">
        <v>315</v>
      </c>
      <c r="B314" s="1">
        <f>IFERROR(__xludf.DUMMYFUNCTION("split(A314,""#"")"),28211.0)</f>
        <v>28211</v>
      </c>
      <c r="C314" s="1">
        <f>IFERROR(__xludf.DUMMYFUNCTION("""COMPUTED_VALUE"""),60692.0)</f>
        <v>60692</v>
      </c>
    </row>
    <row r="315">
      <c r="A315" s="2" t="s">
        <v>316</v>
      </c>
      <c r="B315" s="1">
        <f>IFERROR(__xludf.DUMMYFUNCTION("split(A315,""#"")"),83522.0)</f>
        <v>83522</v>
      </c>
      <c r="C315" s="1">
        <f>IFERROR(__xludf.DUMMYFUNCTION("""COMPUTED_VALUE"""),37461.0)</f>
        <v>37461</v>
      </c>
    </row>
    <row r="316">
      <c r="A316" s="2" t="s">
        <v>317</v>
      </c>
      <c r="B316" s="1">
        <f>IFERROR(__xludf.DUMMYFUNCTION("split(A316,""#"")"),24984.0)</f>
        <v>24984</v>
      </c>
      <c r="C316" s="1">
        <f>IFERROR(__xludf.DUMMYFUNCTION("""COMPUTED_VALUE"""),31435.0)</f>
        <v>31435</v>
      </c>
    </row>
    <row r="317">
      <c r="A317" s="2" t="s">
        <v>318</v>
      </c>
      <c r="B317" s="1">
        <f>IFERROR(__xludf.DUMMYFUNCTION("split(A317,""#"")"),73026.0)</f>
        <v>73026</v>
      </c>
      <c r="C317" s="1">
        <f>IFERROR(__xludf.DUMMYFUNCTION("""COMPUTED_VALUE"""),54947.0)</f>
        <v>54947</v>
      </c>
    </row>
    <row r="318">
      <c r="A318" s="2" t="s">
        <v>319</v>
      </c>
      <c r="B318" s="1">
        <f>IFERROR(__xludf.DUMMYFUNCTION("split(A318,""#"")"),37704.0)</f>
        <v>37704</v>
      </c>
      <c r="C318" s="1">
        <f>IFERROR(__xludf.DUMMYFUNCTION("""COMPUTED_VALUE"""),83297.0)</f>
        <v>83297</v>
      </c>
    </row>
    <row r="319">
      <c r="A319" s="2" t="s">
        <v>320</v>
      </c>
      <c r="B319" s="1">
        <f>IFERROR(__xludf.DUMMYFUNCTION("split(A319,""#"")"),45679.0)</f>
        <v>45679</v>
      </c>
      <c r="C319" s="1">
        <f>IFERROR(__xludf.DUMMYFUNCTION("""COMPUTED_VALUE"""),12243.0)</f>
        <v>12243</v>
      </c>
    </row>
    <row r="320">
      <c r="A320" s="2" t="s">
        <v>321</v>
      </c>
      <c r="B320" s="1">
        <f>IFERROR(__xludf.DUMMYFUNCTION("split(A320,""#"")"),59293.0)</f>
        <v>59293</v>
      </c>
      <c r="C320" s="1">
        <f>IFERROR(__xludf.DUMMYFUNCTION("""COMPUTED_VALUE"""),96287.0)</f>
        <v>96287</v>
      </c>
    </row>
    <row r="321">
      <c r="A321" s="2" t="s">
        <v>322</v>
      </c>
      <c r="B321" s="1">
        <f>IFERROR(__xludf.DUMMYFUNCTION("split(A321,""#"")"),70715.0)</f>
        <v>70715</v>
      </c>
      <c r="C321" s="1">
        <f>IFERROR(__xludf.DUMMYFUNCTION("""COMPUTED_VALUE"""),12977.0)</f>
        <v>12977</v>
      </c>
    </row>
    <row r="322">
      <c r="A322" s="2" t="s">
        <v>323</v>
      </c>
      <c r="B322" s="1">
        <f>IFERROR(__xludf.DUMMYFUNCTION("split(A322,""#"")"),75300.0)</f>
        <v>75300</v>
      </c>
      <c r="C322" s="1">
        <f>IFERROR(__xludf.DUMMYFUNCTION("""COMPUTED_VALUE"""),92176.0)</f>
        <v>92176</v>
      </c>
    </row>
    <row r="323">
      <c r="A323" s="2" t="s">
        <v>324</v>
      </c>
      <c r="B323" s="1">
        <f>IFERROR(__xludf.DUMMYFUNCTION("split(A323,""#"")"),47834.0)</f>
        <v>47834</v>
      </c>
      <c r="C323" s="1">
        <f>IFERROR(__xludf.DUMMYFUNCTION("""COMPUTED_VALUE"""),88660.0)</f>
        <v>88660</v>
      </c>
    </row>
    <row r="324">
      <c r="A324" s="2" t="s">
        <v>325</v>
      </c>
      <c r="B324" s="1">
        <f>IFERROR(__xludf.DUMMYFUNCTION("split(A324,""#"")"),73179.0)</f>
        <v>73179</v>
      </c>
      <c r="C324" s="1">
        <f>IFERROR(__xludf.DUMMYFUNCTION("""COMPUTED_VALUE"""),44568.0)</f>
        <v>44568</v>
      </c>
    </row>
    <row r="325">
      <c r="A325" s="2" t="s">
        <v>326</v>
      </c>
      <c r="B325" s="1">
        <f>IFERROR(__xludf.DUMMYFUNCTION("split(A325,""#"")"),15396.0)</f>
        <v>15396</v>
      </c>
      <c r="C325" s="1">
        <f>IFERROR(__xludf.DUMMYFUNCTION("""COMPUTED_VALUE"""),69857.0)</f>
        <v>69857</v>
      </c>
    </row>
    <row r="326">
      <c r="A326" s="2" t="s">
        <v>327</v>
      </c>
      <c r="B326" s="1">
        <f>IFERROR(__xludf.DUMMYFUNCTION("split(A326,""#"")"),13155.0)</f>
        <v>13155</v>
      </c>
      <c r="C326" s="1">
        <f>IFERROR(__xludf.DUMMYFUNCTION("""COMPUTED_VALUE"""),45242.0)</f>
        <v>45242</v>
      </c>
    </row>
    <row r="327">
      <c r="A327" s="2" t="s">
        <v>328</v>
      </c>
      <c r="B327" s="1">
        <f>IFERROR(__xludf.DUMMYFUNCTION("split(A327,""#"")"),15322.0)</f>
        <v>15322</v>
      </c>
      <c r="C327" s="1">
        <f>IFERROR(__xludf.DUMMYFUNCTION("""COMPUTED_VALUE"""),40764.0)</f>
        <v>40764</v>
      </c>
    </row>
    <row r="328">
      <c r="A328" s="2" t="s">
        <v>329</v>
      </c>
      <c r="B328" s="1">
        <f>IFERROR(__xludf.DUMMYFUNCTION("split(A328,""#"")"),87738.0)</f>
        <v>87738</v>
      </c>
      <c r="C328" s="1">
        <f>IFERROR(__xludf.DUMMYFUNCTION("""COMPUTED_VALUE"""),44568.0)</f>
        <v>44568</v>
      </c>
    </row>
    <row r="329">
      <c r="A329" s="2" t="s">
        <v>330</v>
      </c>
      <c r="B329" s="1">
        <f>IFERROR(__xludf.DUMMYFUNCTION("split(A329,""#"")"),39228.0)</f>
        <v>39228</v>
      </c>
      <c r="C329" s="1">
        <f>IFERROR(__xludf.DUMMYFUNCTION("""COMPUTED_VALUE"""),63056.0)</f>
        <v>63056</v>
      </c>
    </row>
    <row r="330">
      <c r="A330" s="2" t="s">
        <v>331</v>
      </c>
      <c r="B330" s="1">
        <f>IFERROR(__xludf.DUMMYFUNCTION("split(A330,""#"")"),10094.0)</f>
        <v>10094</v>
      </c>
      <c r="C330" s="1">
        <f>IFERROR(__xludf.DUMMYFUNCTION("""COMPUTED_VALUE"""),99306.0)</f>
        <v>99306</v>
      </c>
    </row>
    <row r="331">
      <c r="A331" s="2" t="s">
        <v>332</v>
      </c>
      <c r="B331" s="1">
        <f>IFERROR(__xludf.DUMMYFUNCTION("split(A331,""#"")"),19187.0)</f>
        <v>19187</v>
      </c>
      <c r="C331" s="1">
        <f>IFERROR(__xludf.DUMMYFUNCTION("""COMPUTED_VALUE"""),51279.0)</f>
        <v>51279</v>
      </c>
    </row>
    <row r="332">
      <c r="A332" s="2" t="s">
        <v>333</v>
      </c>
      <c r="B332" s="1">
        <f>IFERROR(__xludf.DUMMYFUNCTION("split(A332,""#"")"),24608.0)</f>
        <v>24608</v>
      </c>
      <c r="C332" s="1">
        <f>IFERROR(__xludf.DUMMYFUNCTION("""COMPUTED_VALUE"""),66876.0)</f>
        <v>66876</v>
      </c>
    </row>
    <row r="333">
      <c r="A333" s="2" t="s">
        <v>334</v>
      </c>
      <c r="B333" s="1">
        <f>IFERROR(__xludf.DUMMYFUNCTION("split(A333,""#"")"),64188.0)</f>
        <v>64188</v>
      </c>
      <c r="C333" s="1">
        <f>IFERROR(__xludf.DUMMYFUNCTION("""COMPUTED_VALUE"""),17378.0)</f>
        <v>17378</v>
      </c>
    </row>
    <row r="334">
      <c r="A334" s="2" t="s">
        <v>335</v>
      </c>
      <c r="B334" s="1">
        <f>IFERROR(__xludf.DUMMYFUNCTION("split(A334,""#"")"),92176.0)</f>
        <v>92176</v>
      </c>
      <c r="C334" s="1">
        <f>IFERROR(__xludf.DUMMYFUNCTION("""COMPUTED_VALUE"""),34202.0)</f>
        <v>34202</v>
      </c>
    </row>
    <row r="335">
      <c r="A335" s="2" t="s">
        <v>336</v>
      </c>
      <c r="B335" s="1">
        <f>IFERROR(__xludf.DUMMYFUNCTION("split(A335,""#"")"),27181.0)</f>
        <v>27181</v>
      </c>
      <c r="C335" s="1">
        <f>IFERROR(__xludf.DUMMYFUNCTION("""COMPUTED_VALUE"""),94666.0)</f>
        <v>94666</v>
      </c>
    </row>
    <row r="336">
      <c r="A336" s="2" t="s">
        <v>337</v>
      </c>
      <c r="B336" s="1">
        <f>IFERROR(__xludf.DUMMYFUNCTION("split(A336,""#"")"),25568.0)</f>
        <v>25568</v>
      </c>
      <c r="C336" s="1">
        <f>IFERROR(__xludf.DUMMYFUNCTION("""COMPUTED_VALUE"""),21800.0)</f>
        <v>21800</v>
      </c>
    </row>
    <row r="337">
      <c r="A337" s="2" t="s">
        <v>338</v>
      </c>
      <c r="B337" s="1">
        <f>IFERROR(__xludf.DUMMYFUNCTION("split(A337,""#"")"),23269.0)</f>
        <v>23269</v>
      </c>
      <c r="C337" s="1">
        <f>IFERROR(__xludf.DUMMYFUNCTION("""COMPUTED_VALUE"""),79101.0)</f>
        <v>79101</v>
      </c>
    </row>
    <row r="338">
      <c r="A338" s="2" t="s">
        <v>339</v>
      </c>
      <c r="B338" s="1">
        <f>IFERROR(__xludf.DUMMYFUNCTION("split(A338,""#"")"),73632.0)</f>
        <v>73632</v>
      </c>
      <c r="C338" s="1">
        <f>IFERROR(__xludf.DUMMYFUNCTION("""COMPUTED_VALUE"""),83094.0)</f>
        <v>83094</v>
      </c>
    </row>
    <row r="339">
      <c r="A339" s="2" t="s">
        <v>340</v>
      </c>
      <c r="B339" s="1">
        <f>IFERROR(__xludf.DUMMYFUNCTION("split(A339,""#"")"),76443.0)</f>
        <v>76443</v>
      </c>
      <c r="C339" s="1">
        <f>IFERROR(__xludf.DUMMYFUNCTION("""COMPUTED_VALUE"""),79253.0)</f>
        <v>79253</v>
      </c>
    </row>
    <row r="340">
      <c r="A340" s="2" t="s">
        <v>341</v>
      </c>
      <c r="B340" s="1">
        <f>IFERROR(__xludf.DUMMYFUNCTION("split(A340,""#"")"),50395.0)</f>
        <v>50395</v>
      </c>
      <c r="C340" s="1">
        <f>IFERROR(__xludf.DUMMYFUNCTION("""COMPUTED_VALUE"""),40764.0)</f>
        <v>40764</v>
      </c>
    </row>
    <row r="341">
      <c r="A341" s="2" t="s">
        <v>342</v>
      </c>
      <c r="B341" s="1">
        <f>IFERROR(__xludf.DUMMYFUNCTION("split(A341,""#"")"),95389.0)</f>
        <v>95389</v>
      </c>
      <c r="C341" s="1">
        <f>IFERROR(__xludf.DUMMYFUNCTION("""COMPUTED_VALUE"""),12857.0)</f>
        <v>12857</v>
      </c>
    </row>
    <row r="342">
      <c r="A342" s="2" t="s">
        <v>343</v>
      </c>
      <c r="B342" s="1">
        <f>IFERROR(__xludf.DUMMYFUNCTION("split(A342,""#"")"),37621.0)</f>
        <v>37621</v>
      </c>
      <c r="C342" s="1">
        <f>IFERROR(__xludf.DUMMYFUNCTION("""COMPUTED_VALUE"""),76935.0)</f>
        <v>76935</v>
      </c>
    </row>
    <row r="343">
      <c r="A343" s="2" t="s">
        <v>344</v>
      </c>
      <c r="B343" s="1">
        <f>IFERROR(__xludf.DUMMYFUNCTION("split(A343,""#"")"),98105.0)</f>
        <v>98105</v>
      </c>
      <c r="C343" s="1">
        <f>IFERROR(__xludf.DUMMYFUNCTION("""COMPUTED_VALUE"""),83297.0)</f>
        <v>83297</v>
      </c>
    </row>
    <row r="344">
      <c r="A344" s="2" t="s">
        <v>345</v>
      </c>
      <c r="B344" s="1">
        <f>IFERROR(__xludf.DUMMYFUNCTION("split(A344,""#"")"),52329.0)</f>
        <v>52329</v>
      </c>
      <c r="C344" s="1">
        <f>IFERROR(__xludf.DUMMYFUNCTION("""COMPUTED_VALUE"""),70935.0)</f>
        <v>70935</v>
      </c>
    </row>
    <row r="345">
      <c r="A345" s="2" t="s">
        <v>346</v>
      </c>
      <c r="B345" s="1">
        <f>IFERROR(__xludf.DUMMYFUNCTION("split(A345,""#"")"),22302.0)</f>
        <v>22302</v>
      </c>
      <c r="C345" s="1">
        <f>IFERROR(__xludf.DUMMYFUNCTION("""COMPUTED_VALUE"""),11041.0)</f>
        <v>11041</v>
      </c>
    </row>
    <row r="346">
      <c r="A346" s="2" t="s">
        <v>347</v>
      </c>
      <c r="B346" s="1">
        <f>IFERROR(__xludf.DUMMYFUNCTION("split(A346,""#"")"),21359.0)</f>
        <v>21359</v>
      </c>
      <c r="C346" s="1">
        <f>IFERROR(__xludf.DUMMYFUNCTION("""COMPUTED_VALUE"""),68822.0)</f>
        <v>68822</v>
      </c>
    </row>
    <row r="347">
      <c r="A347" s="2" t="s">
        <v>348</v>
      </c>
      <c r="B347" s="1">
        <f>IFERROR(__xludf.DUMMYFUNCTION("split(A347,""#"")"),85409.0)</f>
        <v>85409</v>
      </c>
      <c r="C347" s="1">
        <f>IFERROR(__xludf.DUMMYFUNCTION("""COMPUTED_VALUE"""),61115.0)</f>
        <v>61115</v>
      </c>
    </row>
    <row r="348">
      <c r="A348" s="2" t="s">
        <v>349</v>
      </c>
      <c r="B348" s="1">
        <f>IFERROR(__xludf.DUMMYFUNCTION("split(A348,""#"")"),78562.0)</f>
        <v>78562</v>
      </c>
      <c r="C348" s="1">
        <f>IFERROR(__xludf.DUMMYFUNCTION("""COMPUTED_VALUE"""),66999.0)</f>
        <v>66999</v>
      </c>
    </row>
    <row r="349">
      <c r="A349" s="2" t="s">
        <v>350</v>
      </c>
      <c r="B349" s="1">
        <f>IFERROR(__xludf.DUMMYFUNCTION("split(A349,""#"")"),80124.0)</f>
        <v>80124</v>
      </c>
      <c r="C349" s="1">
        <f>IFERROR(__xludf.DUMMYFUNCTION("""COMPUTED_VALUE"""),12495.0)</f>
        <v>12495</v>
      </c>
    </row>
    <row r="350">
      <c r="A350" s="2" t="s">
        <v>351</v>
      </c>
      <c r="B350" s="1">
        <f>IFERROR(__xludf.DUMMYFUNCTION("split(A350,""#"")"),27657.0)</f>
        <v>27657</v>
      </c>
      <c r="C350" s="1">
        <f>IFERROR(__xludf.DUMMYFUNCTION("""COMPUTED_VALUE"""),85353.0)</f>
        <v>85353</v>
      </c>
    </row>
    <row r="351">
      <c r="A351" s="2" t="s">
        <v>352</v>
      </c>
      <c r="B351" s="1">
        <f>IFERROR(__xludf.DUMMYFUNCTION("split(A351,""#"")"),21050.0)</f>
        <v>21050</v>
      </c>
      <c r="C351" s="1">
        <f>IFERROR(__xludf.DUMMYFUNCTION("""COMPUTED_VALUE"""),89257.0)</f>
        <v>89257</v>
      </c>
    </row>
    <row r="352">
      <c r="A352" s="2" t="s">
        <v>353</v>
      </c>
      <c r="B352" s="1">
        <f>IFERROR(__xludf.DUMMYFUNCTION("split(A352,""#"")"),99720.0)</f>
        <v>99720</v>
      </c>
      <c r="C352" s="1">
        <f>IFERROR(__xludf.DUMMYFUNCTION("""COMPUTED_VALUE"""),24490.0)</f>
        <v>24490</v>
      </c>
    </row>
    <row r="353">
      <c r="A353" s="2" t="s">
        <v>354</v>
      </c>
      <c r="B353" s="1">
        <f>IFERROR(__xludf.DUMMYFUNCTION("split(A353,""#"")"),34473.0)</f>
        <v>34473</v>
      </c>
      <c r="C353" s="1">
        <f>IFERROR(__xludf.DUMMYFUNCTION("""COMPUTED_VALUE"""),60692.0)</f>
        <v>60692</v>
      </c>
    </row>
    <row r="354">
      <c r="A354" s="2" t="s">
        <v>355</v>
      </c>
      <c r="B354" s="1">
        <f>IFERROR(__xludf.DUMMYFUNCTION("split(A354,""#"")"),40097.0)</f>
        <v>40097</v>
      </c>
      <c r="C354" s="1">
        <f>IFERROR(__xludf.DUMMYFUNCTION("""COMPUTED_VALUE"""),28645.0)</f>
        <v>28645</v>
      </c>
    </row>
    <row r="355">
      <c r="A355" s="2" t="s">
        <v>356</v>
      </c>
      <c r="B355" s="1">
        <f>IFERROR(__xludf.DUMMYFUNCTION("split(A355,""#"")"),71499.0)</f>
        <v>71499</v>
      </c>
      <c r="C355" s="1">
        <f>IFERROR(__xludf.DUMMYFUNCTION("""COMPUTED_VALUE"""),89052.0)</f>
        <v>89052</v>
      </c>
    </row>
    <row r="356">
      <c r="A356" s="2" t="s">
        <v>357</v>
      </c>
      <c r="B356" s="1">
        <f>IFERROR(__xludf.DUMMYFUNCTION("split(A356,""#"")"),14699.0)</f>
        <v>14699</v>
      </c>
      <c r="C356" s="1">
        <f>IFERROR(__xludf.DUMMYFUNCTION("""COMPUTED_VALUE"""),66369.0)</f>
        <v>66369</v>
      </c>
    </row>
    <row r="357">
      <c r="A357" s="2" t="s">
        <v>358</v>
      </c>
      <c r="B357" s="1">
        <f>IFERROR(__xludf.DUMMYFUNCTION("split(A357,""#"")"),39662.0)</f>
        <v>39662</v>
      </c>
      <c r="C357" s="1">
        <f>IFERROR(__xludf.DUMMYFUNCTION("""COMPUTED_VALUE"""),30699.0)</f>
        <v>30699</v>
      </c>
    </row>
    <row r="358">
      <c r="A358" s="2" t="s">
        <v>359</v>
      </c>
      <c r="B358" s="1">
        <f>IFERROR(__xludf.DUMMYFUNCTION("split(A358,""#"")"),10126.0)</f>
        <v>10126</v>
      </c>
      <c r="C358" s="1">
        <f>IFERROR(__xludf.DUMMYFUNCTION("""COMPUTED_VALUE"""),90582.0)</f>
        <v>90582</v>
      </c>
    </row>
    <row r="359">
      <c r="A359" s="2" t="s">
        <v>360</v>
      </c>
      <c r="B359" s="1">
        <f>IFERROR(__xludf.DUMMYFUNCTION("split(A359,""#"")"),70882.0)</f>
        <v>70882</v>
      </c>
      <c r="C359" s="1">
        <f>IFERROR(__xludf.DUMMYFUNCTION("""COMPUTED_VALUE"""),41277.0)</f>
        <v>41277</v>
      </c>
    </row>
    <row r="360">
      <c r="A360" s="2" t="s">
        <v>361</v>
      </c>
      <c r="B360" s="1">
        <f>IFERROR(__xludf.DUMMYFUNCTION("split(A360,""#"")"),53822.0)</f>
        <v>53822</v>
      </c>
      <c r="C360" s="1">
        <f>IFERROR(__xludf.DUMMYFUNCTION("""COMPUTED_VALUE"""),88374.0)</f>
        <v>88374</v>
      </c>
    </row>
    <row r="361">
      <c r="A361" s="2" t="s">
        <v>362</v>
      </c>
      <c r="B361" s="1">
        <f>IFERROR(__xludf.DUMMYFUNCTION("split(A361,""#"")"),26814.0)</f>
        <v>26814</v>
      </c>
      <c r="C361" s="1">
        <f>IFERROR(__xludf.DUMMYFUNCTION("""COMPUTED_VALUE"""),44568.0)</f>
        <v>44568</v>
      </c>
    </row>
    <row r="362">
      <c r="A362" s="2" t="s">
        <v>363</v>
      </c>
      <c r="B362" s="1">
        <f>IFERROR(__xludf.DUMMYFUNCTION("split(A362,""#"")"),46613.0)</f>
        <v>46613</v>
      </c>
      <c r="C362" s="1">
        <f>IFERROR(__xludf.DUMMYFUNCTION("""COMPUTED_VALUE"""),19368.0)</f>
        <v>19368</v>
      </c>
    </row>
    <row r="363">
      <c r="A363" s="2" t="s">
        <v>364</v>
      </c>
      <c r="B363" s="1">
        <f>IFERROR(__xludf.DUMMYFUNCTION("split(A363,""#"")"),60821.0)</f>
        <v>60821</v>
      </c>
      <c r="C363" s="1">
        <f>IFERROR(__xludf.DUMMYFUNCTION("""COMPUTED_VALUE"""),32241.0)</f>
        <v>32241</v>
      </c>
    </row>
    <row r="364">
      <c r="A364" s="2" t="s">
        <v>365</v>
      </c>
      <c r="B364" s="1">
        <f>IFERROR(__xludf.DUMMYFUNCTION("split(A364,""#"")"),50555.0)</f>
        <v>50555</v>
      </c>
      <c r="C364" s="1">
        <f>IFERROR(__xludf.DUMMYFUNCTION("""COMPUTED_VALUE"""),48329.0)</f>
        <v>48329</v>
      </c>
    </row>
    <row r="365">
      <c r="A365" s="2" t="s">
        <v>366</v>
      </c>
      <c r="B365" s="1">
        <f>IFERROR(__xludf.DUMMYFUNCTION("split(A365,""#"")"),47797.0)</f>
        <v>47797</v>
      </c>
      <c r="C365" s="1">
        <f>IFERROR(__xludf.DUMMYFUNCTION("""COMPUTED_VALUE"""),74633.0)</f>
        <v>74633</v>
      </c>
    </row>
    <row r="366">
      <c r="A366" s="2" t="s">
        <v>367</v>
      </c>
      <c r="B366" s="1">
        <f>IFERROR(__xludf.DUMMYFUNCTION("split(A366,""#"")"),13233.0)</f>
        <v>13233</v>
      </c>
      <c r="C366" s="1">
        <f>IFERROR(__xludf.DUMMYFUNCTION("""COMPUTED_VALUE"""),84569.0)</f>
        <v>84569</v>
      </c>
    </row>
    <row r="367">
      <c r="A367" s="2" t="s">
        <v>368</v>
      </c>
      <c r="B367" s="1">
        <f>IFERROR(__xludf.DUMMYFUNCTION("split(A367,""#"")"),82025.0)</f>
        <v>82025</v>
      </c>
      <c r="C367" s="1">
        <f>IFERROR(__xludf.DUMMYFUNCTION("""COMPUTED_VALUE"""),20968.0)</f>
        <v>20968</v>
      </c>
    </row>
    <row r="368">
      <c r="A368" s="2" t="s">
        <v>369</v>
      </c>
      <c r="B368" s="1">
        <f>IFERROR(__xludf.DUMMYFUNCTION("split(A368,""#"")"),60368.0)</f>
        <v>60368</v>
      </c>
      <c r="C368" s="1">
        <f>IFERROR(__xludf.DUMMYFUNCTION("""COMPUTED_VALUE"""),92176.0)</f>
        <v>92176</v>
      </c>
    </row>
    <row r="369">
      <c r="A369" s="2" t="s">
        <v>370</v>
      </c>
      <c r="B369" s="1">
        <f>IFERROR(__xludf.DUMMYFUNCTION("split(A369,""#"")"),83906.0)</f>
        <v>83906</v>
      </c>
      <c r="C369" s="1">
        <f>IFERROR(__xludf.DUMMYFUNCTION("""COMPUTED_VALUE"""),38286.0)</f>
        <v>38286</v>
      </c>
    </row>
    <row r="370">
      <c r="A370" s="2" t="s">
        <v>371</v>
      </c>
      <c r="B370" s="1">
        <f>IFERROR(__xludf.DUMMYFUNCTION("split(A370,""#"")"),10747.0)</f>
        <v>10747</v>
      </c>
      <c r="C370" s="1">
        <f>IFERROR(__xludf.DUMMYFUNCTION("""COMPUTED_VALUE"""),61071.0)</f>
        <v>61071</v>
      </c>
    </row>
    <row r="371">
      <c r="A371" s="2" t="s">
        <v>372</v>
      </c>
      <c r="B371" s="1">
        <f>IFERROR(__xludf.DUMMYFUNCTION("split(A371,""#"")"),55896.0)</f>
        <v>55896</v>
      </c>
      <c r="C371" s="1">
        <f>IFERROR(__xludf.DUMMYFUNCTION("""COMPUTED_VALUE"""),85143.0)</f>
        <v>85143</v>
      </c>
    </row>
    <row r="372">
      <c r="A372" s="2" t="s">
        <v>373</v>
      </c>
      <c r="B372" s="1">
        <f>IFERROR(__xludf.DUMMYFUNCTION("split(A372,""#"")"),92268.0)</f>
        <v>92268</v>
      </c>
      <c r="C372" s="1">
        <f>IFERROR(__xludf.DUMMYFUNCTION("""COMPUTED_VALUE"""),95602.0)</f>
        <v>95602</v>
      </c>
    </row>
    <row r="373">
      <c r="A373" s="2" t="s">
        <v>374</v>
      </c>
      <c r="B373" s="1">
        <f>IFERROR(__xludf.DUMMYFUNCTION("split(A373,""#"")"),69037.0)</f>
        <v>69037</v>
      </c>
      <c r="C373" s="1">
        <f>IFERROR(__xludf.DUMMYFUNCTION("""COMPUTED_VALUE"""),84475.0)</f>
        <v>84475</v>
      </c>
    </row>
    <row r="374">
      <c r="A374" s="2" t="s">
        <v>375</v>
      </c>
      <c r="B374" s="1">
        <f>IFERROR(__xludf.DUMMYFUNCTION("split(A374,""#"")"),34685.0)</f>
        <v>34685</v>
      </c>
      <c r="C374" s="1">
        <f>IFERROR(__xludf.DUMMYFUNCTION("""COMPUTED_VALUE"""),46159.0)</f>
        <v>46159</v>
      </c>
    </row>
    <row r="375">
      <c r="A375" s="2" t="s">
        <v>376</v>
      </c>
      <c r="B375" s="1">
        <f>IFERROR(__xludf.DUMMYFUNCTION("split(A375,""#"")"),19218.0)</f>
        <v>19218</v>
      </c>
      <c r="C375" s="1">
        <f>IFERROR(__xludf.DUMMYFUNCTION("""COMPUTED_VALUE"""),43240.0)</f>
        <v>43240</v>
      </c>
    </row>
    <row r="376">
      <c r="A376" s="2" t="s">
        <v>377</v>
      </c>
      <c r="B376" s="1">
        <f>IFERROR(__xludf.DUMMYFUNCTION("split(A376,""#"")"),28324.0)</f>
        <v>28324</v>
      </c>
      <c r="C376" s="1">
        <f>IFERROR(__xludf.DUMMYFUNCTION("""COMPUTED_VALUE"""),72085.0)</f>
        <v>72085</v>
      </c>
    </row>
    <row r="377">
      <c r="A377" s="2" t="s">
        <v>378</v>
      </c>
      <c r="B377" s="1">
        <f>IFERROR(__xludf.DUMMYFUNCTION("split(A377,""#"")"),11651.0)</f>
        <v>11651</v>
      </c>
      <c r="C377" s="1">
        <f>IFERROR(__xludf.DUMMYFUNCTION("""COMPUTED_VALUE"""),44568.0)</f>
        <v>44568</v>
      </c>
    </row>
    <row r="378">
      <c r="A378" s="2" t="s">
        <v>379</v>
      </c>
      <c r="B378" s="1">
        <f>IFERROR(__xludf.DUMMYFUNCTION("split(A378,""#"")"),78958.0)</f>
        <v>78958</v>
      </c>
      <c r="C378" s="1">
        <f>IFERROR(__xludf.DUMMYFUNCTION("""COMPUTED_VALUE"""),66147.0)</f>
        <v>66147</v>
      </c>
    </row>
    <row r="379">
      <c r="A379" s="2" t="s">
        <v>380</v>
      </c>
      <c r="B379" s="1">
        <f>IFERROR(__xludf.DUMMYFUNCTION("split(A379,""#"")"),17530.0)</f>
        <v>17530</v>
      </c>
      <c r="C379" s="1">
        <f>IFERROR(__xludf.DUMMYFUNCTION("""COMPUTED_VALUE"""),46029.0)</f>
        <v>46029</v>
      </c>
    </row>
    <row r="380">
      <c r="A380" s="2" t="s">
        <v>381</v>
      </c>
      <c r="B380" s="1">
        <f>IFERROR(__xludf.DUMMYFUNCTION("split(A380,""#"")"),74555.0)</f>
        <v>74555</v>
      </c>
      <c r="C380" s="1">
        <f>IFERROR(__xludf.DUMMYFUNCTION("""COMPUTED_VALUE"""),44500.0)</f>
        <v>44500</v>
      </c>
    </row>
    <row r="381">
      <c r="A381" s="2" t="s">
        <v>382</v>
      </c>
      <c r="B381" s="1">
        <f>IFERROR(__xludf.DUMMYFUNCTION("split(A381,""#"")"),77014.0)</f>
        <v>77014</v>
      </c>
      <c r="C381" s="1">
        <f>IFERROR(__xludf.DUMMYFUNCTION("""COMPUTED_VALUE"""),47834.0)</f>
        <v>47834</v>
      </c>
    </row>
    <row r="382">
      <c r="A382" s="2" t="s">
        <v>383</v>
      </c>
      <c r="B382" s="1">
        <f>IFERROR(__xludf.DUMMYFUNCTION("split(A382,""#"")"),24738.0)</f>
        <v>24738</v>
      </c>
      <c r="C382" s="1">
        <f>IFERROR(__xludf.DUMMYFUNCTION("""COMPUTED_VALUE"""),47834.0)</f>
        <v>47834</v>
      </c>
    </row>
    <row r="383">
      <c r="A383" s="2" t="s">
        <v>384</v>
      </c>
      <c r="B383" s="1">
        <f>IFERROR(__xludf.DUMMYFUNCTION("split(A383,""#"")"),16637.0)</f>
        <v>16637</v>
      </c>
      <c r="C383" s="1">
        <f>IFERROR(__xludf.DUMMYFUNCTION("""COMPUTED_VALUE"""),91276.0)</f>
        <v>91276</v>
      </c>
    </row>
    <row r="384">
      <c r="A384" s="2" t="s">
        <v>385</v>
      </c>
      <c r="B384" s="1">
        <f>IFERROR(__xludf.DUMMYFUNCTION("split(A384,""#"")"),45665.0)</f>
        <v>45665</v>
      </c>
      <c r="C384" s="1">
        <f>IFERROR(__xludf.DUMMYFUNCTION("""COMPUTED_VALUE"""),79253.0)</f>
        <v>79253</v>
      </c>
    </row>
    <row r="385">
      <c r="A385" s="2" t="s">
        <v>386</v>
      </c>
      <c r="B385" s="1">
        <f>IFERROR(__xludf.DUMMYFUNCTION("split(A385,""#"")"),92616.0)</f>
        <v>92616</v>
      </c>
      <c r="C385" s="1">
        <f>IFERROR(__xludf.DUMMYFUNCTION("""COMPUTED_VALUE"""),30393.0)</f>
        <v>30393</v>
      </c>
    </row>
    <row r="386">
      <c r="A386" s="2" t="s">
        <v>387</v>
      </c>
      <c r="B386" s="1">
        <f>IFERROR(__xludf.DUMMYFUNCTION("split(A386,""#"")"),37952.0)</f>
        <v>37952</v>
      </c>
      <c r="C386" s="1">
        <f>IFERROR(__xludf.DUMMYFUNCTION("""COMPUTED_VALUE"""),59966.0)</f>
        <v>59966</v>
      </c>
    </row>
    <row r="387">
      <c r="A387" s="2" t="s">
        <v>388</v>
      </c>
      <c r="B387" s="1">
        <f>IFERROR(__xludf.DUMMYFUNCTION("split(A387,""#"")"),19685.0)</f>
        <v>19685</v>
      </c>
      <c r="C387" s="1">
        <f>IFERROR(__xludf.DUMMYFUNCTION("""COMPUTED_VALUE"""),11968.0)</f>
        <v>11968</v>
      </c>
    </row>
    <row r="388">
      <c r="A388" s="2" t="s">
        <v>389</v>
      </c>
      <c r="B388" s="1">
        <f>IFERROR(__xludf.DUMMYFUNCTION("split(A388,""#"")"),94702.0)</f>
        <v>94702</v>
      </c>
      <c r="C388" s="1">
        <f>IFERROR(__xludf.DUMMYFUNCTION("""COMPUTED_VALUE"""),29605.0)</f>
        <v>29605</v>
      </c>
    </row>
    <row r="389">
      <c r="A389" s="2" t="s">
        <v>390</v>
      </c>
      <c r="B389" s="1">
        <f>IFERROR(__xludf.DUMMYFUNCTION("split(A389,""#"")"),41971.0)</f>
        <v>41971</v>
      </c>
      <c r="C389" s="1">
        <f>IFERROR(__xludf.DUMMYFUNCTION("""COMPUTED_VALUE"""),66296.0)</f>
        <v>66296</v>
      </c>
    </row>
    <row r="390">
      <c r="A390" s="2" t="s">
        <v>391</v>
      </c>
      <c r="B390" s="1">
        <f>IFERROR(__xludf.DUMMYFUNCTION("split(A390,""#"")"),36214.0)</f>
        <v>36214</v>
      </c>
      <c r="C390" s="1">
        <f>IFERROR(__xludf.DUMMYFUNCTION("""COMPUTED_VALUE"""),79101.0)</f>
        <v>79101</v>
      </c>
    </row>
    <row r="391">
      <c r="A391" s="2" t="s">
        <v>392</v>
      </c>
      <c r="B391" s="1">
        <f>IFERROR(__xludf.DUMMYFUNCTION("split(A391,""#"")"),56277.0)</f>
        <v>56277</v>
      </c>
      <c r="C391" s="1">
        <f>IFERROR(__xludf.DUMMYFUNCTION("""COMPUTED_VALUE"""),52329.0)</f>
        <v>52329</v>
      </c>
    </row>
    <row r="392">
      <c r="A392" s="2" t="s">
        <v>393</v>
      </c>
      <c r="B392" s="1">
        <f>IFERROR(__xludf.DUMMYFUNCTION("split(A392,""#"")"),50495.0)</f>
        <v>50495</v>
      </c>
      <c r="C392" s="1">
        <f>IFERROR(__xludf.DUMMYFUNCTION("""COMPUTED_VALUE"""),55484.0)</f>
        <v>55484</v>
      </c>
    </row>
    <row r="393">
      <c r="A393" s="2" t="s">
        <v>394</v>
      </c>
      <c r="B393" s="1">
        <f>IFERROR(__xludf.DUMMYFUNCTION("split(A393,""#"")"),12931.0)</f>
        <v>12931</v>
      </c>
      <c r="C393" s="1">
        <f>IFERROR(__xludf.DUMMYFUNCTION("""COMPUTED_VALUE"""),19137.0)</f>
        <v>19137</v>
      </c>
    </row>
    <row r="394">
      <c r="A394" s="2" t="s">
        <v>395</v>
      </c>
      <c r="B394" s="1">
        <f>IFERROR(__xludf.DUMMYFUNCTION("split(A394,""#"")"),30115.0)</f>
        <v>30115</v>
      </c>
      <c r="C394" s="1">
        <f>IFERROR(__xludf.DUMMYFUNCTION("""COMPUTED_VALUE"""),27951.0)</f>
        <v>27951</v>
      </c>
    </row>
    <row r="395">
      <c r="A395" s="2" t="s">
        <v>396</v>
      </c>
      <c r="B395" s="1">
        <f>IFERROR(__xludf.DUMMYFUNCTION("split(A395,""#"")"),43240.0)</f>
        <v>43240</v>
      </c>
      <c r="C395" s="1">
        <f>IFERROR(__xludf.DUMMYFUNCTION("""COMPUTED_VALUE"""),48011.0)</f>
        <v>48011</v>
      </c>
    </row>
    <row r="396">
      <c r="A396" s="2" t="s">
        <v>397</v>
      </c>
      <c r="B396" s="1">
        <f>IFERROR(__xludf.DUMMYFUNCTION("split(A396,""#"")"),35685.0)</f>
        <v>35685</v>
      </c>
      <c r="C396" s="1">
        <f>IFERROR(__xludf.DUMMYFUNCTION("""COMPUTED_VALUE"""),28124.0)</f>
        <v>28124</v>
      </c>
    </row>
    <row r="397">
      <c r="A397" s="2" t="s">
        <v>398</v>
      </c>
      <c r="B397" s="1">
        <f>IFERROR(__xludf.DUMMYFUNCTION("split(A397,""#"")"),83746.0)</f>
        <v>83746</v>
      </c>
      <c r="C397" s="1">
        <f>IFERROR(__xludf.DUMMYFUNCTION("""COMPUTED_VALUE"""),99263.0)</f>
        <v>99263</v>
      </c>
    </row>
    <row r="398">
      <c r="A398" s="2" t="s">
        <v>399</v>
      </c>
      <c r="B398" s="1">
        <f>IFERROR(__xludf.DUMMYFUNCTION("split(A398,""#"")"),65419.0)</f>
        <v>65419</v>
      </c>
      <c r="C398" s="1">
        <f>IFERROR(__xludf.DUMMYFUNCTION("""COMPUTED_VALUE"""),44568.0)</f>
        <v>44568</v>
      </c>
    </row>
    <row r="399">
      <c r="A399" s="2" t="s">
        <v>400</v>
      </c>
      <c r="B399" s="1">
        <f>IFERROR(__xludf.DUMMYFUNCTION("split(A399,""#"")"),24233.0)</f>
        <v>24233</v>
      </c>
      <c r="C399" s="1">
        <f>IFERROR(__xludf.DUMMYFUNCTION("""COMPUTED_VALUE"""),60692.0)</f>
        <v>60692</v>
      </c>
    </row>
    <row r="400">
      <c r="A400" s="2" t="s">
        <v>401</v>
      </c>
      <c r="B400" s="1">
        <f>IFERROR(__xludf.DUMMYFUNCTION("split(A400,""#"")"),47241.0)</f>
        <v>47241</v>
      </c>
      <c r="C400" s="1">
        <f>IFERROR(__xludf.DUMMYFUNCTION("""COMPUTED_VALUE"""),55356.0)</f>
        <v>55356</v>
      </c>
    </row>
    <row r="401">
      <c r="A401" s="2" t="s">
        <v>402</v>
      </c>
      <c r="B401" s="1">
        <f>IFERROR(__xludf.DUMMYFUNCTION("split(A401,""#"")"),35356.0)</f>
        <v>35356</v>
      </c>
      <c r="C401" s="1">
        <f>IFERROR(__xludf.DUMMYFUNCTION("""COMPUTED_VALUE"""),59649.0)</f>
        <v>59649</v>
      </c>
    </row>
    <row r="402">
      <c r="A402" s="2" t="s">
        <v>403</v>
      </c>
      <c r="B402" s="1">
        <f>IFERROR(__xludf.DUMMYFUNCTION("split(A402,""#"")"),94202.0)</f>
        <v>94202</v>
      </c>
      <c r="C402" s="1">
        <f>IFERROR(__xludf.DUMMYFUNCTION("""COMPUTED_VALUE"""),43240.0)</f>
        <v>43240</v>
      </c>
    </row>
    <row r="403">
      <c r="A403" s="2" t="s">
        <v>404</v>
      </c>
      <c r="B403" s="1">
        <f>IFERROR(__xludf.DUMMYFUNCTION("split(A403,""#"")"),79253.0)</f>
        <v>79253</v>
      </c>
      <c r="C403" s="1">
        <f>IFERROR(__xludf.DUMMYFUNCTION("""COMPUTED_VALUE"""),72376.0)</f>
        <v>72376</v>
      </c>
    </row>
    <row r="404">
      <c r="A404" s="2" t="s">
        <v>405</v>
      </c>
      <c r="B404" s="1">
        <f>IFERROR(__xludf.DUMMYFUNCTION("split(A404,""#"")"),47166.0)</f>
        <v>47166</v>
      </c>
      <c r="C404" s="1">
        <f>IFERROR(__xludf.DUMMYFUNCTION("""COMPUTED_VALUE"""),33437.0)</f>
        <v>33437</v>
      </c>
    </row>
    <row r="405">
      <c r="A405" s="2" t="s">
        <v>406</v>
      </c>
      <c r="B405" s="1">
        <f>IFERROR(__xludf.DUMMYFUNCTION("split(A405,""#"")"),91716.0)</f>
        <v>91716</v>
      </c>
      <c r="C405" s="1">
        <f>IFERROR(__xludf.DUMMYFUNCTION("""COMPUTED_VALUE"""),77323.0)</f>
        <v>77323</v>
      </c>
    </row>
    <row r="406">
      <c r="A406" s="2" t="s">
        <v>407</v>
      </c>
      <c r="B406" s="1">
        <f>IFERROR(__xludf.DUMMYFUNCTION("split(A406,""#"")"),47182.0)</f>
        <v>47182</v>
      </c>
      <c r="C406" s="1">
        <f>IFERROR(__xludf.DUMMYFUNCTION("""COMPUTED_VALUE"""),44568.0)</f>
        <v>44568</v>
      </c>
    </row>
    <row r="407">
      <c r="A407" s="2" t="s">
        <v>408</v>
      </c>
      <c r="B407" s="1">
        <f>IFERROR(__xludf.DUMMYFUNCTION("split(A407,""#"")"),53626.0)</f>
        <v>53626</v>
      </c>
      <c r="C407" s="1">
        <f>IFERROR(__xludf.DUMMYFUNCTION("""COMPUTED_VALUE"""),79101.0)</f>
        <v>79101</v>
      </c>
    </row>
    <row r="408">
      <c r="A408" s="2" t="s">
        <v>409</v>
      </c>
      <c r="B408" s="1">
        <f>IFERROR(__xludf.DUMMYFUNCTION("split(A408,""#"")"),13563.0)</f>
        <v>13563</v>
      </c>
      <c r="C408" s="1">
        <f>IFERROR(__xludf.DUMMYFUNCTION("""COMPUTED_VALUE"""),61608.0)</f>
        <v>61608</v>
      </c>
    </row>
    <row r="409">
      <c r="A409" s="2" t="s">
        <v>410</v>
      </c>
      <c r="B409" s="1">
        <f>IFERROR(__xludf.DUMMYFUNCTION("split(A409,""#"")"),48825.0)</f>
        <v>48825</v>
      </c>
      <c r="C409" s="1">
        <f>IFERROR(__xludf.DUMMYFUNCTION("""COMPUTED_VALUE"""),25123.0)</f>
        <v>25123</v>
      </c>
    </row>
    <row r="410">
      <c r="A410" s="2" t="s">
        <v>411</v>
      </c>
      <c r="B410" s="1">
        <f>IFERROR(__xludf.DUMMYFUNCTION("split(A410,""#"")"),28824.0)</f>
        <v>28824</v>
      </c>
      <c r="C410" s="1">
        <f>IFERROR(__xludf.DUMMYFUNCTION("""COMPUTED_VALUE"""),84475.0)</f>
        <v>84475</v>
      </c>
    </row>
    <row r="411">
      <c r="A411" s="2" t="s">
        <v>412</v>
      </c>
      <c r="B411" s="1">
        <f>IFERROR(__xludf.DUMMYFUNCTION("split(A411,""#"")"),90758.0)</f>
        <v>90758</v>
      </c>
      <c r="C411" s="1">
        <f>IFERROR(__xludf.DUMMYFUNCTION("""COMPUTED_VALUE"""),85547.0)</f>
        <v>85547</v>
      </c>
    </row>
    <row r="412">
      <c r="A412" s="2" t="s">
        <v>413</v>
      </c>
      <c r="B412" s="1">
        <f>IFERROR(__xludf.DUMMYFUNCTION("split(A412,""#"")"),89417.0)</f>
        <v>89417</v>
      </c>
      <c r="C412" s="1">
        <f>IFERROR(__xludf.DUMMYFUNCTION("""COMPUTED_VALUE"""),90761.0)</f>
        <v>90761</v>
      </c>
    </row>
    <row r="413">
      <c r="A413" s="2" t="s">
        <v>414</v>
      </c>
      <c r="B413" s="1">
        <f>IFERROR(__xludf.DUMMYFUNCTION("split(A413,""#"")"),22416.0)</f>
        <v>22416</v>
      </c>
      <c r="C413" s="1">
        <f>IFERROR(__xludf.DUMMYFUNCTION("""COMPUTED_VALUE"""),93637.0)</f>
        <v>93637</v>
      </c>
    </row>
    <row r="414">
      <c r="A414" s="2" t="s">
        <v>415</v>
      </c>
      <c r="B414" s="1">
        <f>IFERROR(__xludf.DUMMYFUNCTION("split(A414,""#"")"),48389.0)</f>
        <v>48389</v>
      </c>
      <c r="C414" s="1">
        <f>IFERROR(__xludf.DUMMYFUNCTION("""COMPUTED_VALUE"""),40943.0)</f>
        <v>40943</v>
      </c>
    </row>
    <row r="415">
      <c r="A415" s="2" t="s">
        <v>416</v>
      </c>
      <c r="B415" s="1">
        <f>IFERROR(__xludf.DUMMYFUNCTION("split(A415,""#"")"),38655.0)</f>
        <v>38655</v>
      </c>
      <c r="C415" s="1">
        <f>IFERROR(__xludf.DUMMYFUNCTION("""COMPUTED_VALUE"""),27039.0)</f>
        <v>27039</v>
      </c>
    </row>
    <row r="416">
      <c r="A416" s="2" t="s">
        <v>417</v>
      </c>
      <c r="B416" s="1">
        <f>IFERROR(__xludf.DUMMYFUNCTION("split(A416,""#"")"),27191.0)</f>
        <v>27191</v>
      </c>
      <c r="C416" s="1">
        <f>IFERROR(__xludf.DUMMYFUNCTION("""COMPUTED_VALUE"""),19247.0)</f>
        <v>19247</v>
      </c>
    </row>
    <row r="417">
      <c r="A417" s="2" t="s">
        <v>418</v>
      </c>
      <c r="B417" s="1">
        <f>IFERROR(__xludf.DUMMYFUNCTION("split(A417,""#"")"),79955.0)</f>
        <v>79955</v>
      </c>
      <c r="C417" s="1">
        <f>IFERROR(__xludf.DUMMYFUNCTION("""COMPUTED_VALUE"""),68822.0)</f>
        <v>68822</v>
      </c>
    </row>
    <row r="418">
      <c r="A418" s="2" t="s">
        <v>419</v>
      </c>
      <c r="B418" s="1">
        <f>IFERROR(__xludf.DUMMYFUNCTION("split(A418,""#"")"),82905.0)</f>
        <v>82905</v>
      </c>
      <c r="C418" s="1">
        <f>IFERROR(__xludf.DUMMYFUNCTION("""COMPUTED_VALUE"""),40764.0)</f>
        <v>40764</v>
      </c>
    </row>
    <row r="419">
      <c r="A419" s="2" t="s">
        <v>420</v>
      </c>
      <c r="B419" s="1">
        <f>IFERROR(__xludf.DUMMYFUNCTION("split(A419,""#"")"),86695.0)</f>
        <v>86695</v>
      </c>
      <c r="C419" s="1">
        <f>IFERROR(__xludf.DUMMYFUNCTION("""COMPUTED_VALUE"""),28645.0)</f>
        <v>28645</v>
      </c>
    </row>
    <row r="420">
      <c r="A420" s="2" t="s">
        <v>421</v>
      </c>
      <c r="B420" s="1">
        <f>IFERROR(__xludf.DUMMYFUNCTION("split(A420,""#"")"),40972.0)</f>
        <v>40972</v>
      </c>
      <c r="C420" s="1">
        <f>IFERROR(__xludf.DUMMYFUNCTION("""COMPUTED_VALUE"""),66296.0)</f>
        <v>66296</v>
      </c>
    </row>
    <row r="421">
      <c r="A421" s="2" t="s">
        <v>422</v>
      </c>
      <c r="B421" s="1">
        <f>IFERROR(__xludf.DUMMYFUNCTION("split(A421,""#"")"),45612.0)</f>
        <v>45612</v>
      </c>
      <c r="C421" s="1">
        <f>IFERROR(__xludf.DUMMYFUNCTION("""COMPUTED_VALUE"""),28645.0)</f>
        <v>28645</v>
      </c>
    </row>
    <row r="422">
      <c r="A422" s="2" t="s">
        <v>423</v>
      </c>
      <c r="B422" s="1">
        <f>IFERROR(__xludf.DUMMYFUNCTION("split(A422,""#"")"),41731.0)</f>
        <v>41731</v>
      </c>
      <c r="C422" s="1">
        <f>IFERROR(__xludf.DUMMYFUNCTION("""COMPUTED_VALUE"""),21800.0)</f>
        <v>21800</v>
      </c>
    </row>
    <row r="423">
      <c r="A423" s="2" t="s">
        <v>424</v>
      </c>
      <c r="B423" s="1">
        <f>IFERROR(__xludf.DUMMYFUNCTION("split(A423,""#"")"),61510.0)</f>
        <v>61510</v>
      </c>
      <c r="C423" s="1">
        <f>IFERROR(__xludf.DUMMYFUNCTION("""COMPUTED_VALUE"""),40764.0)</f>
        <v>40764</v>
      </c>
    </row>
    <row r="424">
      <c r="A424" s="2" t="s">
        <v>425</v>
      </c>
      <c r="B424" s="1">
        <f>IFERROR(__xludf.DUMMYFUNCTION("split(A424,""#"")"),91192.0)</f>
        <v>91192</v>
      </c>
      <c r="C424" s="1">
        <f>IFERROR(__xludf.DUMMYFUNCTION("""COMPUTED_VALUE"""),98628.0)</f>
        <v>98628</v>
      </c>
    </row>
    <row r="425">
      <c r="A425" s="2" t="s">
        <v>426</v>
      </c>
      <c r="B425" s="1">
        <f>IFERROR(__xludf.DUMMYFUNCTION("split(A425,""#"")"),15004.0)</f>
        <v>15004</v>
      </c>
      <c r="C425" s="1">
        <f>IFERROR(__xludf.DUMMYFUNCTION("""COMPUTED_VALUE"""),72376.0)</f>
        <v>72376</v>
      </c>
    </row>
    <row r="426">
      <c r="A426" s="2" t="s">
        <v>427</v>
      </c>
      <c r="B426" s="1">
        <f>IFERROR(__xludf.DUMMYFUNCTION("split(A426,""#"")"),22943.0)</f>
        <v>22943</v>
      </c>
      <c r="C426" s="1">
        <f>IFERROR(__xludf.DUMMYFUNCTION("""COMPUTED_VALUE"""),54500.0)</f>
        <v>54500</v>
      </c>
    </row>
    <row r="427">
      <c r="A427" s="2" t="s">
        <v>428</v>
      </c>
      <c r="B427" s="1">
        <f>IFERROR(__xludf.DUMMYFUNCTION("split(A427,""#"")"),68404.0)</f>
        <v>68404</v>
      </c>
      <c r="C427" s="1">
        <f>IFERROR(__xludf.DUMMYFUNCTION("""COMPUTED_VALUE"""),41433.0)</f>
        <v>41433</v>
      </c>
    </row>
    <row r="428">
      <c r="A428" s="2" t="s">
        <v>429</v>
      </c>
      <c r="B428" s="1">
        <f>IFERROR(__xludf.DUMMYFUNCTION("split(A428,""#"")"),60311.0)</f>
        <v>60311</v>
      </c>
      <c r="C428" s="1">
        <f>IFERROR(__xludf.DUMMYFUNCTION("""COMPUTED_VALUE"""),44568.0)</f>
        <v>44568</v>
      </c>
    </row>
    <row r="429">
      <c r="A429" s="2" t="s">
        <v>430</v>
      </c>
      <c r="B429" s="1">
        <f>IFERROR(__xludf.DUMMYFUNCTION("split(A429,""#"")"),60689.0)</f>
        <v>60689</v>
      </c>
      <c r="C429" s="1">
        <f>IFERROR(__xludf.DUMMYFUNCTION("""COMPUTED_VALUE"""),84252.0)</f>
        <v>84252</v>
      </c>
    </row>
    <row r="430">
      <c r="A430" s="2" t="s">
        <v>431</v>
      </c>
      <c r="B430" s="1">
        <f>IFERROR(__xludf.DUMMYFUNCTION("split(A430,""#"")"),60979.0)</f>
        <v>60979</v>
      </c>
      <c r="C430" s="1">
        <f>IFERROR(__xludf.DUMMYFUNCTION("""COMPUTED_VALUE"""),43240.0)</f>
        <v>43240</v>
      </c>
    </row>
    <row r="431">
      <c r="A431" s="2" t="s">
        <v>432</v>
      </c>
      <c r="B431" s="1">
        <f>IFERROR(__xludf.DUMMYFUNCTION("split(A431,""#"")"),19808.0)</f>
        <v>19808</v>
      </c>
      <c r="C431" s="1">
        <f>IFERROR(__xludf.DUMMYFUNCTION("""COMPUTED_VALUE"""),72495.0)</f>
        <v>72495</v>
      </c>
    </row>
    <row r="432">
      <c r="A432" s="2" t="s">
        <v>433</v>
      </c>
      <c r="B432" s="1">
        <f>IFERROR(__xludf.DUMMYFUNCTION("split(A432,""#"")"),80126.0)</f>
        <v>80126</v>
      </c>
      <c r="C432" s="1">
        <f>IFERROR(__xludf.DUMMYFUNCTION("""COMPUTED_VALUE"""),38496.0)</f>
        <v>38496</v>
      </c>
    </row>
    <row r="433">
      <c r="A433" s="2" t="s">
        <v>434</v>
      </c>
      <c r="B433" s="1">
        <f>IFERROR(__xludf.DUMMYFUNCTION("split(A433,""#"")"),13846.0)</f>
        <v>13846</v>
      </c>
      <c r="C433" s="1">
        <f>IFERROR(__xludf.DUMMYFUNCTION("""COMPUTED_VALUE"""),29383.0)</f>
        <v>29383</v>
      </c>
    </row>
    <row r="434">
      <c r="A434" s="2" t="s">
        <v>435</v>
      </c>
      <c r="B434" s="1">
        <f>IFERROR(__xludf.DUMMYFUNCTION("split(A434,""#"")"),22482.0)</f>
        <v>22482</v>
      </c>
      <c r="C434" s="1">
        <f>IFERROR(__xludf.DUMMYFUNCTION("""COMPUTED_VALUE"""),13993.0)</f>
        <v>13993</v>
      </c>
    </row>
    <row r="435">
      <c r="A435" s="2" t="s">
        <v>436</v>
      </c>
      <c r="B435" s="1">
        <f>IFERROR(__xludf.DUMMYFUNCTION("split(A435,""#"")"),39349.0)</f>
        <v>39349</v>
      </c>
      <c r="C435" s="1">
        <f>IFERROR(__xludf.DUMMYFUNCTION("""COMPUTED_VALUE"""),84569.0)</f>
        <v>84569</v>
      </c>
    </row>
    <row r="436">
      <c r="A436" s="2" t="s">
        <v>437</v>
      </c>
      <c r="B436" s="1">
        <f>IFERROR(__xludf.DUMMYFUNCTION("split(A436,""#"")"),85531.0)</f>
        <v>85531</v>
      </c>
      <c r="C436" s="1">
        <f>IFERROR(__xludf.DUMMYFUNCTION("""COMPUTED_VALUE"""),37632.0)</f>
        <v>37632</v>
      </c>
    </row>
    <row r="437">
      <c r="A437" s="2" t="s">
        <v>438</v>
      </c>
      <c r="B437" s="1">
        <f>IFERROR(__xludf.DUMMYFUNCTION("split(A437,""#"")"),80209.0)</f>
        <v>80209</v>
      </c>
      <c r="C437" s="1">
        <f>IFERROR(__xludf.DUMMYFUNCTION("""COMPUTED_VALUE"""),83851.0)</f>
        <v>83851</v>
      </c>
    </row>
    <row r="438">
      <c r="A438" s="2" t="s">
        <v>439</v>
      </c>
      <c r="B438" s="1">
        <f>IFERROR(__xludf.DUMMYFUNCTION("split(A438,""#"")"),63852.0)</f>
        <v>63852</v>
      </c>
      <c r="C438" s="1">
        <f>IFERROR(__xludf.DUMMYFUNCTION("""COMPUTED_VALUE"""),56007.0)</f>
        <v>56007</v>
      </c>
    </row>
    <row r="439">
      <c r="A439" s="2" t="s">
        <v>440</v>
      </c>
      <c r="B439" s="1">
        <f>IFERROR(__xludf.DUMMYFUNCTION("split(A439,""#"")"),54497.0)</f>
        <v>54497</v>
      </c>
      <c r="C439" s="1">
        <f>IFERROR(__xludf.DUMMYFUNCTION("""COMPUTED_VALUE"""),35634.0)</f>
        <v>35634</v>
      </c>
    </row>
    <row r="440">
      <c r="A440" s="2" t="s">
        <v>441</v>
      </c>
      <c r="B440" s="1">
        <f>IFERROR(__xludf.DUMMYFUNCTION("split(A440,""#"")"),51625.0)</f>
        <v>51625</v>
      </c>
      <c r="C440" s="1">
        <f>IFERROR(__xludf.DUMMYFUNCTION("""COMPUTED_VALUE"""),87132.0)</f>
        <v>87132</v>
      </c>
    </row>
    <row r="441">
      <c r="A441" s="2" t="s">
        <v>442</v>
      </c>
      <c r="B441" s="1">
        <f>IFERROR(__xludf.DUMMYFUNCTION("split(A441,""#"")"),38979.0)</f>
        <v>38979</v>
      </c>
      <c r="C441" s="1">
        <f>IFERROR(__xludf.DUMMYFUNCTION("""COMPUTED_VALUE"""),80241.0)</f>
        <v>80241</v>
      </c>
    </row>
    <row r="442">
      <c r="A442" s="2" t="s">
        <v>443</v>
      </c>
      <c r="B442" s="1">
        <f>IFERROR(__xludf.DUMMYFUNCTION("split(A442,""#"")"),28939.0)</f>
        <v>28939</v>
      </c>
      <c r="C442" s="1">
        <f>IFERROR(__xludf.DUMMYFUNCTION("""COMPUTED_VALUE"""),88293.0)</f>
        <v>88293</v>
      </c>
    </row>
    <row r="443">
      <c r="A443" s="2" t="s">
        <v>444</v>
      </c>
      <c r="B443" s="1">
        <f>IFERROR(__xludf.DUMMYFUNCTION("split(A443,""#"")"),59010.0)</f>
        <v>59010</v>
      </c>
      <c r="C443" s="1">
        <f>IFERROR(__xludf.DUMMYFUNCTION("""COMPUTED_VALUE"""),83649.0)</f>
        <v>83649</v>
      </c>
    </row>
    <row r="444">
      <c r="A444" s="2" t="s">
        <v>445</v>
      </c>
      <c r="B444" s="1">
        <f>IFERROR(__xludf.DUMMYFUNCTION("split(A444,""#"")"),30553.0)</f>
        <v>30553</v>
      </c>
      <c r="C444" s="1">
        <f>IFERROR(__xludf.DUMMYFUNCTION("""COMPUTED_VALUE"""),26199.0)</f>
        <v>26199</v>
      </c>
    </row>
    <row r="445">
      <c r="A445" s="2" t="s">
        <v>446</v>
      </c>
      <c r="B445" s="1">
        <f>IFERROR(__xludf.DUMMYFUNCTION("split(A445,""#"")"),94589.0)</f>
        <v>94589</v>
      </c>
      <c r="C445" s="1">
        <f>IFERROR(__xludf.DUMMYFUNCTION("""COMPUTED_VALUE"""),79101.0)</f>
        <v>79101</v>
      </c>
    </row>
    <row r="446">
      <c r="A446" s="2" t="s">
        <v>447</v>
      </c>
      <c r="B446" s="1">
        <f>IFERROR(__xludf.DUMMYFUNCTION("split(A446,""#"")"),70488.0)</f>
        <v>70488</v>
      </c>
      <c r="C446" s="1">
        <f>IFERROR(__xludf.DUMMYFUNCTION("""COMPUTED_VALUE"""),99011.0)</f>
        <v>99011</v>
      </c>
    </row>
    <row r="447">
      <c r="A447" s="2" t="s">
        <v>448</v>
      </c>
      <c r="B447" s="1">
        <f>IFERROR(__xludf.DUMMYFUNCTION("split(A447,""#"")"),81746.0)</f>
        <v>81746</v>
      </c>
      <c r="C447" s="1">
        <f>IFERROR(__xludf.DUMMYFUNCTION("""COMPUTED_VALUE"""),92176.0)</f>
        <v>92176</v>
      </c>
    </row>
    <row r="448">
      <c r="A448" s="2" t="s">
        <v>449</v>
      </c>
      <c r="B448" s="1">
        <f>IFERROR(__xludf.DUMMYFUNCTION("split(A448,""#"")"),64311.0)</f>
        <v>64311</v>
      </c>
      <c r="C448" s="1">
        <f>IFERROR(__xludf.DUMMYFUNCTION("""COMPUTED_VALUE"""),44568.0)</f>
        <v>44568</v>
      </c>
    </row>
    <row r="449">
      <c r="A449" s="2" t="s">
        <v>450</v>
      </c>
      <c r="B449" s="1">
        <f>IFERROR(__xludf.DUMMYFUNCTION("split(A449,""#"")"),88295.0)</f>
        <v>88295</v>
      </c>
      <c r="C449" s="1">
        <f>IFERROR(__xludf.DUMMYFUNCTION("""COMPUTED_VALUE"""),60692.0)</f>
        <v>60692</v>
      </c>
    </row>
    <row r="450">
      <c r="A450" s="2" t="s">
        <v>451</v>
      </c>
      <c r="B450" s="1">
        <f>IFERROR(__xludf.DUMMYFUNCTION("split(A450,""#"")"),93665.0)</f>
        <v>93665</v>
      </c>
      <c r="C450" s="1">
        <f>IFERROR(__xludf.DUMMYFUNCTION("""COMPUTED_VALUE"""),89557.0)</f>
        <v>89557</v>
      </c>
    </row>
    <row r="451">
      <c r="A451" s="2" t="s">
        <v>452</v>
      </c>
      <c r="B451" s="1">
        <f>IFERROR(__xludf.DUMMYFUNCTION("split(A451,""#"")"),53760.0)</f>
        <v>53760</v>
      </c>
      <c r="C451" s="1">
        <f>IFERROR(__xludf.DUMMYFUNCTION("""COMPUTED_VALUE"""),33880.0)</f>
        <v>33880</v>
      </c>
    </row>
    <row r="452">
      <c r="A452" s="2" t="s">
        <v>453</v>
      </c>
      <c r="B452" s="1">
        <f>IFERROR(__xludf.DUMMYFUNCTION("split(A452,""#"")"),14737.0)</f>
        <v>14737</v>
      </c>
      <c r="C452" s="1">
        <f>IFERROR(__xludf.DUMMYFUNCTION("""COMPUTED_VALUE"""),80051.0)</f>
        <v>80051</v>
      </c>
    </row>
    <row r="453">
      <c r="A453" s="2" t="s">
        <v>454</v>
      </c>
      <c r="B453" s="1">
        <f>IFERROR(__xludf.DUMMYFUNCTION("split(A453,""#"")"),25521.0)</f>
        <v>25521</v>
      </c>
      <c r="C453" s="1">
        <f>IFERROR(__xludf.DUMMYFUNCTION("""COMPUTED_VALUE"""),61141.0)</f>
        <v>61141</v>
      </c>
    </row>
    <row r="454">
      <c r="A454" s="2" t="s">
        <v>455</v>
      </c>
      <c r="B454" s="1">
        <f>IFERROR(__xludf.DUMMYFUNCTION("split(A454,""#"")"),86653.0)</f>
        <v>86653</v>
      </c>
      <c r="C454" s="1">
        <f>IFERROR(__xludf.DUMMYFUNCTION("""COMPUTED_VALUE"""),98106.0)</f>
        <v>98106</v>
      </c>
    </row>
    <row r="455">
      <c r="A455" s="2" t="s">
        <v>456</v>
      </c>
      <c r="B455" s="1">
        <f>IFERROR(__xludf.DUMMYFUNCTION("split(A455,""#"")"),91054.0)</f>
        <v>91054</v>
      </c>
      <c r="C455" s="1">
        <f>IFERROR(__xludf.DUMMYFUNCTION("""COMPUTED_VALUE"""),87401.0)</f>
        <v>87401</v>
      </c>
    </row>
    <row r="456">
      <c r="A456" s="2" t="s">
        <v>457</v>
      </c>
      <c r="B456" s="1">
        <f>IFERROR(__xludf.DUMMYFUNCTION("split(A456,""#"")"),74929.0)</f>
        <v>74929</v>
      </c>
      <c r="C456" s="1">
        <f>IFERROR(__xludf.DUMMYFUNCTION("""COMPUTED_VALUE"""),40764.0)</f>
        <v>40764</v>
      </c>
    </row>
    <row r="457">
      <c r="A457" s="2" t="s">
        <v>458</v>
      </c>
      <c r="B457" s="1">
        <f>IFERROR(__xludf.DUMMYFUNCTION("split(A457,""#"")"),20082.0)</f>
        <v>20082</v>
      </c>
      <c r="C457" s="1">
        <f>IFERROR(__xludf.DUMMYFUNCTION("""COMPUTED_VALUE"""),72374.0)</f>
        <v>72374</v>
      </c>
    </row>
    <row r="458">
      <c r="A458" s="2" t="s">
        <v>459</v>
      </c>
      <c r="B458" s="1">
        <f>IFERROR(__xludf.DUMMYFUNCTION("split(A458,""#"")"),43069.0)</f>
        <v>43069</v>
      </c>
      <c r="C458" s="1">
        <f>IFERROR(__xludf.DUMMYFUNCTION("""COMPUTED_VALUE"""),87032.0)</f>
        <v>87032</v>
      </c>
    </row>
    <row r="459">
      <c r="A459" s="2" t="s">
        <v>460</v>
      </c>
      <c r="B459" s="1">
        <f>IFERROR(__xludf.DUMMYFUNCTION("split(A459,""#"")"),95088.0)</f>
        <v>95088</v>
      </c>
      <c r="C459" s="1">
        <f>IFERROR(__xludf.DUMMYFUNCTION("""COMPUTED_VALUE"""),51436.0)</f>
        <v>51436</v>
      </c>
    </row>
    <row r="460">
      <c r="A460" s="2" t="s">
        <v>461</v>
      </c>
      <c r="B460" s="1">
        <f>IFERROR(__xludf.DUMMYFUNCTION("split(A460,""#"")"),82111.0)</f>
        <v>82111</v>
      </c>
      <c r="C460" s="1">
        <f>IFERROR(__xludf.DUMMYFUNCTION("""COMPUTED_VALUE"""),80970.0)</f>
        <v>80970</v>
      </c>
    </row>
    <row r="461">
      <c r="A461" s="2" t="s">
        <v>462</v>
      </c>
      <c r="B461" s="1">
        <f>IFERROR(__xludf.DUMMYFUNCTION("split(A461,""#"")"),39862.0)</f>
        <v>39862</v>
      </c>
      <c r="C461" s="1">
        <f>IFERROR(__xludf.DUMMYFUNCTION("""COMPUTED_VALUE"""),99504.0)</f>
        <v>99504</v>
      </c>
    </row>
    <row r="462">
      <c r="A462" s="2" t="s">
        <v>463</v>
      </c>
      <c r="B462" s="1">
        <f>IFERROR(__xludf.DUMMYFUNCTION("split(A462,""#"")"),82669.0)</f>
        <v>82669</v>
      </c>
      <c r="C462" s="1">
        <f>IFERROR(__xludf.DUMMYFUNCTION("""COMPUTED_VALUE"""),46360.0)</f>
        <v>46360</v>
      </c>
    </row>
    <row r="463">
      <c r="A463" s="2" t="s">
        <v>464</v>
      </c>
      <c r="B463" s="1">
        <f>IFERROR(__xludf.DUMMYFUNCTION("split(A463,""#"")"),83378.0)</f>
        <v>83378</v>
      </c>
      <c r="C463" s="1">
        <f>IFERROR(__xludf.DUMMYFUNCTION("""COMPUTED_VALUE"""),62370.0)</f>
        <v>62370</v>
      </c>
    </row>
    <row r="464">
      <c r="A464" s="2" t="s">
        <v>465</v>
      </c>
      <c r="B464" s="1">
        <f>IFERROR(__xludf.DUMMYFUNCTION("split(A464,""#"")"),62130.0)</f>
        <v>62130</v>
      </c>
      <c r="C464" s="1">
        <f>IFERROR(__xludf.DUMMYFUNCTION("""COMPUTED_VALUE"""),25115.0)</f>
        <v>25115</v>
      </c>
    </row>
    <row r="465">
      <c r="A465" s="2" t="s">
        <v>466</v>
      </c>
      <c r="B465" s="1">
        <f>IFERROR(__xludf.DUMMYFUNCTION("split(A465,""#"")"),43544.0)</f>
        <v>43544</v>
      </c>
      <c r="C465" s="1">
        <f>IFERROR(__xludf.DUMMYFUNCTION("""COMPUTED_VALUE"""),20178.0)</f>
        <v>20178</v>
      </c>
    </row>
    <row r="466">
      <c r="A466" s="2" t="s">
        <v>467</v>
      </c>
      <c r="B466" s="1">
        <f>IFERROR(__xludf.DUMMYFUNCTION("split(A466,""#"")"),23808.0)</f>
        <v>23808</v>
      </c>
      <c r="C466" s="1">
        <f>IFERROR(__xludf.DUMMYFUNCTION("""COMPUTED_VALUE"""),89185.0)</f>
        <v>89185</v>
      </c>
    </row>
    <row r="467">
      <c r="A467" s="2" t="s">
        <v>468</v>
      </c>
      <c r="B467" s="1">
        <f>IFERROR(__xludf.DUMMYFUNCTION("split(A467,""#"")"),98111.0)</f>
        <v>98111</v>
      </c>
      <c r="C467" s="1">
        <f>IFERROR(__xludf.DUMMYFUNCTION("""COMPUTED_VALUE"""),83928.0)</f>
        <v>83928</v>
      </c>
    </row>
    <row r="468">
      <c r="A468" s="2" t="s">
        <v>469</v>
      </c>
      <c r="B468" s="1">
        <f>IFERROR(__xludf.DUMMYFUNCTION("split(A468,""#"")"),20879.0)</f>
        <v>20879</v>
      </c>
      <c r="C468" s="1">
        <f>IFERROR(__xludf.DUMMYFUNCTION("""COMPUTED_VALUE"""),43240.0)</f>
        <v>43240</v>
      </c>
    </row>
    <row r="469">
      <c r="A469" s="2" t="s">
        <v>470</v>
      </c>
      <c r="B469" s="1">
        <f>IFERROR(__xludf.DUMMYFUNCTION("split(A469,""#"")"),49519.0)</f>
        <v>49519</v>
      </c>
      <c r="C469" s="1">
        <f>IFERROR(__xludf.DUMMYFUNCTION("""COMPUTED_VALUE"""),84475.0)</f>
        <v>84475</v>
      </c>
    </row>
    <row r="470">
      <c r="A470" s="2" t="s">
        <v>471</v>
      </c>
      <c r="B470" s="1">
        <f>IFERROR(__xludf.DUMMYFUNCTION("split(A470,""#"")"),94944.0)</f>
        <v>94944</v>
      </c>
      <c r="C470" s="1">
        <f>IFERROR(__xludf.DUMMYFUNCTION("""COMPUTED_VALUE"""),85865.0)</f>
        <v>85865</v>
      </c>
    </row>
    <row r="471">
      <c r="A471" s="2" t="s">
        <v>472</v>
      </c>
      <c r="B471" s="1">
        <f>IFERROR(__xludf.DUMMYFUNCTION("split(A471,""#"")"),75415.0)</f>
        <v>75415</v>
      </c>
      <c r="C471" s="1">
        <f>IFERROR(__xludf.DUMMYFUNCTION("""COMPUTED_VALUE"""),75964.0)</f>
        <v>75964</v>
      </c>
    </row>
    <row r="472">
      <c r="A472" s="2" t="s">
        <v>473</v>
      </c>
      <c r="B472" s="1">
        <f>IFERROR(__xludf.DUMMYFUNCTION("split(A472,""#"")"),47156.0)</f>
        <v>47156</v>
      </c>
      <c r="C472" s="1">
        <f>IFERROR(__xludf.DUMMYFUNCTION("""COMPUTED_VALUE"""),36358.0)</f>
        <v>36358</v>
      </c>
    </row>
    <row r="473">
      <c r="A473" s="2" t="s">
        <v>474</v>
      </c>
      <c r="B473" s="1">
        <f>IFERROR(__xludf.DUMMYFUNCTION("split(A473,""#"")"),27019.0)</f>
        <v>27019</v>
      </c>
      <c r="C473" s="1">
        <f>IFERROR(__xludf.DUMMYFUNCTION("""COMPUTED_VALUE"""),28645.0)</f>
        <v>28645</v>
      </c>
    </row>
    <row r="474">
      <c r="A474" s="2" t="s">
        <v>475</v>
      </c>
      <c r="B474" s="1">
        <f>IFERROR(__xludf.DUMMYFUNCTION("split(A474,""#"")"),81852.0)</f>
        <v>81852</v>
      </c>
      <c r="C474" s="1">
        <f>IFERROR(__xludf.DUMMYFUNCTION("""COMPUTED_VALUE"""),52329.0)</f>
        <v>52329</v>
      </c>
    </row>
    <row r="475">
      <c r="A475" s="2" t="s">
        <v>476</v>
      </c>
      <c r="B475" s="1">
        <f>IFERROR(__xludf.DUMMYFUNCTION("split(A475,""#"")"),83726.0)</f>
        <v>83726</v>
      </c>
      <c r="C475" s="1">
        <f>IFERROR(__xludf.DUMMYFUNCTION("""COMPUTED_VALUE"""),90190.0)</f>
        <v>90190</v>
      </c>
    </row>
    <row r="476">
      <c r="A476" s="2" t="s">
        <v>477</v>
      </c>
      <c r="B476" s="1">
        <f>IFERROR(__xludf.DUMMYFUNCTION("split(A476,""#"")"),36393.0)</f>
        <v>36393</v>
      </c>
      <c r="C476" s="1">
        <f>IFERROR(__xludf.DUMMYFUNCTION("""COMPUTED_VALUE"""),96318.0)</f>
        <v>96318</v>
      </c>
    </row>
    <row r="477">
      <c r="A477" s="2" t="s">
        <v>478</v>
      </c>
      <c r="B477" s="1">
        <f>IFERROR(__xludf.DUMMYFUNCTION("split(A477,""#"")"),65529.0)</f>
        <v>65529</v>
      </c>
      <c r="C477" s="1">
        <f>IFERROR(__xludf.DUMMYFUNCTION("""COMPUTED_VALUE"""),91634.0)</f>
        <v>91634</v>
      </c>
    </row>
    <row r="478">
      <c r="A478" s="2" t="s">
        <v>479</v>
      </c>
      <c r="B478" s="1">
        <f>IFERROR(__xludf.DUMMYFUNCTION("split(A478,""#"")"),22850.0)</f>
        <v>22850</v>
      </c>
      <c r="C478" s="1">
        <f>IFERROR(__xludf.DUMMYFUNCTION("""COMPUTED_VALUE"""),28317.0)</f>
        <v>28317</v>
      </c>
    </row>
    <row r="479">
      <c r="A479" s="2" t="s">
        <v>480</v>
      </c>
      <c r="B479" s="1">
        <f>IFERROR(__xludf.DUMMYFUNCTION("split(A479,""#"")"),12435.0)</f>
        <v>12435</v>
      </c>
      <c r="C479" s="1">
        <f>IFERROR(__xludf.DUMMYFUNCTION("""COMPUTED_VALUE"""),21800.0)</f>
        <v>21800</v>
      </c>
    </row>
    <row r="480">
      <c r="A480" s="2" t="s">
        <v>481</v>
      </c>
      <c r="B480" s="1">
        <f>IFERROR(__xludf.DUMMYFUNCTION("split(A480,""#"")"),45103.0)</f>
        <v>45103</v>
      </c>
      <c r="C480" s="1">
        <f>IFERROR(__xludf.DUMMYFUNCTION("""COMPUTED_VALUE"""),82620.0)</f>
        <v>82620</v>
      </c>
    </row>
    <row r="481">
      <c r="A481" s="2" t="s">
        <v>482</v>
      </c>
      <c r="B481" s="1">
        <f>IFERROR(__xludf.DUMMYFUNCTION("split(A481,""#"")"),54394.0)</f>
        <v>54394</v>
      </c>
      <c r="C481" s="1">
        <f>IFERROR(__xludf.DUMMYFUNCTION("""COMPUTED_VALUE"""),16838.0)</f>
        <v>16838</v>
      </c>
    </row>
    <row r="482">
      <c r="A482" s="2" t="s">
        <v>483</v>
      </c>
      <c r="B482" s="1">
        <f>IFERROR(__xludf.DUMMYFUNCTION("split(A482,""#"")"),48022.0)</f>
        <v>48022</v>
      </c>
      <c r="C482" s="1">
        <f>IFERROR(__xludf.DUMMYFUNCTION("""COMPUTED_VALUE"""),53556.0)</f>
        <v>53556</v>
      </c>
    </row>
    <row r="483">
      <c r="A483" s="2" t="s">
        <v>484</v>
      </c>
      <c r="B483" s="1">
        <f>IFERROR(__xludf.DUMMYFUNCTION("split(A483,""#"")"),52784.0)</f>
        <v>52784</v>
      </c>
      <c r="C483" s="1">
        <f>IFERROR(__xludf.DUMMYFUNCTION("""COMPUTED_VALUE"""),68553.0)</f>
        <v>68553</v>
      </c>
    </row>
    <row r="484">
      <c r="A484" s="2" t="s">
        <v>485</v>
      </c>
      <c r="B484" s="1">
        <f>IFERROR(__xludf.DUMMYFUNCTION("split(A484,""#"")"),76933.0)</f>
        <v>76933</v>
      </c>
      <c r="C484" s="1">
        <f>IFERROR(__xludf.DUMMYFUNCTION("""COMPUTED_VALUE"""),84475.0)</f>
        <v>84475</v>
      </c>
    </row>
    <row r="485">
      <c r="A485" s="2" t="s">
        <v>486</v>
      </c>
      <c r="B485" s="1">
        <f>IFERROR(__xludf.DUMMYFUNCTION("split(A485,""#"")"),66619.0)</f>
        <v>66619</v>
      </c>
      <c r="C485" s="1">
        <f>IFERROR(__xludf.DUMMYFUNCTION("""COMPUTED_VALUE"""),72666.0)</f>
        <v>72666</v>
      </c>
    </row>
    <row r="486">
      <c r="A486" s="2" t="s">
        <v>487</v>
      </c>
      <c r="B486" s="1">
        <f>IFERROR(__xludf.DUMMYFUNCTION("split(A486,""#"")"),45083.0)</f>
        <v>45083</v>
      </c>
      <c r="C486" s="1">
        <f>IFERROR(__xludf.DUMMYFUNCTION("""COMPUTED_VALUE"""),10443.0)</f>
        <v>10443</v>
      </c>
    </row>
    <row r="487">
      <c r="A487" s="2" t="s">
        <v>488</v>
      </c>
      <c r="B487" s="1">
        <f>IFERROR(__xludf.DUMMYFUNCTION("split(A487,""#"")"),85277.0)</f>
        <v>85277</v>
      </c>
      <c r="C487" s="1">
        <f>IFERROR(__xludf.DUMMYFUNCTION("""COMPUTED_VALUE"""),88103.0)</f>
        <v>88103</v>
      </c>
    </row>
    <row r="488">
      <c r="A488" s="2" t="s">
        <v>489</v>
      </c>
      <c r="B488" s="1">
        <f>IFERROR(__xludf.DUMMYFUNCTION("split(A488,""#"")"),95818.0)</f>
        <v>95818</v>
      </c>
      <c r="C488" s="1">
        <f>IFERROR(__xludf.DUMMYFUNCTION("""COMPUTED_VALUE"""),90190.0)</f>
        <v>90190</v>
      </c>
    </row>
    <row r="489">
      <c r="A489" s="2" t="s">
        <v>490</v>
      </c>
      <c r="B489" s="1">
        <f>IFERROR(__xludf.DUMMYFUNCTION("split(A489,""#"")"),23357.0)</f>
        <v>23357</v>
      </c>
      <c r="C489" s="1">
        <f>IFERROR(__xludf.DUMMYFUNCTION("""COMPUTED_VALUE"""),79253.0)</f>
        <v>79253</v>
      </c>
    </row>
    <row r="490">
      <c r="A490" s="2" t="s">
        <v>491</v>
      </c>
      <c r="B490" s="1">
        <f>IFERROR(__xludf.DUMMYFUNCTION("split(A490,""#"")"),10551.0)</f>
        <v>10551</v>
      </c>
      <c r="C490" s="1">
        <f>IFERROR(__xludf.DUMMYFUNCTION("""COMPUTED_VALUE"""),63173.0)</f>
        <v>63173</v>
      </c>
    </row>
    <row r="491">
      <c r="A491" s="2" t="s">
        <v>492</v>
      </c>
      <c r="B491" s="1">
        <f>IFERROR(__xludf.DUMMYFUNCTION("split(A491,""#"")"),86368.0)</f>
        <v>86368</v>
      </c>
      <c r="C491" s="1">
        <f>IFERROR(__xludf.DUMMYFUNCTION("""COMPUTED_VALUE"""),10170.0)</f>
        <v>10170</v>
      </c>
    </row>
    <row r="492">
      <c r="A492" s="2" t="s">
        <v>493</v>
      </c>
      <c r="B492" s="1">
        <f>IFERROR(__xludf.DUMMYFUNCTION("split(A492,""#"")"),49946.0)</f>
        <v>49946</v>
      </c>
      <c r="C492" s="1">
        <f>IFERROR(__xludf.DUMMYFUNCTION("""COMPUTED_VALUE"""),12592.0)</f>
        <v>12592</v>
      </c>
    </row>
    <row r="493">
      <c r="A493" s="2" t="s">
        <v>494</v>
      </c>
      <c r="B493" s="1">
        <f>IFERROR(__xludf.DUMMYFUNCTION("split(A493,""#"")"),73961.0)</f>
        <v>73961</v>
      </c>
      <c r="C493" s="1">
        <f>IFERROR(__xludf.DUMMYFUNCTION("""COMPUTED_VALUE"""),76042.0)</f>
        <v>76042</v>
      </c>
    </row>
    <row r="494">
      <c r="A494" s="2" t="s">
        <v>495</v>
      </c>
      <c r="B494" s="1">
        <f>IFERROR(__xludf.DUMMYFUNCTION("split(A494,""#"")"),11496.0)</f>
        <v>11496</v>
      </c>
      <c r="C494" s="1">
        <f>IFERROR(__xludf.DUMMYFUNCTION("""COMPUTED_VALUE"""),47834.0)</f>
        <v>47834</v>
      </c>
    </row>
    <row r="495">
      <c r="A495" s="2" t="s">
        <v>496</v>
      </c>
      <c r="B495" s="1">
        <f>IFERROR(__xludf.DUMMYFUNCTION("split(A495,""#"")"),15914.0)</f>
        <v>15914</v>
      </c>
      <c r="C495" s="1">
        <f>IFERROR(__xludf.DUMMYFUNCTION("""COMPUTED_VALUE"""),51997.0)</f>
        <v>51997</v>
      </c>
    </row>
    <row r="496">
      <c r="A496" s="2" t="s">
        <v>497</v>
      </c>
      <c r="B496" s="1">
        <f>IFERROR(__xludf.DUMMYFUNCTION("split(A496,""#"")"),21677.0)</f>
        <v>21677</v>
      </c>
      <c r="C496" s="1">
        <f>IFERROR(__xludf.DUMMYFUNCTION("""COMPUTED_VALUE"""),66325.0)</f>
        <v>66325</v>
      </c>
    </row>
    <row r="497">
      <c r="A497" s="2" t="s">
        <v>498</v>
      </c>
      <c r="B497" s="1">
        <f>IFERROR(__xludf.DUMMYFUNCTION("split(A497,""#"")"),24401.0)</f>
        <v>24401</v>
      </c>
      <c r="C497" s="1">
        <f>IFERROR(__xludf.DUMMYFUNCTION("""COMPUTED_VALUE"""),81589.0)</f>
        <v>81589</v>
      </c>
    </row>
    <row r="498">
      <c r="A498" s="2" t="s">
        <v>499</v>
      </c>
      <c r="B498" s="1">
        <f>IFERROR(__xludf.DUMMYFUNCTION("split(A498,""#"")"),72493.0)</f>
        <v>72493</v>
      </c>
      <c r="C498" s="1">
        <f>IFERROR(__xludf.DUMMYFUNCTION("""COMPUTED_VALUE"""),50642.0)</f>
        <v>50642</v>
      </c>
    </row>
    <row r="499">
      <c r="A499" s="2" t="s">
        <v>500</v>
      </c>
      <c r="B499" s="1">
        <f>IFERROR(__xludf.DUMMYFUNCTION("split(A499,""#"")"),72307.0)</f>
        <v>72307</v>
      </c>
      <c r="C499" s="1">
        <f>IFERROR(__xludf.DUMMYFUNCTION("""COMPUTED_VALUE"""),91265.0)</f>
        <v>91265</v>
      </c>
    </row>
    <row r="500">
      <c r="A500" s="2" t="s">
        <v>501</v>
      </c>
      <c r="B500" s="1">
        <f>IFERROR(__xludf.DUMMYFUNCTION("split(A500,""#"")"),25787.0)</f>
        <v>25787</v>
      </c>
      <c r="C500" s="1">
        <f>IFERROR(__xludf.DUMMYFUNCTION("""COMPUTED_VALUE"""),80652.0)</f>
        <v>80652</v>
      </c>
    </row>
    <row r="501">
      <c r="A501" s="2" t="s">
        <v>502</v>
      </c>
      <c r="B501" s="1">
        <f>IFERROR(__xludf.DUMMYFUNCTION("split(A501,""#"")"),56985.0)</f>
        <v>56985</v>
      </c>
      <c r="C501" s="1">
        <f>IFERROR(__xludf.DUMMYFUNCTION("""COMPUTED_VALUE"""),71081.0)</f>
        <v>71081</v>
      </c>
    </row>
    <row r="502">
      <c r="A502" s="2" t="s">
        <v>503</v>
      </c>
      <c r="B502" s="1">
        <f>IFERROR(__xludf.DUMMYFUNCTION("split(A502,""#"")"),55531.0)</f>
        <v>55531</v>
      </c>
      <c r="C502" s="1">
        <f>IFERROR(__xludf.DUMMYFUNCTION("""COMPUTED_VALUE"""),44402.0)</f>
        <v>44402</v>
      </c>
    </row>
    <row r="503">
      <c r="A503" s="2" t="s">
        <v>504</v>
      </c>
      <c r="B503" s="1">
        <f>IFERROR(__xludf.DUMMYFUNCTION("split(A503,""#"")"),59945.0)</f>
        <v>59945</v>
      </c>
      <c r="C503" s="1">
        <f>IFERROR(__xludf.DUMMYFUNCTION("""COMPUTED_VALUE"""),83297.0)</f>
        <v>83297</v>
      </c>
    </row>
    <row r="504">
      <c r="A504" s="2" t="s">
        <v>505</v>
      </c>
      <c r="B504" s="1">
        <f>IFERROR(__xludf.DUMMYFUNCTION("split(A504,""#"")"),63295.0)</f>
        <v>63295</v>
      </c>
      <c r="C504" s="1">
        <f>IFERROR(__xludf.DUMMYFUNCTION("""COMPUTED_VALUE"""),83297.0)</f>
        <v>83297</v>
      </c>
    </row>
    <row r="505">
      <c r="A505" s="2" t="s">
        <v>506</v>
      </c>
      <c r="B505" s="1">
        <f>IFERROR(__xludf.DUMMYFUNCTION("split(A505,""#"")"),20808.0)</f>
        <v>20808</v>
      </c>
      <c r="C505" s="1">
        <f>IFERROR(__xludf.DUMMYFUNCTION("""COMPUTED_VALUE"""),90190.0)</f>
        <v>90190</v>
      </c>
    </row>
    <row r="506">
      <c r="A506" s="2" t="s">
        <v>507</v>
      </c>
      <c r="B506" s="1">
        <f>IFERROR(__xludf.DUMMYFUNCTION("split(A506,""#"")"),89697.0)</f>
        <v>89697</v>
      </c>
      <c r="C506" s="1">
        <f>IFERROR(__xludf.DUMMYFUNCTION("""COMPUTED_VALUE"""),47834.0)</f>
        <v>47834</v>
      </c>
    </row>
    <row r="507">
      <c r="A507" s="2" t="s">
        <v>508</v>
      </c>
      <c r="B507" s="1">
        <f>IFERROR(__xludf.DUMMYFUNCTION("split(A507,""#"")"),65568.0)</f>
        <v>65568</v>
      </c>
      <c r="C507" s="1">
        <f>IFERROR(__xludf.DUMMYFUNCTION("""COMPUTED_VALUE"""),29693.0)</f>
        <v>29693</v>
      </c>
    </row>
    <row r="508">
      <c r="A508" s="2" t="s">
        <v>509</v>
      </c>
      <c r="B508" s="1">
        <f>IFERROR(__xludf.DUMMYFUNCTION("split(A508,""#"")"),98707.0)</f>
        <v>98707</v>
      </c>
      <c r="C508" s="1">
        <f>IFERROR(__xludf.DUMMYFUNCTION("""COMPUTED_VALUE"""),28645.0)</f>
        <v>28645</v>
      </c>
    </row>
    <row r="509">
      <c r="A509" s="2" t="s">
        <v>510</v>
      </c>
      <c r="B509" s="1">
        <f>IFERROR(__xludf.DUMMYFUNCTION("split(A509,""#"")"),62217.0)</f>
        <v>62217</v>
      </c>
      <c r="C509" s="1">
        <f>IFERROR(__xludf.DUMMYFUNCTION("""COMPUTED_VALUE"""),20682.0)</f>
        <v>20682</v>
      </c>
    </row>
    <row r="510">
      <c r="A510" s="2" t="s">
        <v>511</v>
      </c>
      <c r="B510" s="1">
        <f>IFERROR(__xludf.DUMMYFUNCTION("split(A510,""#"")"),99249.0)</f>
        <v>99249</v>
      </c>
      <c r="C510" s="1">
        <f>IFERROR(__xludf.DUMMYFUNCTION("""COMPUTED_VALUE"""),48525.0)</f>
        <v>48525</v>
      </c>
    </row>
    <row r="511">
      <c r="A511" s="2" t="s">
        <v>512</v>
      </c>
      <c r="B511" s="1">
        <f>IFERROR(__xludf.DUMMYFUNCTION("split(A511,""#"")"),13276.0)</f>
        <v>13276</v>
      </c>
      <c r="C511" s="1">
        <f>IFERROR(__xludf.DUMMYFUNCTION("""COMPUTED_VALUE"""),33527.0)</f>
        <v>33527</v>
      </c>
    </row>
    <row r="512">
      <c r="A512" s="2" t="s">
        <v>513</v>
      </c>
      <c r="B512" s="1">
        <f>IFERROR(__xludf.DUMMYFUNCTION("split(A512,""#"")"),10427.0)</f>
        <v>10427</v>
      </c>
      <c r="C512" s="1">
        <f>IFERROR(__xludf.DUMMYFUNCTION("""COMPUTED_VALUE"""),46523.0)</f>
        <v>46523</v>
      </c>
    </row>
    <row r="513">
      <c r="A513" s="2" t="s">
        <v>514</v>
      </c>
      <c r="B513" s="1">
        <f>IFERROR(__xludf.DUMMYFUNCTION("split(A513,""#"")"),69239.0)</f>
        <v>69239</v>
      </c>
      <c r="C513" s="1">
        <f>IFERROR(__xludf.DUMMYFUNCTION("""COMPUTED_VALUE"""),79253.0)</f>
        <v>79253</v>
      </c>
    </row>
    <row r="514">
      <c r="A514" s="2" t="s">
        <v>515</v>
      </c>
      <c r="B514" s="1">
        <f>IFERROR(__xludf.DUMMYFUNCTION("split(A514,""#"")"),69378.0)</f>
        <v>69378</v>
      </c>
      <c r="C514" s="1">
        <f>IFERROR(__xludf.DUMMYFUNCTION("""COMPUTED_VALUE"""),67265.0)</f>
        <v>67265</v>
      </c>
    </row>
    <row r="515">
      <c r="A515" s="2" t="s">
        <v>516</v>
      </c>
      <c r="B515" s="1">
        <f>IFERROR(__xludf.DUMMYFUNCTION("split(A515,""#"")"),64906.0)</f>
        <v>64906</v>
      </c>
      <c r="C515" s="1">
        <f>IFERROR(__xludf.DUMMYFUNCTION("""COMPUTED_VALUE"""),98628.0)</f>
        <v>98628</v>
      </c>
    </row>
    <row r="516">
      <c r="A516" s="2" t="s">
        <v>517</v>
      </c>
      <c r="B516" s="1">
        <f>IFERROR(__xludf.DUMMYFUNCTION("split(A516,""#"")"),79879.0)</f>
        <v>79879</v>
      </c>
      <c r="C516" s="1">
        <f>IFERROR(__xludf.DUMMYFUNCTION("""COMPUTED_VALUE"""),42860.0)</f>
        <v>42860</v>
      </c>
    </row>
    <row r="517">
      <c r="A517" s="2" t="s">
        <v>518</v>
      </c>
      <c r="B517" s="1">
        <f>IFERROR(__xludf.DUMMYFUNCTION("split(A517,""#"")"),12341.0)</f>
        <v>12341</v>
      </c>
      <c r="C517" s="1">
        <f>IFERROR(__xludf.DUMMYFUNCTION("""COMPUTED_VALUE"""),24113.0)</f>
        <v>24113</v>
      </c>
    </row>
    <row r="518">
      <c r="A518" s="2" t="s">
        <v>519</v>
      </c>
      <c r="B518" s="1">
        <f>IFERROR(__xludf.DUMMYFUNCTION("split(A518,""#"")"),63649.0)</f>
        <v>63649</v>
      </c>
      <c r="C518" s="1">
        <f>IFERROR(__xludf.DUMMYFUNCTION("""COMPUTED_VALUE"""),28645.0)</f>
        <v>28645</v>
      </c>
    </row>
    <row r="519">
      <c r="A519" s="2" t="s">
        <v>520</v>
      </c>
      <c r="B519" s="1">
        <f>IFERROR(__xludf.DUMMYFUNCTION("split(A519,""#"")"),93094.0)</f>
        <v>93094</v>
      </c>
      <c r="C519" s="1">
        <f>IFERROR(__xludf.DUMMYFUNCTION("""COMPUTED_VALUE"""),10616.0)</f>
        <v>10616</v>
      </c>
    </row>
    <row r="520">
      <c r="A520" s="2" t="s">
        <v>521</v>
      </c>
      <c r="B520" s="1">
        <f>IFERROR(__xludf.DUMMYFUNCTION("split(A520,""#"")"),81490.0)</f>
        <v>81490</v>
      </c>
      <c r="C520" s="1">
        <f>IFERROR(__xludf.DUMMYFUNCTION("""COMPUTED_VALUE"""),28786.0)</f>
        <v>28786</v>
      </c>
    </row>
    <row r="521">
      <c r="A521" s="2" t="s">
        <v>522</v>
      </c>
      <c r="B521" s="1">
        <f>IFERROR(__xludf.DUMMYFUNCTION("split(A521,""#"")"),13491.0)</f>
        <v>13491</v>
      </c>
      <c r="C521" s="1">
        <f>IFERROR(__xludf.DUMMYFUNCTION("""COMPUTED_VALUE"""),28645.0)</f>
        <v>28645</v>
      </c>
    </row>
    <row r="522">
      <c r="A522" s="2" t="s">
        <v>523</v>
      </c>
      <c r="B522" s="1">
        <f>IFERROR(__xludf.DUMMYFUNCTION("split(A522,""#"")"),74076.0)</f>
        <v>74076</v>
      </c>
      <c r="C522" s="1">
        <f>IFERROR(__xludf.DUMMYFUNCTION("""COMPUTED_VALUE"""),93412.0)</f>
        <v>93412</v>
      </c>
    </row>
    <row r="523">
      <c r="A523" s="2" t="s">
        <v>524</v>
      </c>
      <c r="B523" s="1">
        <f>IFERROR(__xludf.DUMMYFUNCTION("split(A523,""#"")"),54347.0)</f>
        <v>54347</v>
      </c>
      <c r="C523" s="1">
        <f>IFERROR(__xludf.DUMMYFUNCTION("""COMPUTED_VALUE"""),22101.0)</f>
        <v>22101</v>
      </c>
    </row>
    <row r="524">
      <c r="A524" s="2" t="s">
        <v>525</v>
      </c>
      <c r="B524" s="1">
        <f>IFERROR(__xludf.DUMMYFUNCTION("split(A524,""#"")"),49315.0)</f>
        <v>49315</v>
      </c>
      <c r="C524" s="1">
        <f>IFERROR(__xludf.DUMMYFUNCTION("""COMPUTED_VALUE"""),90582.0)</f>
        <v>90582</v>
      </c>
    </row>
    <row r="525">
      <c r="A525" s="2" t="s">
        <v>526</v>
      </c>
      <c r="B525" s="1">
        <f>IFERROR(__xludf.DUMMYFUNCTION("split(A525,""#"")"),56725.0)</f>
        <v>56725</v>
      </c>
      <c r="C525" s="1">
        <f>IFERROR(__xludf.DUMMYFUNCTION("""COMPUTED_VALUE"""),83297.0)</f>
        <v>83297</v>
      </c>
    </row>
    <row r="526">
      <c r="A526" s="2" t="s">
        <v>527</v>
      </c>
      <c r="B526" s="1">
        <f>IFERROR(__xludf.DUMMYFUNCTION("split(A526,""#"")"),86924.0)</f>
        <v>86924</v>
      </c>
      <c r="C526" s="1">
        <f>IFERROR(__xludf.DUMMYFUNCTION("""COMPUTED_VALUE"""),56458.0)</f>
        <v>56458</v>
      </c>
    </row>
    <row r="527">
      <c r="A527" s="2" t="s">
        <v>528</v>
      </c>
      <c r="B527" s="1">
        <f>IFERROR(__xludf.DUMMYFUNCTION("split(A527,""#"")"),62370.0)</f>
        <v>62370</v>
      </c>
      <c r="C527" s="1">
        <f>IFERROR(__xludf.DUMMYFUNCTION("""COMPUTED_VALUE"""),32885.0)</f>
        <v>32885</v>
      </c>
    </row>
    <row r="528">
      <c r="A528" s="2" t="s">
        <v>529</v>
      </c>
      <c r="B528" s="1">
        <f>IFERROR(__xludf.DUMMYFUNCTION("split(A528,""#"")"),48988.0)</f>
        <v>48988</v>
      </c>
      <c r="C528" s="1">
        <f>IFERROR(__xludf.DUMMYFUNCTION("""COMPUTED_VALUE"""),72376.0)</f>
        <v>72376</v>
      </c>
    </row>
    <row r="529">
      <c r="A529" s="2" t="s">
        <v>530</v>
      </c>
      <c r="B529" s="1">
        <f>IFERROR(__xludf.DUMMYFUNCTION("split(A529,""#"")"),42946.0)</f>
        <v>42946</v>
      </c>
      <c r="C529" s="1">
        <f>IFERROR(__xludf.DUMMYFUNCTION("""COMPUTED_VALUE"""),42505.0)</f>
        <v>42505</v>
      </c>
    </row>
    <row r="530">
      <c r="A530" s="2" t="s">
        <v>531</v>
      </c>
      <c r="B530" s="1">
        <f>IFERROR(__xludf.DUMMYFUNCTION("split(A530,""#"")"),43680.0)</f>
        <v>43680</v>
      </c>
      <c r="C530" s="1">
        <f>IFERROR(__xludf.DUMMYFUNCTION("""COMPUTED_VALUE"""),95834.0)</f>
        <v>95834</v>
      </c>
    </row>
    <row r="531">
      <c r="A531" s="2" t="s">
        <v>532</v>
      </c>
      <c r="B531" s="1">
        <f>IFERROR(__xludf.DUMMYFUNCTION("split(A531,""#"")"),62438.0)</f>
        <v>62438</v>
      </c>
      <c r="C531" s="1">
        <f>IFERROR(__xludf.DUMMYFUNCTION("""COMPUTED_VALUE"""),72376.0)</f>
        <v>72376</v>
      </c>
    </row>
    <row r="532">
      <c r="A532" s="2" t="s">
        <v>533</v>
      </c>
      <c r="B532" s="1">
        <f>IFERROR(__xludf.DUMMYFUNCTION("split(A532,""#"")"),46412.0)</f>
        <v>46412</v>
      </c>
      <c r="C532" s="1">
        <f>IFERROR(__xludf.DUMMYFUNCTION("""COMPUTED_VALUE"""),79101.0)</f>
        <v>79101</v>
      </c>
    </row>
    <row r="533">
      <c r="A533" s="2" t="s">
        <v>534</v>
      </c>
      <c r="B533" s="1">
        <f>IFERROR(__xludf.DUMMYFUNCTION("split(A533,""#"")"),97903.0)</f>
        <v>97903</v>
      </c>
      <c r="C533" s="1">
        <f>IFERROR(__xludf.DUMMYFUNCTION("""COMPUTED_VALUE"""),79101.0)</f>
        <v>79101</v>
      </c>
    </row>
    <row r="534">
      <c r="A534" s="2" t="s">
        <v>535</v>
      </c>
      <c r="B534" s="1">
        <f>IFERROR(__xludf.DUMMYFUNCTION("split(A534,""#"")"),26320.0)</f>
        <v>26320</v>
      </c>
      <c r="C534" s="1">
        <f>IFERROR(__xludf.DUMMYFUNCTION("""COMPUTED_VALUE"""),47834.0)</f>
        <v>47834</v>
      </c>
    </row>
    <row r="535">
      <c r="A535" s="2" t="s">
        <v>536</v>
      </c>
      <c r="B535" s="1">
        <f>IFERROR(__xludf.DUMMYFUNCTION("split(A535,""#"")"),69366.0)</f>
        <v>69366</v>
      </c>
      <c r="C535" s="1">
        <f>IFERROR(__xludf.DUMMYFUNCTION("""COMPUTED_VALUE"""),71081.0)</f>
        <v>71081</v>
      </c>
    </row>
    <row r="536">
      <c r="A536" s="2" t="s">
        <v>537</v>
      </c>
      <c r="B536" s="1">
        <f>IFERROR(__xludf.DUMMYFUNCTION("split(A536,""#"")"),34171.0)</f>
        <v>34171</v>
      </c>
      <c r="C536" s="1">
        <f>IFERROR(__xludf.DUMMYFUNCTION("""COMPUTED_VALUE"""),68822.0)</f>
        <v>68822</v>
      </c>
    </row>
    <row r="537">
      <c r="A537" s="2" t="s">
        <v>538</v>
      </c>
      <c r="B537" s="1">
        <f>IFERROR(__xludf.DUMMYFUNCTION("split(A537,""#"")"),30248.0)</f>
        <v>30248</v>
      </c>
      <c r="C537" s="1">
        <f>IFERROR(__xludf.DUMMYFUNCTION("""COMPUTED_VALUE"""),63980.0)</f>
        <v>63980</v>
      </c>
    </row>
    <row r="538">
      <c r="A538" s="2" t="s">
        <v>539</v>
      </c>
      <c r="B538" s="1">
        <f>IFERROR(__xludf.DUMMYFUNCTION("split(A538,""#"")"),19619.0)</f>
        <v>19619</v>
      </c>
      <c r="C538" s="1">
        <f>IFERROR(__xludf.DUMMYFUNCTION("""COMPUTED_VALUE"""),40923.0)</f>
        <v>40923</v>
      </c>
    </row>
    <row r="539">
      <c r="A539" s="2" t="s">
        <v>540</v>
      </c>
      <c r="B539" s="1">
        <f>IFERROR(__xludf.DUMMYFUNCTION("split(A539,""#"")"),47420.0)</f>
        <v>47420</v>
      </c>
      <c r="C539" s="1">
        <f>IFERROR(__xludf.DUMMYFUNCTION("""COMPUTED_VALUE"""),89257.0)</f>
        <v>89257</v>
      </c>
    </row>
    <row r="540">
      <c r="A540" s="2" t="s">
        <v>541</v>
      </c>
      <c r="B540" s="1">
        <f>IFERROR(__xludf.DUMMYFUNCTION("split(A540,""#"")"),87678.0)</f>
        <v>87678</v>
      </c>
      <c r="C540" s="1">
        <f>IFERROR(__xludf.DUMMYFUNCTION("""COMPUTED_VALUE"""),57669.0)</f>
        <v>57669</v>
      </c>
    </row>
    <row r="541">
      <c r="A541" s="2" t="s">
        <v>542</v>
      </c>
      <c r="B541" s="1">
        <f>IFERROR(__xludf.DUMMYFUNCTION("split(A541,""#"")"),61051.0)</f>
        <v>61051</v>
      </c>
      <c r="C541" s="1">
        <f>IFERROR(__xludf.DUMMYFUNCTION("""COMPUTED_VALUE"""),96558.0)</f>
        <v>96558</v>
      </c>
    </row>
    <row r="542">
      <c r="A542" s="2" t="s">
        <v>543</v>
      </c>
      <c r="B542" s="1">
        <f>IFERROR(__xludf.DUMMYFUNCTION("split(A542,""#"")"),62807.0)</f>
        <v>62807</v>
      </c>
      <c r="C542" s="1">
        <f>IFERROR(__xludf.DUMMYFUNCTION("""COMPUTED_VALUE"""),12392.0)</f>
        <v>12392</v>
      </c>
    </row>
    <row r="543">
      <c r="A543" s="2" t="s">
        <v>544</v>
      </c>
      <c r="B543" s="1">
        <f>IFERROR(__xludf.DUMMYFUNCTION("split(A543,""#"")"),30534.0)</f>
        <v>30534</v>
      </c>
      <c r="C543" s="1">
        <f>IFERROR(__xludf.DUMMYFUNCTION("""COMPUTED_VALUE"""),17024.0)</f>
        <v>17024</v>
      </c>
    </row>
    <row r="544">
      <c r="A544" s="2" t="s">
        <v>545</v>
      </c>
      <c r="B544" s="1">
        <f>IFERROR(__xludf.DUMMYFUNCTION("split(A544,""#"")"),49199.0)</f>
        <v>49199</v>
      </c>
      <c r="C544" s="1">
        <f>IFERROR(__xludf.DUMMYFUNCTION("""COMPUTED_VALUE"""),67605.0)</f>
        <v>67605</v>
      </c>
    </row>
    <row r="545">
      <c r="A545" s="2" t="s">
        <v>546</v>
      </c>
      <c r="B545" s="1">
        <f>IFERROR(__xludf.DUMMYFUNCTION("split(A545,""#"")"),48341.0)</f>
        <v>48341</v>
      </c>
      <c r="C545" s="1">
        <f>IFERROR(__xludf.DUMMYFUNCTION("""COMPUTED_VALUE"""),44568.0)</f>
        <v>44568</v>
      </c>
    </row>
    <row r="546">
      <c r="A546" s="2" t="s">
        <v>547</v>
      </c>
      <c r="B546" s="1">
        <f>IFERROR(__xludf.DUMMYFUNCTION("split(A546,""#"")"),53638.0)</f>
        <v>53638</v>
      </c>
      <c r="C546" s="1">
        <f>IFERROR(__xludf.DUMMYFUNCTION("""COMPUTED_VALUE"""),58468.0)</f>
        <v>58468</v>
      </c>
    </row>
    <row r="547">
      <c r="A547" s="2" t="s">
        <v>548</v>
      </c>
      <c r="B547" s="1">
        <f>IFERROR(__xludf.DUMMYFUNCTION("split(A547,""#"")"),12820.0)</f>
        <v>12820</v>
      </c>
      <c r="C547" s="1">
        <f>IFERROR(__xludf.DUMMYFUNCTION("""COMPUTED_VALUE"""),84475.0)</f>
        <v>84475</v>
      </c>
    </row>
    <row r="548">
      <c r="A548" s="2" t="s">
        <v>549</v>
      </c>
      <c r="B548" s="1">
        <f>IFERROR(__xludf.DUMMYFUNCTION("split(A548,""#"")"),79439.0)</f>
        <v>79439</v>
      </c>
      <c r="C548" s="1">
        <f>IFERROR(__xludf.DUMMYFUNCTION("""COMPUTED_VALUE"""),72666.0)</f>
        <v>72666</v>
      </c>
    </row>
    <row r="549">
      <c r="A549" s="2" t="s">
        <v>550</v>
      </c>
      <c r="B549" s="1">
        <f>IFERROR(__xludf.DUMMYFUNCTION("split(A549,""#"")"),80714.0)</f>
        <v>80714</v>
      </c>
      <c r="C549" s="1">
        <f>IFERROR(__xludf.DUMMYFUNCTION("""COMPUTED_VALUE"""),44568.0)</f>
        <v>44568</v>
      </c>
    </row>
    <row r="550">
      <c r="A550" s="2" t="s">
        <v>551</v>
      </c>
      <c r="B550" s="1">
        <f>IFERROR(__xludf.DUMMYFUNCTION("split(A550,""#"")"),14366.0)</f>
        <v>14366</v>
      </c>
      <c r="C550" s="1">
        <f>IFERROR(__xludf.DUMMYFUNCTION("""COMPUTED_VALUE"""),84475.0)</f>
        <v>84475</v>
      </c>
    </row>
    <row r="551">
      <c r="A551" s="2" t="s">
        <v>552</v>
      </c>
      <c r="B551" s="1">
        <f>IFERROR(__xludf.DUMMYFUNCTION("split(A551,""#"")"),21888.0)</f>
        <v>21888</v>
      </c>
      <c r="C551" s="1">
        <f>IFERROR(__xludf.DUMMYFUNCTION("""COMPUTED_VALUE"""),60692.0)</f>
        <v>60692</v>
      </c>
    </row>
    <row r="552">
      <c r="A552" s="2" t="s">
        <v>553</v>
      </c>
      <c r="B552" s="1">
        <f>IFERROR(__xludf.DUMMYFUNCTION("split(A552,""#"")"),95972.0)</f>
        <v>95972</v>
      </c>
      <c r="C552" s="1">
        <f>IFERROR(__xludf.DUMMYFUNCTION("""COMPUTED_VALUE"""),59581.0)</f>
        <v>59581</v>
      </c>
    </row>
    <row r="553">
      <c r="A553" s="2" t="s">
        <v>554</v>
      </c>
      <c r="B553" s="1">
        <f>IFERROR(__xludf.DUMMYFUNCTION("split(A553,""#"")"),63117.0)</f>
        <v>63117</v>
      </c>
      <c r="C553" s="1">
        <f>IFERROR(__xludf.DUMMYFUNCTION("""COMPUTED_VALUE"""),85887.0)</f>
        <v>85887</v>
      </c>
    </row>
    <row r="554">
      <c r="A554" s="2" t="s">
        <v>555</v>
      </c>
      <c r="B554" s="1">
        <f>IFERROR(__xludf.DUMMYFUNCTION("split(A554,""#"")"),96782.0)</f>
        <v>96782</v>
      </c>
      <c r="C554" s="1">
        <f>IFERROR(__xludf.DUMMYFUNCTION("""COMPUTED_VALUE"""),72376.0)</f>
        <v>72376</v>
      </c>
    </row>
    <row r="555">
      <c r="A555" s="2" t="s">
        <v>556</v>
      </c>
      <c r="B555" s="1">
        <f>IFERROR(__xludf.DUMMYFUNCTION("split(A555,""#"")"),71622.0)</f>
        <v>71622</v>
      </c>
      <c r="C555" s="1">
        <f>IFERROR(__xludf.DUMMYFUNCTION("""COMPUTED_VALUE"""),88794.0)</f>
        <v>88794</v>
      </c>
    </row>
    <row r="556">
      <c r="A556" s="2" t="s">
        <v>557</v>
      </c>
      <c r="B556" s="1">
        <f>IFERROR(__xludf.DUMMYFUNCTION("split(A556,""#"")"),62648.0)</f>
        <v>62648</v>
      </c>
      <c r="C556" s="1">
        <f>IFERROR(__xludf.DUMMYFUNCTION("""COMPUTED_VALUE"""),62370.0)</f>
        <v>62370</v>
      </c>
    </row>
    <row r="557">
      <c r="A557" s="2" t="s">
        <v>558</v>
      </c>
      <c r="B557" s="1">
        <f>IFERROR(__xludf.DUMMYFUNCTION("split(A557,""#"")"),21936.0)</f>
        <v>21936</v>
      </c>
      <c r="C557" s="1">
        <f>IFERROR(__xludf.DUMMYFUNCTION("""COMPUTED_VALUE"""),60167.0)</f>
        <v>60167</v>
      </c>
    </row>
    <row r="558">
      <c r="A558" s="2" t="s">
        <v>559</v>
      </c>
      <c r="B558" s="1">
        <f>IFERROR(__xludf.DUMMYFUNCTION("split(A558,""#"")"),69675.0)</f>
        <v>69675</v>
      </c>
      <c r="C558" s="1">
        <f>IFERROR(__xludf.DUMMYFUNCTION("""COMPUTED_VALUE"""),39650.0)</f>
        <v>39650</v>
      </c>
    </row>
    <row r="559">
      <c r="A559" s="2" t="s">
        <v>560</v>
      </c>
      <c r="B559" s="1">
        <f>IFERROR(__xludf.DUMMYFUNCTION("split(A559,""#"")"),88205.0)</f>
        <v>88205</v>
      </c>
      <c r="C559" s="1">
        <f>IFERROR(__xludf.DUMMYFUNCTION("""COMPUTED_VALUE"""),66550.0)</f>
        <v>66550</v>
      </c>
    </row>
    <row r="560">
      <c r="A560" s="2" t="s">
        <v>561</v>
      </c>
      <c r="B560" s="1">
        <f>IFERROR(__xludf.DUMMYFUNCTION("split(A560,""#"")"),93488.0)</f>
        <v>93488</v>
      </c>
      <c r="C560" s="1">
        <f>IFERROR(__xludf.DUMMYFUNCTION("""COMPUTED_VALUE"""),93842.0)</f>
        <v>93842</v>
      </c>
    </row>
    <row r="561">
      <c r="A561" s="2" t="s">
        <v>562</v>
      </c>
      <c r="B561" s="1">
        <f>IFERROR(__xludf.DUMMYFUNCTION("split(A561,""#"")"),28475.0)</f>
        <v>28475</v>
      </c>
      <c r="C561" s="1">
        <f>IFERROR(__xludf.DUMMYFUNCTION("""COMPUTED_VALUE"""),42399.0)</f>
        <v>42399</v>
      </c>
    </row>
    <row r="562">
      <c r="A562" s="2" t="s">
        <v>563</v>
      </c>
      <c r="B562" s="1">
        <f>IFERROR(__xludf.DUMMYFUNCTION("split(A562,""#"")"),75331.0)</f>
        <v>75331</v>
      </c>
      <c r="C562" s="1">
        <f>IFERROR(__xludf.DUMMYFUNCTION("""COMPUTED_VALUE"""),25752.0)</f>
        <v>25752</v>
      </c>
    </row>
    <row r="563">
      <c r="A563" s="2" t="s">
        <v>564</v>
      </c>
      <c r="B563" s="1">
        <f>IFERROR(__xludf.DUMMYFUNCTION("split(A563,""#"")"),88545.0)</f>
        <v>88545</v>
      </c>
      <c r="C563" s="1">
        <f>IFERROR(__xludf.DUMMYFUNCTION("""COMPUTED_VALUE"""),84475.0)</f>
        <v>84475</v>
      </c>
    </row>
    <row r="564">
      <c r="A564" s="2" t="s">
        <v>565</v>
      </c>
      <c r="B564" s="1">
        <f>IFERROR(__xludf.DUMMYFUNCTION("split(A564,""#"")"),45032.0)</f>
        <v>45032</v>
      </c>
      <c r="C564" s="1">
        <f>IFERROR(__xludf.DUMMYFUNCTION("""COMPUTED_VALUE"""),57784.0)</f>
        <v>57784</v>
      </c>
    </row>
    <row r="565">
      <c r="A565" s="2" t="s">
        <v>566</v>
      </c>
      <c r="B565" s="1">
        <f>IFERROR(__xludf.DUMMYFUNCTION("split(A565,""#"")"),97469.0)</f>
        <v>97469</v>
      </c>
      <c r="C565" s="1">
        <f>IFERROR(__xludf.DUMMYFUNCTION("""COMPUTED_VALUE"""),41573.0)</f>
        <v>41573</v>
      </c>
    </row>
    <row r="566">
      <c r="A566" s="2" t="s">
        <v>567</v>
      </c>
      <c r="B566" s="1">
        <f>IFERROR(__xludf.DUMMYFUNCTION("split(A566,""#"")"),60842.0)</f>
        <v>60842</v>
      </c>
      <c r="C566" s="1">
        <f>IFERROR(__xludf.DUMMYFUNCTION("""COMPUTED_VALUE"""),78415.0)</f>
        <v>78415</v>
      </c>
    </row>
    <row r="567">
      <c r="A567" s="2" t="s">
        <v>568</v>
      </c>
      <c r="B567" s="1">
        <f>IFERROR(__xludf.DUMMYFUNCTION("split(A567,""#"")"),19399.0)</f>
        <v>19399</v>
      </c>
      <c r="C567" s="1">
        <f>IFERROR(__xludf.DUMMYFUNCTION("""COMPUTED_VALUE"""),47166.0)</f>
        <v>47166</v>
      </c>
    </row>
    <row r="568">
      <c r="A568" s="2" t="s">
        <v>569</v>
      </c>
      <c r="B568" s="1">
        <f>IFERROR(__xludf.DUMMYFUNCTION("split(A568,""#"")"),36862.0)</f>
        <v>36862</v>
      </c>
      <c r="C568" s="1">
        <f>IFERROR(__xludf.DUMMYFUNCTION("""COMPUTED_VALUE"""),22156.0)</f>
        <v>22156</v>
      </c>
    </row>
    <row r="569">
      <c r="A569" s="2" t="s">
        <v>570</v>
      </c>
      <c r="B569" s="1">
        <f>IFERROR(__xludf.DUMMYFUNCTION("split(A569,""#"")"),44872.0)</f>
        <v>44872</v>
      </c>
      <c r="C569" s="1">
        <f>IFERROR(__xludf.DUMMYFUNCTION("""COMPUTED_VALUE"""),33736.0)</f>
        <v>33736</v>
      </c>
    </row>
    <row r="570">
      <c r="A570" s="2" t="s">
        <v>571</v>
      </c>
      <c r="B570" s="1">
        <f>IFERROR(__xludf.DUMMYFUNCTION("split(A570,""#"")"),91430.0)</f>
        <v>91430</v>
      </c>
      <c r="C570" s="1">
        <f>IFERROR(__xludf.DUMMYFUNCTION("""COMPUTED_VALUE"""),41673.0)</f>
        <v>41673</v>
      </c>
    </row>
    <row r="571">
      <c r="A571" s="2" t="s">
        <v>572</v>
      </c>
      <c r="B571" s="1">
        <f>IFERROR(__xludf.DUMMYFUNCTION("split(A571,""#"")"),28875.0)</f>
        <v>28875</v>
      </c>
      <c r="C571" s="1">
        <f>IFERROR(__xludf.DUMMYFUNCTION("""COMPUTED_VALUE"""),44568.0)</f>
        <v>44568</v>
      </c>
    </row>
    <row r="572">
      <c r="A572" s="2" t="s">
        <v>573</v>
      </c>
      <c r="B572" s="1">
        <f>IFERROR(__xludf.DUMMYFUNCTION("split(A572,""#"")"),67699.0)</f>
        <v>67699</v>
      </c>
      <c r="C572" s="1">
        <f>IFERROR(__xludf.DUMMYFUNCTION("""COMPUTED_VALUE"""),94310.0)</f>
        <v>94310</v>
      </c>
    </row>
    <row r="573">
      <c r="A573" s="2" t="s">
        <v>574</v>
      </c>
      <c r="B573" s="1">
        <f>IFERROR(__xludf.DUMMYFUNCTION("split(A573,""#"")"),69033.0)</f>
        <v>69033</v>
      </c>
      <c r="C573" s="1">
        <f>IFERROR(__xludf.DUMMYFUNCTION("""COMPUTED_VALUE"""),13525.0)</f>
        <v>13525</v>
      </c>
    </row>
    <row r="574">
      <c r="A574" s="2" t="s">
        <v>575</v>
      </c>
      <c r="B574" s="1">
        <f>IFERROR(__xludf.DUMMYFUNCTION("split(A574,""#"")"),68804.0)</f>
        <v>68804</v>
      </c>
      <c r="C574" s="1">
        <f>IFERROR(__xludf.DUMMYFUNCTION("""COMPUTED_VALUE"""),47834.0)</f>
        <v>47834</v>
      </c>
    </row>
    <row r="575">
      <c r="A575" s="2" t="s">
        <v>576</v>
      </c>
      <c r="B575" s="1">
        <f>IFERROR(__xludf.DUMMYFUNCTION("split(A575,""#"")"),35863.0)</f>
        <v>35863</v>
      </c>
      <c r="C575" s="1">
        <f>IFERROR(__xludf.DUMMYFUNCTION("""COMPUTED_VALUE"""),52441.0)</f>
        <v>52441</v>
      </c>
    </row>
    <row r="576">
      <c r="A576" s="2" t="s">
        <v>577</v>
      </c>
      <c r="B576" s="1">
        <f>IFERROR(__xludf.DUMMYFUNCTION("split(A576,""#"")"),78678.0)</f>
        <v>78678</v>
      </c>
      <c r="C576" s="1">
        <f>IFERROR(__xludf.DUMMYFUNCTION("""COMPUTED_VALUE"""),99708.0)</f>
        <v>99708</v>
      </c>
    </row>
    <row r="577">
      <c r="A577" s="2" t="s">
        <v>578</v>
      </c>
      <c r="B577" s="1">
        <f>IFERROR(__xludf.DUMMYFUNCTION("split(A577,""#"")"),68260.0)</f>
        <v>68260</v>
      </c>
      <c r="C577" s="1">
        <f>IFERROR(__xludf.DUMMYFUNCTION("""COMPUTED_VALUE"""),84487.0)</f>
        <v>84487</v>
      </c>
    </row>
    <row r="578">
      <c r="A578" s="2" t="s">
        <v>579</v>
      </c>
      <c r="B578" s="1">
        <f>IFERROR(__xludf.DUMMYFUNCTION("split(A578,""#"")"),32978.0)</f>
        <v>32978</v>
      </c>
      <c r="C578" s="1">
        <f>IFERROR(__xludf.DUMMYFUNCTION("""COMPUTED_VALUE"""),60692.0)</f>
        <v>60692</v>
      </c>
    </row>
    <row r="579">
      <c r="A579" s="2" t="s">
        <v>580</v>
      </c>
      <c r="B579" s="1">
        <f>IFERROR(__xludf.DUMMYFUNCTION("split(A579,""#"")"),46940.0)</f>
        <v>46940</v>
      </c>
      <c r="C579" s="1">
        <f>IFERROR(__xludf.DUMMYFUNCTION("""COMPUTED_VALUE"""),80397.0)</f>
        <v>80397</v>
      </c>
    </row>
    <row r="580">
      <c r="A580" s="2" t="s">
        <v>581</v>
      </c>
      <c r="B580" s="1">
        <f>IFERROR(__xludf.DUMMYFUNCTION("split(A580,""#"")"),72663.0)</f>
        <v>72663</v>
      </c>
      <c r="C580" s="1">
        <f>IFERROR(__xludf.DUMMYFUNCTION("""COMPUTED_VALUE"""),74882.0)</f>
        <v>74882</v>
      </c>
    </row>
    <row r="581">
      <c r="A581" s="2" t="s">
        <v>582</v>
      </c>
      <c r="B581" s="1">
        <f>IFERROR(__xludf.DUMMYFUNCTION("split(A581,""#"")"),21043.0)</f>
        <v>21043</v>
      </c>
      <c r="C581" s="1">
        <f>IFERROR(__xludf.DUMMYFUNCTION("""COMPUTED_VALUE"""),90582.0)</f>
        <v>90582</v>
      </c>
    </row>
    <row r="582">
      <c r="A582" s="2" t="s">
        <v>583</v>
      </c>
      <c r="B582" s="1">
        <f>IFERROR(__xludf.DUMMYFUNCTION("split(A582,""#"")"),74375.0)</f>
        <v>74375</v>
      </c>
      <c r="C582" s="1">
        <f>IFERROR(__xludf.DUMMYFUNCTION("""COMPUTED_VALUE"""),17862.0)</f>
        <v>17862</v>
      </c>
    </row>
    <row r="583">
      <c r="A583" s="2" t="s">
        <v>584</v>
      </c>
      <c r="B583" s="1">
        <f>IFERROR(__xludf.DUMMYFUNCTION("split(A583,""#"")"),96385.0)</f>
        <v>96385</v>
      </c>
      <c r="C583" s="1">
        <f>IFERROR(__xludf.DUMMYFUNCTION("""COMPUTED_VALUE"""),76273.0)</f>
        <v>76273</v>
      </c>
    </row>
    <row r="584">
      <c r="A584" s="2" t="s">
        <v>585</v>
      </c>
      <c r="B584" s="1">
        <f>IFERROR(__xludf.DUMMYFUNCTION("split(A584,""#"")"),79101.0)</f>
        <v>79101</v>
      </c>
      <c r="C584" s="1">
        <f>IFERROR(__xludf.DUMMYFUNCTION("""COMPUTED_VALUE"""),53573.0)</f>
        <v>53573</v>
      </c>
    </row>
    <row r="585">
      <c r="A585" s="2" t="s">
        <v>586</v>
      </c>
      <c r="B585" s="1">
        <f>IFERROR(__xludf.DUMMYFUNCTION("split(A585,""#"")"),76218.0)</f>
        <v>76218</v>
      </c>
      <c r="C585" s="1">
        <f>IFERROR(__xludf.DUMMYFUNCTION("""COMPUTED_VALUE"""),92278.0)</f>
        <v>92278</v>
      </c>
    </row>
    <row r="586">
      <c r="A586" s="2" t="s">
        <v>587</v>
      </c>
      <c r="B586" s="1">
        <f>IFERROR(__xludf.DUMMYFUNCTION("split(A586,""#"")"),87477.0)</f>
        <v>87477</v>
      </c>
      <c r="C586" s="1">
        <f>IFERROR(__xludf.DUMMYFUNCTION("""COMPUTED_VALUE"""),43240.0)</f>
        <v>43240</v>
      </c>
    </row>
    <row r="587">
      <c r="A587" s="2" t="s">
        <v>588</v>
      </c>
      <c r="B587" s="1">
        <f>IFERROR(__xludf.DUMMYFUNCTION("split(A587,""#"")"),58381.0)</f>
        <v>58381</v>
      </c>
      <c r="C587" s="1">
        <f>IFERROR(__xludf.DUMMYFUNCTION("""COMPUTED_VALUE"""),57987.0)</f>
        <v>57987</v>
      </c>
    </row>
    <row r="588">
      <c r="A588" s="2" t="s">
        <v>589</v>
      </c>
      <c r="B588" s="1">
        <f>IFERROR(__xludf.DUMMYFUNCTION("split(A588,""#"")"),29149.0)</f>
        <v>29149</v>
      </c>
      <c r="C588" s="1">
        <f>IFERROR(__xludf.DUMMYFUNCTION("""COMPUTED_VALUE"""),78325.0)</f>
        <v>78325</v>
      </c>
    </row>
    <row r="589">
      <c r="A589" s="2" t="s">
        <v>590</v>
      </c>
      <c r="B589" s="1">
        <f>IFERROR(__xludf.DUMMYFUNCTION("split(A589,""#"")"),16341.0)</f>
        <v>16341</v>
      </c>
      <c r="C589" s="1">
        <f>IFERROR(__xludf.DUMMYFUNCTION("""COMPUTED_VALUE"""),72376.0)</f>
        <v>72376</v>
      </c>
    </row>
    <row r="590">
      <c r="A590" s="2" t="s">
        <v>591</v>
      </c>
      <c r="B590" s="1">
        <f>IFERROR(__xludf.DUMMYFUNCTION("split(A590,""#"")"),47020.0)</f>
        <v>47020</v>
      </c>
      <c r="C590" s="1">
        <f>IFERROR(__xludf.DUMMYFUNCTION("""COMPUTED_VALUE"""),52329.0)</f>
        <v>52329</v>
      </c>
    </row>
    <row r="591">
      <c r="A591" s="2" t="s">
        <v>592</v>
      </c>
      <c r="B591" s="1">
        <f>IFERROR(__xludf.DUMMYFUNCTION("split(A591,""#"")"),65310.0)</f>
        <v>65310</v>
      </c>
      <c r="C591" s="1">
        <f>IFERROR(__xludf.DUMMYFUNCTION("""COMPUTED_VALUE"""),61228.0)</f>
        <v>61228</v>
      </c>
    </row>
    <row r="592">
      <c r="A592" s="2" t="s">
        <v>593</v>
      </c>
      <c r="B592" s="1">
        <f>IFERROR(__xludf.DUMMYFUNCTION("split(A592,""#"")"),37754.0)</f>
        <v>37754</v>
      </c>
      <c r="C592" s="1">
        <f>IFERROR(__xludf.DUMMYFUNCTION("""COMPUTED_VALUE"""),83297.0)</f>
        <v>83297</v>
      </c>
    </row>
    <row r="593">
      <c r="A593" s="2" t="s">
        <v>594</v>
      </c>
      <c r="B593" s="1">
        <f>IFERROR(__xludf.DUMMYFUNCTION("split(A593,""#"")"),77458.0)</f>
        <v>77458</v>
      </c>
      <c r="C593" s="1">
        <f>IFERROR(__xludf.DUMMYFUNCTION("""COMPUTED_VALUE"""),67510.0)</f>
        <v>67510</v>
      </c>
    </row>
    <row r="594">
      <c r="A594" s="2" t="s">
        <v>595</v>
      </c>
      <c r="B594" s="1">
        <f>IFERROR(__xludf.DUMMYFUNCTION("split(A594,""#"")"),61915.0)</f>
        <v>61915</v>
      </c>
      <c r="C594" s="1">
        <f>IFERROR(__xludf.DUMMYFUNCTION("""COMPUTED_VALUE"""),23653.0)</f>
        <v>23653</v>
      </c>
    </row>
    <row r="595">
      <c r="A595" s="2" t="s">
        <v>596</v>
      </c>
      <c r="B595" s="1">
        <f>IFERROR(__xludf.DUMMYFUNCTION("split(A595,""#"")"),36950.0)</f>
        <v>36950</v>
      </c>
      <c r="C595" s="1">
        <f>IFERROR(__xludf.DUMMYFUNCTION("""COMPUTED_VALUE"""),55786.0)</f>
        <v>55786</v>
      </c>
    </row>
    <row r="596">
      <c r="A596" s="2" t="s">
        <v>597</v>
      </c>
      <c r="B596" s="1">
        <f>IFERROR(__xludf.DUMMYFUNCTION("split(A596,""#"")"),28645.0)</f>
        <v>28645</v>
      </c>
      <c r="C596" s="1">
        <f>IFERROR(__xludf.DUMMYFUNCTION("""COMPUTED_VALUE"""),34188.0)</f>
        <v>34188</v>
      </c>
    </row>
    <row r="597">
      <c r="A597" s="2" t="s">
        <v>598</v>
      </c>
      <c r="B597" s="1">
        <f>IFERROR(__xludf.DUMMYFUNCTION("split(A597,""#"")"),35813.0)</f>
        <v>35813</v>
      </c>
      <c r="C597" s="1">
        <f>IFERROR(__xludf.DUMMYFUNCTION("""COMPUTED_VALUE"""),92176.0)</f>
        <v>92176</v>
      </c>
    </row>
    <row r="598">
      <c r="A598" s="2" t="s">
        <v>599</v>
      </c>
      <c r="B598" s="1">
        <f>IFERROR(__xludf.DUMMYFUNCTION("split(A598,""#"")"),47172.0)</f>
        <v>47172</v>
      </c>
      <c r="C598" s="1">
        <f>IFERROR(__xludf.DUMMYFUNCTION("""COMPUTED_VALUE"""),66598.0)</f>
        <v>66598</v>
      </c>
    </row>
    <row r="599">
      <c r="A599" s="2" t="s">
        <v>600</v>
      </c>
      <c r="B599" s="1">
        <f>IFERROR(__xludf.DUMMYFUNCTION("split(A599,""#"")"),90056.0)</f>
        <v>90056</v>
      </c>
      <c r="C599" s="1">
        <f>IFERROR(__xludf.DUMMYFUNCTION("""COMPUTED_VALUE"""),62370.0)</f>
        <v>62370</v>
      </c>
    </row>
    <row r="600">
      <c r="A600" s="2" t="s">
        <v>601</v>
      </c>
      <c r="B600" s="1">
        <f>IFERROR(__xludf.DUMMYFUNCTION("split(A600,""#"")"),14736.0)</f>
        <v>14736</v>
      </c>
      <c r="C600" s="1">
        <f>IFERROR(__xludf.DUMMYFUNCTION("""COMPUTED_VALUE"""),85451.0)</f>
        <v>85451</v>
      </c>
    </row>
    <row r="601">
      <c r="A601" s="2" t="s">
        <v>602</v>
      </c>
      <c r="B601" s="1">
        <f>IFERROR(__xludf.DUMMYFUNCTION("split(A601,""#"")"),89257.0)</f>
        <v>89257</v>
      </c>
      <c r="C601" s="1">
        <f>IFERROR(__xludf.DUMMYFUNCTION("""COMPUTED_VALUE"""),84569.0)</f>
        <v>84569</v>
      </c>
    </row>
    <row r="602">
      <c r="A602" s="2" t="s">
        <v>603</v>
      </c>
      <c r="B602" s="1">
        <f>IFERROR(__xludf.DUMMYFUNCTION("split(A602,""#"")"),17180.0)</f>
        <v>17180</v>
      </c>
      <c r="C602" s="1">
        <f>IFERROR(__xludf.DUMMYFUNCTION("""COMPUTED_VALUE"""),34739.0)</f>
        <v>34739</v>
      </c>
    </row>
    <row r="603">
      <c r="A603" s="2" t="s">
        <v>604</v>
      </c>
      <c r="B603" s="1">
        <f>IFERROR(__xludf.DUMMYFUNCTION("split(A603,""#"")"),66755.0)</f>
        <v>66755</v>
      </c>
      <c r="C603" s="1">
        <f>IFERROR(__xludf.DUMMYFUNCTION("""COMPUTED_VALUE"""),92176.0)</f>
        <v>92176</v>
      </c>
    </row>
    <row r="604">
      <c r="A604" s="2" t="s">
        <v>605</v>
      </c>
      <c r="B604" s="1">
        <f>IFERROR(__xludf.DUMMYFUNCTION("split(A604,""#"")"),28028.0)</f>
        <v>28028</v>
      </c>
      <c r="C604" s="1">
        <f>IFERROR(__xludf.DUMMYFUNCTION("""COMPUTED_VALUE"""),29549.0)</f>
        <v>29549</v>
      </c>
    </row>
    <row r="605">
      <c r="A605" s="2" t="s">
        <v>606</v>
      </c>
      <c r="B605" s="1">
        <f>IFERROR(__xludf.DUMMYFUNCTION("split(A605,""#"")"),78468.0)</f>
        <v>78468</v>
      </c>
      <c r="C605" s="1">
        <f>IFERROR(__xludf.DUMMYFUNCTION("""COMPUTED_VALUE"""),60692.0)</f>
        <v>60692</v>
      </c>
    </row>
    <row r="606">
      <c r="A606" s="2" t="s">
        <v>607</v>
      </c>
      <c r="B606" s="1">
        <f>IFERROR(__xludf.DUMMYFUNCTION("split(A606,""#"")"),15102.0)</f>
        <v>15102</v>
      </c>
      <c r="C606" s="1">
        <f>IFERROR(__xludf.DUMMYFUNCTION("""COMPUTED_VALUE"""),60692.0)</f>
        <v>60692</v>
      </c>
    </row>
    <row r="607">
      <c r="A607" s="2" t="s">
        <v>608</v>
      </c>
      <c r="B607" s="1">
        <f>IFERROR(__xludf.DUMMYFUNCTION("split(A607,""#"")"),17822.0)</f>
        <v>17822</v>
      </c>
      <c r="C607" s="1">
        <f>IFERROR(__xludf.DUMMYFUNCTION("""COMPUTED_VALUE"""),41158.0)</f>
        <v>41158</v>
      </c>
    </row>
    <row r="608">
      <c r="A608" s="2" t="s">
        <v>609</v>
      </c>
      <c r="B608" s="1">
        <f>IFERROR(__xludf.DUMMYFUNCTION("split(A608,""#"")"),31218.0)</f>
        <v>31218</v>
      </c>
      <c r="C608" s="1">
        <f>IFERROR(__xludf.DUMMYFUNCTION("""COMPUTED_VALUE"""),66296.0)</f>
        <v>66296</v>
      </c>
    </row>
    <row r="609">
      <c r="A609" s="2" t="s">
        <v>610</v>
      </c>
      <c r="B609" s="1">
        <f>IFERROR(__xludf.DUMMYFUNCTION("split(A609,""#"")"),41429.0)</f>
        <v>41429</v>
      </c>
      <c r="C609" s="1">
        <f>IFERROR(__xludf.DUMMYFUNCTION("""COMPUTED_VALUE"""),79101.0)</f>
        <v>79101</v>
      </c>
    </row>
    <row r="610">
      <c r="A610" s="2" t="s">
        <v>611</v>
      </c>
      <c r="B610" s="1">
        <f>IFERROR(__xludf.DUMMYFUNCTION("split(A610,""#"")"),21620.0)</f>
        <v>21620</v>
      </c>
      <c r="C610" s="1">
        <f>IFERROR(__xludf.DUMMYFUNCTION("""COMPUTED_VALUE"""),72666.0)</f>
        <v>72666</v>
      </c>
    </row>
    <row r="611">
      <c r="A611" s="2" t="s">
        <v>612</v>
      </c>
      <c r="B611" s="1">
        <f>IFERROR(__xludf.DUMMYFUNCTION("split(A611,""#"")"),57643.0)</f>
        <v>57643</v>
      </c>
      <c r="C611" s="1">
        <f>IFERROR(__xludf.DUMMYFUNCTION("""COMPUTED_VALUE"""),98463.0)</f>
        <v>98463</v>
      </c>
    </row>
    <row r="612">
      <c r="A612" s="2" t="s">
        <v>613</v>
      </c>
      <c r="B612" s="1">
        <f>IFERROR(__xludf.DUMMYFUNCTION("split(A612,""#"")"),93661.0)</f>
        <v>93661</v>
      </c>
      <c r="C612" s="1">
        <f>IFERROR(__xludf.DUMMYFUNCTION("""COMPUTED_VALUE"""),22308.0)</f>
        <v>22308</v>
      </c>
    </row>
    <row r="613">
      <c r="A613" s="2" t="s">
        <v>614</v>
      </c>
      <c r="B613" s="1">
        <f>IFERROR(__xludf.DUMMYFUNCTION("split(A613,""#"")"),97777.0)</f>
        <v>97777</v>
      </c>
      <c r="C613" s="1">
        <f>IFERROR(__xludf.DUMMYFUNCTION("""COMPUTED_VALUE"""),51057.0)</f>
        <v>51057</v>
      </c>
    </row>
    <row r="614">
      <c r="A614" s="2" t="s">
        <v>615</v>
      </c>
      <c r="B614" s="1">
        <f>IFERROR(__xludf.DUMMYFUNCTION("split(A614,""#"")"),71356.0)</f>
        <v>71356</v>
      </c>
      <c r="C614" s="1">
        <f>IFERROR(__xludf.DUMMYFUNCTION("""COMPUTED_VALUE"""),33985.0)</f>
        <v>33985</v>
      </c>
    </row>
    <row r="615">
      <c r="A615" s="2" t="s">
        <v>616</v>
      </c>
      <c r="B615" s="1">
        <f>IFERROR(__xludf.DUMMYFUNCTION("split(A615,""#"")"),55197.0)</f>
        <v>55197</v>
      </c>
      <c r="C615" s="1">
        <f>IFERROR(__xludf.DUMMYFUNCTION("""COMPUTED_VALUE"""),29232.0)</f>
        <v>29232</v>
      </c>
    </row>
    <row r="616">
      <c r="A616" s="2" t="s">
        <v>617</v>
      </c>
      <c r="B616" s="1">
        <f>IFERROR(__xludf.DUMMYFUNCTION("split(A616,""#"")"),70795.0)</f>
        <v>70795</v>
      </c>
      <c r="C616" s="1">
        <f>IFERROR(__xludf.DUMMYFUNCTION("""COMPUTED_VALUE"""),55547.0)</f>
        <v>55547</v>
      </c>
    </row>
    <row r="617">
      <c r="A617" s="2" t="s">
        <v>618</v>
      </c>
      <c r="B617" s="1">
        <f>IFERROR(__xludf.DUMMYFUNCTION("split(A617,""#"")"),71377.0)</f>
        <v>71377</v>
      </c>
      <c r="C617" s="1">
        <f>IFERROR(__xludf.DUMMYFUNCTION("""COMPUTED_VALUE"""),52329.0)</f>
        <v>52329</v>
      </c>
    </row>
    <row r="618">
      <c r="A618" s="2" t="s">
        <v>619</v>
      </c>
      <c r="B618" s="1">
        <f>IFERROR(__xludf.DUMMYFUNCTION("split(A618,""#"")"),18251.0)</f>
        <v>18251</v>
      </c>
      <c r="C618" s="1">
        <f>IFERROR(__xludf.DUMMYFUNCTION("""COMPUTED_VALUE"""),92760.0)</f>
        <v>92760</v>
      </c>
    </row>
    <row r="619">
      <c r="A619" s="2" t="s">
        <v>620</v>
      </c>
      <c r="B619" s="1">
        <f>IFERROR(__xludf.DUMMYFUNCTION("split(A619,""#"")"),49293.0)</f>
        <v>49293</v>
      </c>
      <c r="C619" s="1">
        <f>IFERROR(__xludf.DUMMYFUNCTION("""COMPUTED_VALUE"""),83737.0)</f>
        <v>83737</v>
      </c>
    </row>
    <row r="620">
      <c r="A620" s="2" t="s">
        <v>621</v>
      </c>
      <c r="B620" s="1">
        <f>IFERROR(__xludf.DUMMYFUNCTION("split(A620,""#"")"),63584.0)</f>
        <v>63584</v>
      </c>
      <c r="C620" s="1">
        <f>IFERROR(__xludf.DUMMYFUNCTION("""COMPUTED_VALUE"""),43517.0)</f>
        <v>43517</v>
      </c>
    </row>
    <row r="621">
      <c r="A621" s="2" t="s">
        <v>622</v>
      </c>
      <c r="B621" s="1">
        <f>IFERROR(__xludf.DUMMYFUNCTION("split(A621,""#"")"),32445.0)</f>
        <v>32445</v>
      </c>
      <c r="C621" s="1">
        <f>IFERROR(__xludf.DUMMYFUNCTION("""COMPUTED_VALUE"""),72666.0)</f>
        <v>72666</v>
      </c>
    </row>
    <row r="622">
      <c r="A622" s="2" t="s">
        <v>623</v>
      </c>
      <c r="B622" s="1">
        <f>IFERROR(__xludf.DUMMYFUNCTION("split(A622,""#"")"),70614.0)</f>
        <v>70614</v>
      </c>
      <c r="C622" s="1">
        <f>IFERROR(__xludf.DUMMYFUNCTION("""COMPUTED_VALUE"""),68967.0)</f>
        <v>68967</v>
      </c>
    </row>
    <row r="623">
      <c r="A623" s="2" t="s">
        <v>624</v>
      </c>
      <c r="B623" s="1">
        <f>IFERROR(__xludf.DUMMYFUNCTION("split(A623,""#"")"),47977.0)</f>
        <v>47977</v>
      </c>
      <c r="C623" s="1">
        <f>IFERROR(__xludf.DUMMYFUNCTION("""COMPUTED_VALUE"""),19618.0)</f>
        <v>19618</v>
      </c>
    </row>
    <row r="624">
      <c r="A624" s="2" t="s">
        <v>625</v>
      </c>
      <c r="B624" s="1">
        <f>IFERROR(__xludf.DUMMYFUNCTION("split(A624,""#"")"),91379.0)</f>
        <v>91379</v>
      </c>
      <c r="C624" s="1">
        <f>IFERROR(__xludf.DUMMYFUNCTION("""COMPUTED_VALUE"""),69845.0)</f>
        <v>69845</v>
      </c>
    </row>
    <row r="625">
      <c r="A625" s="2" t="s">
        <v>626</v>
      </c>
      <c r="B625" s="1">
        <f>IFERROR(__xludf.DUMMYFUNCTION("split(A625,""#"")"),17003.0)</f>
        <v>17003</v>
      </c>
      <c r="C625" s="1">
        <f>IFERROR(__xludf.DUMMYFUNCTION("""COMPUTED_VALUE"""),85894.0)</f>
        <v>85894</v>
      </c>
    </row>
    <row r="626">
      <c r="A626" s="2" t="s">
        <v>627</v>
      </c>
      <c r="B626" s="1">
        <f>IFERROR(__xludf.DUMMYFUNCTION("split(A626,""#"")"),87325.0)</f>
        <v>87325</v>
      </c>
      <c r="C626" s="1">
        <f>IFERROR(__xludf.DUMMYFUNCTION("""COMPUTED_VALUE"""),99345.0)</f>
        <v>99345</v>
      </c>
    </row>
    <row r="627">
      <c r="A627" s="2" t="s">
        <v>628</v>
      </c>
      <c r="B627" s="1">
        <f>IFERROR(__xludf.DUMMYFUNCTION("split(A627,""#"")"),12731.0)</f>
        <v>12731</v>
      </c>
      <c r="C627" s="1">
        <f>IFERROR(__xludf.DUMMYFUNCTION("""COMPUTED_VALUE"""),44568.0)</f>
        <v>44568</v>
      </c>
    </row>
    <row r="628">
      <c r="A628" s="2" t="s">
        <v>629</v>
      </c>
      <c r="B628" s="1">
        <f>IFERROR(__xludf.DUMMYFUNCTION("split(A628,""#"")"),42313.0)</f>
        <v>42313</v>
      </c>
      <c r="C628" s="1">
        <f>IFERROR(__xludf.DUMMYFUNCTION("""COMPUTED_VALUE"""),70327.0)</f>
        <v>70327</v>
      </c>
    </row>
    <row r="629">
      <c r="A629" s="2" t="s">
        <v>630</v>
      </c>
      <c r="B629" s="1">
        <f>IFERROR(__xludf.DUMMYFUNCTION("split(A629,""#"")"),36391.0)</f>
        <v>36391</v>
      </c>
      <c r="C629" s="1">
        <f>IFERROR(__xludf.DUMMYFUNCTION("""COMPUTED_VALUE"""),82618.0)</f>
        <v>82618</v>
      </c>
    </row>
    <row r="630">
      <c r="A630" s="2" t="s">
        <v>631</v>
      </c>
      <c r="B630" s="1">
        <f>IFERROR(__xludf.DUMMYFUNCTION("split(A630,""#"")"),14548.0)</f>
        <v>14548</v>
      </c>
      <c r="C630" s="1">
        <f>IFERROR(__xludf.DUMMYFUNCTION("""COMPUTED_VALUE"""),47834.0)</f>
        <v>47834</v>
      </c>
    </row>
    <row r="631">
      <c r="A631" s="2" t="s">
        <v>632</v>
      </c>
      <c r="B631" s="1">
        <f>IFERROR(__xludf.DUMMYFUNCTION("split(A631,""#"")"),80254.0)</f>
        <v>80254</v>
      </c>
      <c r="C631" s="1">
        <f>IFERROR(__xludf.DUMMYFUNCTION("""COMPUTED_VALUE"""),21800.0)</f>
        <v>21800</v>
      </c>
    </row>
    <row r="632">
      <c r="A632" s="2" t="s">
        <v>633</v>
      </c>
      <c r="B632" s="1">
        <f>IFERROR(__xludf.DUMMYFUNCTION("split(A632,""#"")"),21669.0)</f>
        <v>21669</v>
      </c>
      <c r="C632" s="1">
        <f>IFERROR(__xludf.DUMMYFUNCTION("""COMPUTED_VALUE"""),90190.0)</f>
        <v>90190</v>
      </c>
    </row>
    <row r="633">
      <c r="A633" s="2" t="s">
        <v>634</v>
      </c>
      <c r="B633" s="1">
        <f>IFERROR(__xludf.DUMMYFUNCTION("split(A633,""#"")"),54961.0)</f>
        <v>54961</v>
      </c>
      <c r="C633" s="1">
        <f>IFERROR(__xludf.DUMMYFUNCTION("""COMPUTED_VALUE"""),67621.0)</f>
        <v>67621</v>
      </c>
    </row>
    <row r="634">
      <c r="A634" s="2" t="s">
        <v>635</v>
      </c>
      <c r="B634" s="1">
        <f>IFERROR(__xludf.DUMMYFUNCTION("split(A634,""#"")"),95444.0)</f>
        <v>95444</v>
      </c>
      <c r="C634" s="1">
        <f>IFERROR(__xludf.DUMMYFUNCTION("""COMPUTED_VALUE"""),79253.0)</f>
        <v>79253</v>
      </c>
    </row>
    <row r="635">
      <c r="A635" s="2" t="s">
        <v>636</v>
      </c>
      <c r="B635" s="1">
        <f>IFERROR(__xludf.DUMMYFUNCTION("split(A635,""#"")"),84613.0)</f>
        <v>84613</v>
      </c>
      <c r="C635" s="1">
        <f>IFERROR(__xludf.DUMMYFUNCTION("""COMPUTED_VALUE"""),78529.0)</f>
        <v>78529</v>
      </c>
    </row>
    <row r="636">
      <c r="A636" s="2" t="s">
        <v>637</v>
      </c>
      <c r="B636" s="1">
        <f>IFERROR(__xludf.DUMMYFUNCTION("split(A636,""#"")"),36436.0)</f>
        <v>36436</v>
      </c>
      <c r="C636" s="1">
        <f>IFERROR(__xludf.DUMMYFUNCTION("""COMPUTED_VALUE"""),62364.0)</f>
        <v>62364</v>
      </c>
    </row>
    <row r="637">
      <c r="A637" s="2" t="s">
        <v>638</v>
      </c>
      <c r="B637" s="1">
        <f>IFERROR(__xludf.DUMMYFUNCTION("split(A637,""#"")"),62416.0)</f>
        <v>62416</v>
      </c>
      <c r="C637" s="1">
        <f>IFERROR(__xludf.DUMMYFUNCTION("""COMPUTED_VALUE"""),61914.0)</f>
        <v>61914</v>
      </c>
    </row>
    <row r="638">
      <c r="A638" s="2" t="s">
        <v>639</v>
      </c>
      <c r="B638" s="1">
        <f>IFERROR(__xludf.DUMMYFUNCTION("split(A638,""#"")"),78479.0)</f>
        <v>78479</v>
      </c>
      <c r="C638" s="1">
        <f>IFERROR(__xludf.DUMMYFUNCTION("""COMPUTED_VALUE"""),43240.0)</f>
        <v>43240</v>
      </c>
    </row>
    <row r="639">
      <c r="A639" s="2" t="s">
        <v>640</v>
      </c>
      <c r="B639" s="1">
        <f>IFERROR(__xludf.DUMMYFUNCTION("split(A639,""#"")"),31827.0)</f>
        <v>31827</v>
      </c>
      <c r="C639" s="1">
        <f>IFERROR(__xludf.DUMMYFUNCTION("""COMPUTED_VALUE"""),37146.0)</f>
        <v>37146</v>
      </c>
    </row>
    <row r="640">
      <c r="A640" s="2" t="s">
        <v>641</v>
      </c>
      <c r="B640" s="1">
        <f>IFERROR(__xludf.DUMMYFUNCTION("split(A640,""#"")"),94738.0)</f>
        <v>94738</v>
      </c>
      <c r="C640" s="1">
        <f>IFERROR(__xludf.DUMMYFUNCTION("""COMPUTED_VALUE"""),81883.0)</f>
        <v>81883</v>
      </c>
    </row>
    <row r="641">
      <c r="A641" s="2" t="s">
        <v>642</v>
      </c>
      <c r="B641" s="1">
        <f>IFERROR(__xludf.DUMMYFUNCTION("split(A641,""#"")"),97541.0)</f>
        <v>97541</v>
      </c>
      <c r="C641" s="1">
        <f>IFERROR(__xludf.DUMMYFUNCTION("""COMPUTED_VALUE"""),79253.0)</f>
        <v>79253</v>
      </c>
    </row>
    <row r="642">
      <c r="A642" s="2" t="s">
        <v>643</v>
      </c>
      <c r="B642" s="1">
        <f>IFERROR(__xludf.DUMMYFUNCTION("split(A642,""#"")"),66855.0)</f>
        <v>66855</v>
      </c>
      <c r="C642" s="1">
        <f>IFERROR(__xludf.DUMMYFUNCTION("""COMPUTED_VALUE"""),29605.0)</f>
        <v>29605</v>
      </c>
    </row>
    <row r="643">
      <c r="A643" s="2" t="s">
        <v>644</v>
      </c>
      <c r="B643" s="1">
        <f>IFERROR(__xludf.DUMMYFUNCTION("split(A643,""#"")"),70582.0)</f>
        <v>70582</v>
      </c>
      <c r="C643" s="1">
        <f>IFERROR(__xludf.DUMMYFUNCTION("""COMPUTED_VALUE"""),83297.0)</f>
        <v>83297</v>
      </c>
    </row>
    <row r="644">
      <c r="A644" s="2" t="s">
        <v>645</v>
      </c>
      <c r="B644" s="1">
        <f>IFERROR(__xludf.DUMMYFUNCTION("split(A644,""#"")"),66034.0)</f>
        <v>66034</v>
      </c>
      <c r="C644" s="1">
        <f>IFERROR(__xludf.DUMMYFUNCTION("""COMPUTED_VALUE"""),32135.0)</f>
        <v>32135</v>
      </c>
    </row>
    <row r="645">
      <c r="A645" s="2" t="s">
        <v>646</v>
      </c>
      <c r="B645" s="1">
        <f>IFERROR(__xludf.DUMMYFUNCTION("split(A645,""#"")"),33893.0)</f>
        <v>33893</v>
      </c>
      <c r="C645" s="1">
        <f>IFERROR(__xludf.DUMMYFUNCTION("""COMPUTED_VALUE"""),20394.0)</f>
        <v>20394</v>
      </c>
    </row>
    <row r="646">
      <c r="A646" s="2" t="s">
        <v>647</v>
      </c>
      <c r="B646" s="1">
        <f>IFERROR(__xludf.DUMMYFUNCTION("split(A646,""#"")"),77467.0)</f>
        <v>77467</v>
      </c>
      <c r="C646" s="1">
        <f>IFERROR(__xludf.DUMMYFUNCTION("""COMPUTED_VALUE"""),68822.0)</f>
        <v>68822</v>
      </c>
    </row>
    <row r="647">
      <c r="A647" s="2" t="s">
        <v>648</v>
      </c>
      <c r="B647" s="1">
        <f>IFERROR(__xludf.DUMMYFUNCTION("split(A647,""#"")"),37149.0)</f>
        <v>37149</v>
      </c>
      <c r="C647" s="1">
        <f>IFERROR(__xludf.DUMMYFUNCTION("""COMPUTED_VALUE"""),79166.0)</f>
        <v>79166</v>
      </c>
    </row>
    <row r="648">
      <c r="A648" s="2" t="s">
        <v>649</v>
      </c>
      <c r="B648" s="1">
        <f>IFERROR(__xludf.DUMMYFUNCTION("split(A648,""#"")"),22676.0)</f>
        <v>22676</v>
      </c>
      <c r="C648" s="1">
        <f>IFERROR(__xludf.DUMMYFUNCTION("""COMPUTED_VALUE"""),28333.0)</f>
        <v>28333</v>
      </c>
    </row>
    <row r="649">
      <c r="A649" s="2" t="s">
        <v>650</v>
      </c>
      <c r="B649" s="1">
        <f>IFERROR(__xludf.DUMMYFUNCTION("split(A649,""#"")"),92029.0)</f>
        <v>92029</v>
      </c>
      <c r="C649" s="1">
        <f>IFERROR(__xludf.DUMMYFUNCTION("""COMPUTED_VALUE"""),47166.0)</f>
        <v>47166</v>
      </c>
    </row>
    <row r="650">
      <c r="A650" s="2" t="s">
        <v>651</v>
      </c>
      <c r="B650" s="1">
        <f>IFERROR(__xludf.DUMMYFUNCTION("split(A650,""#"")"),94520.0)</f>
        <v>94520</v>
      </c>
      <c r="C650" s="1">
        <f>IFERROR(__xludf.DUMMYFUNCTION("""COMPUTED_VALUE"""),70838.0)</f>
        <v>70838</v>
      </c>
    </row>
    <row r="651">
      <c r="A651" s="2" t="s">
        <v>652</v>
      </c>
      <c r="B651" s="1">
        <f>IFERROR(__xludf.DUMMYFUNCTION("split(A651,""#"")"),45370.0)</f>
        <v>45370</v>
      </c>
      <c r="C651" s="1">
        <f>IFERROR(__xludf.DUMMYFUNCTION("""COMPUTED_VALUE"""),79253.0)</f>
        <v>79253</v>
      </c>
    </row>
    <row r="652">
      <c r="A652" s="2" t="s">
        <v>653</v>
      </c>
      <c r="B652" s="1">
        <f>IFERROR(__xludf.DUMMYFUNCTION("split(A652,""#"")"),86953.0)</f>
        <v>86953</v>
      </c>
      <c r="C652" s="1">
        <f>IFERROR(__xludf.DUMMYFUNCTION("""COMPUTED_VALUE"""),50576.0)</f>
        <v>50576</v>
      </c>
    </row>
    <row r="653">
      <c r="A653" s="2" t="s">
        <v>654</v>
      </c>
      <c r="B653" s="1">
        <f>IFERROR(__xludf.DUMMYFUNCTION("split(A653,""#"")"),12736.0)</f>
        <v>12736</v>
      </c>
      <c r="C653" s="1">
        <f>IFERROR(__xludf.DUMMYFUNCTION("""COMPUTED_VALUE"""),16934.0)</f>
        <v>16934</v>
      </c>
    </row>
    <row r="654">
      <c r="A654" s="2" t="s">
        <v>655</v>
      </c>
      <c r="B654" s="1">
        <f>IFERROR(__xludf.DUMMYFUNCTION("split(A654,""#"")"),37014.0)</f>
        <v>37014</v>
      </c>
      <c r="C654" s="1">
        <f>IFERROR(__xludf.DUMMYFUNCTION("""COMPUTED_VALUE"""),41185.0)</f>
        <v>41185</v>
      </c>
    </row>
    <row r="655">
      <c r="A655" s="2" t="s">
        <v>656</v>
      </c>
      <c r="B655" s="1">
        <f>IFERROR(__xludf.DUMMYFUNCTION("split(A655,""#"")"),95511.0)</f>
        <v>95511</v>
      </c>
      <c r="C655" s="1">
        <f>IFERROR(__xludf.DUMMYFUNCTION("""COMPUTED_VALUE"""),85166.0)</f>
        <v>85166</v>
      </c>
    </row>
    <row r="656">
      <c r="A656" s="2" t="s">
        <v>657</v>
      </c>
      <c r="B656" s="1">
        <f>IFERROR(__xludf.DUMMYFUNCTION("split(A656,""#"")"),93629.0)</f>
        <v>93629</v>
      </c>
      <c r="C656" s="1">
        <f>IFERROR(__xludf.DUMMYFUNCTION("""COMPUTED_VALUE"""),61042.0)</f>
        <v>61042</v>
      </c>
    </row>
    <row r="657">
      <c r="A657" s="2" t="s">
        <v>658</v>
      </c>
      <c r="B657" s="1">
        <f>IFERROR(__xludf.DUMMYFUNCTION("split(A657,""#"")"),95831.0)</f>
        <v>95831</v>
      </c>
      <c r="C657" s="1">
        <f>IFERROR(__xludf.DUMMYFUNCTION("""COMPUTED_VALUE"""),40730.0)</f>
        <v>40730</v>
      </c>
    </row>
    <row r="658">
      <c r="A658" s="2" t="s">
        <v>659</v>
      </c>
      <c r="B658" s="1">
        <f>IFERROR(__xludf.DUMMYFUNCTION("split(A658,""#"")"),56049.0)</f>
        <v>56049</v>
      </c>
      <c r="C658" s="1">
        <f>IFERROR(__xludf.DUMMYFUNCTION("""COMPUTED_VALUE"""),80299.0)</f>
        <v>80299</v>
      </c>
    </row>
    <row r="659">
      <c r="A659" s="2" t="s">
        <v>660</v>
      </c>
      <c r="B659" s="1">
        <f>IFERROR(__xludf.DUMMYFUNCTION("split(A659,""#"")"),29900.0)</f>
        <v>29900</v>
      </c>
      <c r="C659" s="1">
        <f>IFERROR(__xludf.DUMMYFUNCTION("""COMPUTED_VALUE"""),16094.0)</f>
        <v>16094</v>
      </c>
    </row>
    <row r="660">
      <c r="A660" s="2" t="s">
        <v>661</v>
      </c>
      <c r="B660" s="1">
        <f>IFERROR(__xludf.DUMMYFUNCTION("split(A660,""#"")"),77032.0)</f>
        <v>77032</v>
      </c>
      <c r="C660" s="1">
        <f>IFERROR(__xludf.DUMMYFUNCTION("""COMPUTED_VALUE"""),47834.0)</f>
        <v>47834</v>
      </c>
    </row>
    <row r="661">
      <c r="A661" s="2" t="s">
        <v>662</v>
      </c>
      <c r="B661" s="1">
        <f>IFERROR(__xludf.DUMMYFUNCTION("split(A661,""#"")"),88320.0)</f>
        <v>88320</v>
      </c>
      <c r="C661" s="1">
        <f>IFERROR(__xludf.DUMMYFUNCTION("""COMPUTED_VALUE"""),64538.0)</f>
        <v>64538</v>
      </c>
    </row>
    <row r="662">
      <c r="A662" s="2" t="s">
        <v>663</v>
      </c>
      <c r="B662" s="1">
        <f>IFERROR(__xludf.DUMMYFUNCTION("split(A662,""#"")"),68300.0)</f>
        <v>68300</v>
      </c>
      <c r="C662" s="1">
        <f>IFERROR(__xludf.DUMMYFUNCTION("""COMPUTED_VALUE"""),23040.0)</f>
        <v>23040</v>
      </c>
    </row>
    <row r="663">
      <c r="A663" s="2" t="s">
        <v>664</v>
      </c>
      <c r="B663" s="1">
        <f>IFERROR(__xludf.DUMMYFUNCTION("split(A663,""#"")"),82526.0)</f>
        <v>82526</v>
      </c>
      <c r="C663" s="1">
        <f>IFERROR(__xludf.DUMMYFUNCTION("""COMPUTED_VALUE"""),32180.0)</f>
        <v>32180</v>
      </c>
    </row>
    <row r="664">
      <c r="A664" s="2" t="s">
        <v>665</v>
      </c>
      <c r="B664" s="1">
        <f>IFERROR(__xludf.DUMMYFUNCTION("split(A664,""#"")"),91345.0)</f>
        <v>91345</v>
      </c>
      <c r="C664" s="1">
        <f>IFERROR(__xludf.DUMMYFUNCTION("""COMPUTED_VALUE"""),62370.0)</f>
        <v>62370</v>
      </c>
    </row>
    <row r="665">
      <c r="A665" s="2" t="s">
        <v>666</v>
      </c>
      <c r="B665" s="1">
        <f>IFERROR(__xludf.DUMMYFUNCTION("split(A665,""#"")"),85150.0)</f>
        <v>85150</v>
      </c>
      <c r="C665" s="1">
        <f>IFERROR(__xludf.DUMMYFUNCTION("""COMPUTED_VALUE"""),39035.0)</f>
        <v>39035</v>
      </c>
    </row>
    <row r="666">
      <c r="A666" s="2" t="s">
        <v>667</v>
      </c>
      <c r="B666" s="1">
        <f>IFERROR(__xludf.DUMMYFUNCTION("split(A666,""#"")"),65519.0)</f>
        <v>65519</v>
      </c>
      <c r="C666" s="1">
        <f>IFERROR(__xludf.DUMMYFUNCTION("""COMPUTED_VALUE"""),44754.0)</f>
        <v>44754</v>
      </c>
    </row>
    <row r="667">
      <c r="A667" s="2" t="s">
        <v>668</v>
      </c>
      <c r="B667" s="1">
        <f>IFERROR(__xludf.DUMMYFUNCTION("split(A667,""#"")"),10865.0)</f>
        <v>10865</v>
      </c>
      <c r="C667" s="1">
        <f>IFERROR(__xludf.DUMMYFUNCTION("""COMPUTED_VALUE"""),28011.0)</f>
        <v>28011</v>
      </c>
    </row>
    <row r="668">
      <c r="A668" s="2" t="s">
        <v>669</v>
      </c>
      <c r="B668" s="1">
        <f>IFERROR(__xludf.DUMMYFUNCTION("split(A668,""#"")"),18592.0)</f>
        <v>18592</v>
      </c>
      <c r="C668" s="1">
        <f>IFERROR(__xludf.DUMMYFUNCTION("""COMPUTED_VALUE"""),83297.0)</f>
        <v>83297</v>
      </c>
    </row>
    <row r="669">
      <c r="A669" s="2" t="s">
        <v>670</v>
      </c>
      <c r="B669" s="1">
        <f>IFERROR(__xludf.DUMMYFUNCTION("split(A669,""#"")"),19078.0)</f>
        <v>19078</v>
      </c>
      <c r="C669" s="1">
        <f>IFERROR(__xludf.DUMMYFUNCTION("""COMPUTED_VALUE"""),62370.0)</f>
        <v>62370</v>
      </c>
    </row>
    <row r="670">
      <c r="A670" s="2" t="s">
        <v>671</v>
      </c>
      <c r="B670" s="1">
        <f>IFERROR(__xludf.DUMMYFUNCTION("split(A670,""#"")"),65128.0)</f>
        <v>65128</v>
      </c>
      <c r="C670" s="1">
        <f>IFERROR(__xludf.DUMMYFUNCTION("""COMPUTED_VALUE"""),83297.0)</f>
        <v>83297</v>
      </c>
    </row>
    <row r="671">
      <c r="A671" s="2" t="s">
        <v>672</v>
      </c>
      <c r="B671" s="1">
        <f>IFERROR(__xludf.DUMMYFUNCTION("split(A671,""#"")"),29680.0)</f>
        <v>29680</v>
      </c>
      <c r="C671" s="1">
        <f>IFERROR(__xludf.DUMMYFUNCTION("""COMPUTED_VALUE"""),16423.0)</f>
        <v>16423</v>
      </c>
    </row>
    <row r="672">
      <c r="A672" s="2" t="s">
        <v>673</v>
      </c>
      <c r="B672" s="1">
        <f>IFERROR(__xludf.DUMMYFUNCTION("split(A672,""#"")"),63907.0)</f>
        <v>63907</v>
      </c>
      <c r="C672" s="1">
        <f>IFERROR(__xludf.DUMMYFUNCTION("""COMPUTED_VALUE"""),60692.0)</f>
        <v>60692</v>
      </c>
    </row>
    <row r="673">
      <c r="A673" s="2" t="s">
        <v>674</v>
      </c>
      <c r="B673" s="1">
        <f>IFERROR(__xludf.DUMMYFUNCTION("split(A673,""#"")"),52189.0)</f>
        <v>52189</v>
      </c>
      <c r="C673" s="1">
        <f>IFERROR(__xludf.DUMMYFUNCTION("""COMPUTED_VALUE"""),79101.0)</f>
        <v>79101</v>
      </c>
    </row>
    <row r="674">
      <c r="A674" s="2" t="s">
        <v>675</v>
      </c>
      <c r="B674" s="1">
        <f>IFERROR(__xludf.DUMMYFUNCTION("split(A674,""#"")"),50834.0)</f>
        <v>50834</v>
      </c>
      <c r="C674" s="1">
        <f>IFERROR(__xludf.DUMMYFUNCTION("""COMPUTED_VALUE"""),68822.0)</f>
        <v>68822</v>
      </c>
    </row>
    <row r="675">
      <c r="A675" s="2" t="s">
        <v>676</v>
      </c>
      <c r="B675" s="1">
        <f>IFERROR(__xludf.DUMMYFUNCTION("split(A675,""#"")"),48390.0)</f>
        <v>48390</v>
      </c>
      <c r="C675" s="1">
        <f>IFERROR(__xludf.DUMMYFUNCTION("""COMPUTED_VALUE"""),98628.0)</f>
        <v>98628</v>
      </c>
    </row>
    <row r="676">
      <c r="A676" s="2" t="s">
        <v>677</v>
      </c>
      <c r="B676" s="1">
        <f>IFERROR(__xludf.DUMMYFUNCTION("split(A676,""#"")"),16835.0)</f>
        <v>16835</v>
      </c>
      <c r="C676" s="1">
        <f>IFERROR(__xludf.DUMMYFUNCTION("""COMPUTED_VALUE"""),43240.0)</f>
        <v>43240</v>
      </c>
    </row>
    <row r="677">
      <c r="A677" s="2" t="s">
        <v>678</v>
      </c>
      <c r="B677" s="1">
        <f>IFERROR(__xludf.DUMMYFUNCTION("split(A677,""#"")"),16523.0)</f>
        <v>16523</v>
      </c>
      <c r="C677" s="1">
        <f>IFERROR(__xludf.DUMMYFUNCTION("""COMPUTED_VALUE"""),58031.0)</f>
        <v>58031</v>
      </c>
    </row>
    <row r="678">
      <c r="A678" s="2" t="s">
        <v>679</v>
      </c>
      <c r="B678" s="1">
        <f>IFERROR(__xludf.DUMMYFUNCTION("split(A678,""#"")"),23750.0)</f>
        <v>23750</v>
      </c>
      <c r="C678" s="1">
        <f>IFERROR(__xludf.DUMMYFUNCTION("""COMPUTED_VALUE"""),72666.0)</f>
        <v>72666</v>
      </c>
    </row>
    <row r="679">
      <c r="A679" s="2" t="s">
        <v>680</v>
      </c>
      <c r="B679" s="1">
        <f>IFERROR(__xludf.DUMMYFUNCTION("split(A679,""#"")"),93801.0)</f>
        <v>93801</v>
      </c>
      <c r="C679" s="1">
        <f>IFERROR(__xludf.DUMMYFUNCTION("""COMPUTED_VALUE"""),62698.0)</f>
        <v>62698</v>
      </c>
    </row>
    <row r="680">
      <c r="A680" s="2" t="s">
        <v>681</v>
      </c>
      <c r="B680" s="1">
        <f>IFERROR(__xludf.DUMMYFUNCTION("split(A680,""#"")"),15455.0)</f>
        <v>15455</v>
      </c>
      <c r="C680" s="1">
        <f>IFERROR(__xludf.DUMMYFUNCTION("""COMPUTED_VALUE"""),85166.0)</f>
        <v>85166</v>
      </c>
    </row>
    <row r="681">
      <c r="A681" s="2" t="s">
        <v>682</v>
      </c>
      <c r="B681" s="1">
        <f>IFERROR(__xludf.DUMMYFUNCTION("split(A681,""#"")"),39313.0)</f>
        <v>39313</v>
      </c>
      <c r="C681" s="1">
        <f>IFERROR(__xludf.DUMMYFUNCTION("""COMPUTED_VALUE"""),39154.0)</f>
        <v>39154</v>
      </c>
    </row>
    <row r="682">
      <c r="A682" s="2" t="s">
        <v>683</v>
      </c>
      <c r="B682" s="1">
        <f>IFERROR(__xludf.DUMMYFUNCTION("split(A682,""#"")"),12246.0)</f>
        <v>12246</v>
      </c>
      <c r="C682" s="1">
        <f>IFERROR(__xludf.DUMMYFUNCTION("""COMPUTED_VALUE"""),29615.0)</f>
        <v>29615</v>
      </c>
    </row>
    <row r="683">
      <c r="A683" s="2" t="s">
        <v>684</v>
      </c>
      <c r="B683" s="1">
        <f>IFERROR(__xludf.DUMMYFUNCTION("split(A683,""#"")"),57256.0)</f>
        <v>57256</v>
      </c>
      <c r="C683" s="1">
        <f>IFERROR(__xludf.DUMMYFUNCTION("""COMPUTED_VALUE"""),28645.0)</f>
        <v>28645</v>
      </c>
    </row>
    <row r="684">
      <c r="A684" s="2" t="s">
        <v>685</v>
      </c>
      <c r="B684" s="1">
        <f>IFERROR(__xludf.DUMMYFUNCTION("split(A684,""#"")"),70719.0)</f>
        <v>70719</v>
      </c>
      <c r="C684" s="1">
        <f>IFERROR(__xludf.DUMMYFUNCTION("""COMPUTED_VALUE"""),80450.0)</f>
        <v>80450</v>
      </c>
    </row>
    <row r="685">
      <c r="A685" s="2" t="s">
        <v>686</v>
      </c>
      <c r="B685" s="1">
        <f>IFERROR(__xludf.DUMMYFUNCTION("split(A685,""#"")"),93935.0)</f>
        <v>93935</v>
      </c>
      <c r="C685" s="1">
        <f>IFERROR(__xludf.DUMMYFUNCTION("""COMPUTED_VALUE"""),11251.0)</f>
        <v>11251</v>
      </c>
    </row>
    <row r="686">
      <c r="A686" s="2" t="s">
        <v>687</v>
      </c>
      <c r="B686" s="1">
        <f>IFERROR(__xludf.DUMMYFUNCTION("split(A686,""#"")"),49629.0)</f>
        <v>49629</v>
      </c>
      <c r="C686" s="1">
        <f>IFERROR(__xludf.DUMMYFUNCTION("""COMPUTED_VALUE"""),43085.0)</f>
        <v>43085</v>
      </c>
    </row>
    <row r="687">
      <c r="A687" s="2" t="s">
        <v>688</v>
      </c>
      <c r="B687" s="1">
        <f>IFERROR(__xludf.DUMMYFUNCTION("split(A687,""#"")"),68611.0)</f>
        <v>68611</v>
      </c>
      <c r="C687" s="1">
        <f>IFERROR(__xludf.DUMMYFUNCTION("""COMPUTED_VALUE"""),12734.0)</f>
        <v>12734</v>
      </c>
    </row>
    <row r="688">
      <c r="A688" s="2" t="s">
        <v>689</v>
      </c>
      <c r="B688" s="1">
        <f>IFERROR(__xludf.DUMMYFUNCTION("split(A688,""#"")"),69656.0)</f>
        <v>69656</v>
      </c>
      <c r="C688" s="1">
        <f>IFERROR(__xludf.DUMMYFUNCTION("""COMPUTED_VALUE"""),44568.0)</f>
        <v>44568</v>
      </c>
    </row>
    <row r="689">
      <c r="A689" s="2" t="s">
        <v>690</v>
      </c>
      <c r="B689" s="1">
        <f>IFERROR(__xludf.DUMMYFUNCTION("split(A689,""#"")"),30033.0)</f>
        <v>30033</v>
      </c>
      <c r="C689" s="1">
        <f>IFERROR(__xludf.DUMMYFUNCTION("""COMPUTED_VALUE"""),32331.0)</f>
        <v>32331</v>
      </c>
    </row>
    <row r="690">
      <c r="A690" s="2" t="s">
        <v>691</v>
      </c>
      <c r="B690" s="1">
        <f>IFERROR(__xludf.DUMMYFUNCTION("split(A690,""#"")"),54145.0)</f>
        <v>54145</v>
      </c>
      <c r="C690" s="1">
        <f>IFERROR(__xludf.DUMMYFUNCTION("""COMPUTED_VALUE"""),10729.0)</f>
        <v>10729</v>
      </c>
    </row>
    <row r="691">
      <c r="A691" s="2" t="s">
        <v>692</v>
      </c>
      <c r="B691" s="1">
        <f>IFERROR(__xludf.DUMMYFUNCTION("split(A691,""#"")"),25483.0)</f>
        <v>25483</v>
      </c>
      <c r="C691" s="1">
        <f>IFERROR(__xludf.DUMMYFUNCTION("""COMPUTED_VALUE"""),29605.0)</f>
        <v>29605</v>
      </c>
    </row>
    <row r="692">
      <c r="A692" s="2" t="s">
        <v>693</v>
      </c>
      <c r="B692" s="1">
        <f>IFERROR(__xludf.DUMMYFUNCTION("split(A692,""#"")"),20736.0)</f>
        <v>20736</v>
      </c>
      <c r="C692" s="1">
        <f>IFERROR(__xludf.DUMMYFUNCTION("""COMPUTED_VALUE"""),27197.0)</f>
        <v>27197</v>
      </c>
    </row>
    <row r="693">
      <c r="A693" s="2" t="s">
        <v>694</v>
      </c>
      <c r="B693" s="1">
        <f>IFERROR(__xludf.DUMMYFUNCTION("split(A693,""#"")"),70628.0)</f>
        <v>70628</v>
      </c>
      <c r="C693" s="1">
        <f>IFERROR(__xludf.DUMMYFUNCTION("""COMPUTED_VALUE"""),17513.0)</f>
        <v>17513</v>
      </c>
    </row>
    <row r="694">
      <c r="A694" s="2" t="s">
        <v>695</v>
      </c>
      <c r="B694" s="1">
        <f>IFERROR(__xludf.DUMMYFUNCTION("split(A694,""#"")"),46547.0)</f>
        <v>46547</v>
      </c>
      <c r="C694" s="1">
        <f>IFERROR(__xludf.DUMMYFUNCTION("""COMPUTED_VALUE"""),79966.0)</f>
        <v>79966</v>
      </c>
    </row>
    <row r="695">
      <c r="A695" s="2" t="s">
        <v>696</v>
      </c>
      <c r="B695" s="1">
        <f>IFERROR(__xludf.DUMMYFUNCTION("split(A695,""#"")"),34712.0)</f>
        <v>34712</v>
      </c>
      <c r="C695" s="1">
        <f>IFERROR(__xludf.DUMMYFUNCTION("""COMPUTED_VALUE"""),54500.0)</f>
        <v>54500</v>
      </c>
    </row>
    <row r="696">
      <c r="A696" s="2" t="s">
        <v>697</v>
      </c>
      <c r="B696" s="1">
        <f>IFERROR(__xludf.DUMMYFUNCTION("split(A696,""#"")"),10856.0)</f>
        <v>10856</v>
      </c>
      <c r="C696" s="1">
        <f>IFERROR(__xludf.DUMMYFUNCTION("""COMPUTED_VALUE"""),47834.0)</f>
        <v>47834</v>
      </c>
    </row>
    <row r="697">
      <c r="A697" s="2" t="s">
        <v>698</v>
      </c>
      <c r="B697" s="1">
        <f>IFERROR(__xludf.DUMMYFUNCTION("split(A697,""#"")"),40229.0)</f>
        <v>40229</v>
      </c>
      <c r="C697" s="1">
        <f>IFERROR(__xludf.DUMMYFUNCTION("""COMPUTED_VALUE"""),18590.0)</f>
        <v>18590</v>
      </c>
    </row>
    <row r="698">
      <c r="A698" s="2" t="s">
        <v>699</v>
      </c>
      <c r="B698" s="1">
        <f>IFERROR(__xludf.DUMMYFUNCTION("split(A698,""#"")"),62932.0)</f>
        <v>62932</v>
      </c>
      <c r="C698" s="1">
        <f>IFERROR(__xludf.DUMMYFUNCTION("""COMPUTED_VALUE"""),79646.0)</f>
        <v>79646</v>
      </c>
    </row>
    <row r="699">
      <c r="A699" s="2" t="s">
        <v>700</v>
      </c>
      <c r="B699" s="1">
        <f>IFERROR(__xludf.DUMMYFUNCTION("split(A699,""#"")"),34539.0)</f>
        <v>34539</v>
      </c>
      <c r="C699" s="1">
        <f>IFERROR(__xludf.DUMMYFUNCTION("""COMPUTED_VALUE"""),77892.0)</f>
        <v>77892</v>
      </c>
    </row>
    <row r="700">
      <c r="A700" s="2" t="s">
        <v>701</v>
      </c>
      <c r="B700" s="1">
        <f>IFERROR(__xludf.DUMMYFUNCTION("split(A700,""#"")"),52528.0)</f>
        <v>52528</v>
      </c>
      <c r="C700" s="1">
        <f>IFERROR(__xludf.DUMMYFUNCTION("""COMPUTED_VALUE"""),92176.0)</f>
        <v>92176</v>
      </c>
    </row>
    <row r="701">
      <c r="A701" s="2" t="s">
        <v>702</v>
      </c>
      <c r="B701" s="1">
        <f>IFERROR(__xludf.DUMMYFUNCTION("split(A701,""#"")"),98937.0)</f>
        <v>98937</v>
      </c>
      <c r="C701" s="1">
        <f>IFERROR(__xludf.DUMMYFUNCTION("""COMPUTED_VALUE"""),18544.0)</f>
        <v>18544</v>
      </c>
    </row>
    <row r="702">
      <c r="A702" s="2" t="s">
        <v>703</v>
      </c>
      <c r="B702" s="1">
        <f>IFERROR(__xludf.DUMMYFUNCTION("split(A702,""#"")"),91209.0)</f>
        <v>91209</v>
      </c>
      <c r="C702" s="1">
        <f>IFERROR(__xludf.DUMMYFUNCTION("""COMPUTED_VALUE"""),71352.0)</f>
        <v>71352</v>
      </c>
    </row>
    <row r="703">
      <c r="A703" s="2" t="s">
        <v>704</v>
      </c>
      <c r="B703" s="1">
        <f>IFERROR(__xludf.DUMMYFUNCTION("split(A703,""#"")"),18740.0)</f>
        <v>18740</v>
      </c>
      <c r="C703" s="1">
        <f>IFERROR(__xludf.DUMMYFUNCTION("""COMPUTED_VALUE"""),63353.0)</f>
        <v>63353</v>
      </c>
    </row>
    <row r="704">
      <c r="A704" s="2" t="s">
        <v>705</v>
      </c>
      <c r="B704" s="1">
        <f>IFERROR(__xludf.DUMMYFUNCTION("split(A704,""#"")"),86629.0)</f>
        <v>86629</v>
      </c>
      <c r="C704" s="1">
        <f>IFERROR(__xludf.DUMMYFUNCTION("""COMPUTED_VALUE"""),70628.0)</f>
        <v>70628</v>
      </c>
    </row>
    <row r="705">
      <c r="A705" s="2" t="s">
        <v>706</v>
      </c>
      <c r="B705" s="1">
        <f>IFERROR(__xludf.DUMMYFUNCTION("split(A705,""#"")"),64790.0)</f>
        <v>64790</v>
      </c>
      <c r="C705" s="1">
        <f>IFERROR(__xludf.DUMMYFUNCTION("""COMPUTED_VALUE"""),47041.0)</f>
        <v>47041</v>
      </c>
    </row>
    <row r="706">
      <c r="A706" s="2" t="s">
        <v>707</v>
      </c>
      <c r="B706" s="1">
        <f>IFERROR(__xludf.DUMMYFUNCTION("split(A706,""#"")"),56551.0)</f>
        <v>56551</v>
      </c>
      <c r="C706" s="1">
        <f>IFERROR(__xludf.DUMMYFUNCTION("""COMPUTED_VALUE"""),79101.0)</f>
        <v>79101</v>
      </c>
    </row>
    <row r="707">
      <c r="A707" s="2" t="s">
        <v>708</v>
      </c>
      <c r="B707" s="1">
        <f>IFERROR(__xludf.DUMMYFUNCTION("split(A707,""#"")"),83297.0)</f>
        <v>83297</v>
      </c>
      <c r="C707" s="1">
        <f>IFERROR(__xludf.DUMMYFUNCTION("""COMPUTED_VALUE"""),20038.0)</f>
        <v>20038</v>
      </c>
    </row>
    <row r="708">
      <c r="A708" s="2" t="s">
        <v>709</v>
      </c>
      <c r="B708" s="1">
        <f>IFERROR(__xludf.DUMMYFUNCTION("split(A708,""#"")"),75130.0)</f>
        <v>75130</v>
      </c>
      <c r="C708" s="1">
        <f>IFERROR(__xludf.DUMMYFUNCTION("""COMPUTED_VALUE"""),56853.0)</f>
        <v>56853</v>
      </c>
    </row>
    <row r="709">
      <c r="A709" s="2" t="s">
        <v>710</v>
      </c>
      <c r="B709" s="1">
        <f>IFERROR(__xludf.DUMMYFUNCTION("split(A709,""#"")"),33535.0)</f>
        <v>33535</v>
      </c>
      <c r="C709" s="1">
        <f>IFERROR(__xludf.DUMMYFUNCTION("""COMPUTED_VALUE"""),61978.0)</f>
        <v>61978</v>
      </c>
    </row>
    <row r="710">
      <c r="A710" s="2" t="s">
        <v>711</v>
      </c>
      <c r="B710" s="1">
        <f>IFERROR(__xludf.DUMMYFUNCTION("split(A710,""#"")"),43492.0)</f>
        <v>43492</v>
      </c>
      <c r="C710" s="1">
        <f>IFERROR(__xludf.DUMMYFUNCTION("""COMPUTED_VALUE"""),14865.0)</f>
        <v>14865</v>
      </c>
    </row>
    <row r="711">
      <c r="A711" s="2" t="s">
        <v>712</v>
      </c>
      <c r="B711" s="1">
        <f>IFERROR(__xludf.DUMMYFUNCTION("split(A711,""#"")"),51344.0)</f>
        <v>51344</v>
      </c>
      <c r="C711" s="1">
        <f>IFERROR(__xludf.DUMMYFUNCTION("""COMPUTED_VALUE"""),99384.0)</f>
        <v>99384</v>
      </c>
    </row>
    <row r="712">
      <c r="A712" s="2" t="s">
        <v>713</v>
      </c>
      <c r="B712" s="1">
        <f>IFERROR(__xludf.DUMMYFUNCTION("split(A712,""#"")"),35260.0)</f>
        <v>35260</v>
      </c>
      <c r="C712" s="1">
        <f>IFERROR(__xludf.DUMMYFUNCTION("""COMPUTED_VALUE"""),24059.0)</f>
        <v>24059</v>
      </c>
    </row>
    <row r="713">
      <c r="A713" s="2" t="s">
        <v>714</v>
      </c>
      <c r="B713" s="1">
        <f>IFERROR(__xludf.DUMMYFUNCTION("split(A713,""#"")"),84784.0)</f>
        <v>84784</v>
      </c>
      <c r="C713" s="1">
        <f>IFERROR(__xludf.DUMMYFUNCTION("""COMPUTED_VALUE"""),51807.0)</f>
        <v>51807</v>
      </c>
    </row>
    <row r="714">
      <c r="A714" s="2" t="s">
        <v>715</v>
      </c>
      <c r="B714" s="1">
        <f>IFERROR(__xludf.DUMMYFUNCTION("split(A714,""#"")"),12409.0)</f>
        <v>12409</v>
      </c>
      <c r="C714" s="1">
        <f>IFERROR(__xludf.DUMMYFUNCTION("""COMPUTED_VALUE"""),16319.0)</f>
        <v>16319</v>
      </c>
    </row>
    <row r="715">
      <c r="A715" s="2" t="s">
        <v>716</v>
      </c>
      <c r="B715" s="1">
        <f>IFERROR(__xludf.DUMMYFUNCTION("split(A715,""#"")"),16243.0)</f>
        <v>16243</v>
      </c>
      <c r="C715" s="1">
        <f>IFERROR(__xludf.DUMMYFUNCTION("""COMPUTED_VALUE"""),18062.0)</f>
        <v>18062</v>
      </c>
    </row>
    <row r="716">
      <c r="A716" s="2" t="s">
        <v>717</v>
      </c>
      <c r="B716" s="1">
        <f>IFERROR(__xludf.DUMMYFUNCTION("split(A716,""#"")"),19891.0)</f>
        <v>19891</v>
      </c>
      <c r="C716" s="1">
        <f>IFERROR(__xludf.DUMMYFUNCTION("""COMPUTED_VALUE"""),46508.0)</f>
        <v>46508</v>
      </c>
    </row>
    <row r="717">
      <c r="A717" s="2" t="s">
        <v>718</v>
      </c>
      <c r="B717" s="1">
        <f>IFERROR(__xludf.DUMMYFUNCTION("split(A717,""#"")"),35614.0)</f>
        <v>35614</v>
      </c>
      <c r="C717" s="1">
        <f>IFERROR(__xludf.DUMMYFUNCTION("""COMPUTED_VALUE"""),86985.0)</f>
        <v>86985</v>
      </c>
    </row>
    <row r="718">
      <c r="A718" s="2" t="s">
        <v>719</v>
      </c>
      <c r="B718" s="1">
        <f>IFERROR(__xludf.DUMMYFUNCTION("split(A718,""#"")"),15122.0)</f>
        <v>15122</v>
      </c>
      <c r="C718" s="1">
        <f>IFERROR(__xludf.DUMMYFUNCTION("""COMPUTED_VALUE"""),68822.0)</f>
        <v>68822</v>
      </c>
    </row>
    <row r="719">
      <c r="A719" s="2" t="s">
        <v>720</v>
      </c>
      <c r="B719" s="1">
        <f>IFERROR(__xludf.DUMMYFUNCTION("split(A719,""#"")"),43057.0)</f>
        <v>43057</v>
      </c>
      <c r="C719" s="1">
        <f>IFERROR(__xludf.DUMMYFUNCTION("""COMPUTED_VALUE"""),98628.0)</f>
        <v>98628</v>
      </c>
    </row>
    <row r="720">
      <c r="A720" s="2" t="s">
        <v>721</v>
      </c>
      <c r="B720" s="1">
        <f>IFERROR(__xludf.DUMMYFUNCTION("split(A720,""#"")"),84820.0)</f>
        <v>84820</v>
      </c>
      <c r="C720" s="1">
        <f>IFERROR(__xludf.DUMMYFUNCTION("""COMPUTED_VALUE"""),60692.0)</f>
        <v>60692</v>
      </c>
    </row>
    <row r="721">
      <c r="A721" s="2" t="s">
        <v>722</v>
      </c>
      <c r="B721" s="1">
        <f>IFERROR(__xludf.DUMMYFUNCTION("split(A721,""#"")"),12233.0)</f>
        <v>12233</v>
      </c>
      <c r="C721" s="1">
        <f>IFERROR(__xludf.DUMMYFUNCTION("""COMPUTED_VALUE"""),76084.0)</f>
        <v>76084</v>
      </c>
    </row>
    <row r="722">
      <c r="A722" s="2" t="s">
        <v>723</v>
      </c>
      <c r="B722" s="1">
        <f>IFERROR(__xludf.DUMMYFUNCTION("split(A722,""#"")"),23335.0)</f>
        <v>23335</v>
      </c>
      <c r="C722" s="1">
        <f>IFERROR(__xludf.DUMMYFUNCTION("""COMPUTED_VALUE"""),65709.0)</f>
        <v>65709</v>
      </c>
    </row>
    <row r="723">
      <c r="A723" s="2" t="s">
        <v>724</v>
      </c>
      <c r="B723" s="1">
        <f>IFERROR(__xludf.DUMMYFUNCTION("split(A723,""#"")"),71081.0)</f>
        <v>71081</v>
      </c>
      <c r="C723" s="1">
        <f>IFERROR(__xludf.DUMMYFUNCTION("""COMPUTED_VALUE"""),79101.0)</f>
        <v>79101</v>
      </c>
    </row>
    <row r="724">
      <c r="A724" s="2" t="s">
        <v>725</v>
      </c>
      <c r="B724" s="1">
        <f>IFERROR(__xludf.DUMMYFUNCTION("split(A724,""#"")"),67869.0)</f>
        <v>67869</v>
      </c>
      <c r="C724" s="1">
        <f>IFERROR(__xludf.DUMMYFUNCTION("""COMPUTED_VALUE"""),62671.0)</f>
        <v>62671</v>
      </c>
    </row>
    <row r="725">
      <c r="A725" s="2" t="s">
        <v>726</v>
      </c>
      <c r="B725" s="1">
        <f>IFERROR(__xludf.DUMMYFUNCTION("split(A725,""#"")"),49734.0)</f>
        <v>49734</v>
      </c>
      <c r="C725" s="1">
        <f>IFERROR(__xludf.DUMMYFUNCTION("""COMPUTED_VALUE"""),51807.0)</f>
        <v>51807</v>
      </c>
    </row>
    <row r="726">
      <c r="A726" s="2" t="s">
        <v>727</v>
      </c>
      <c r="B726" s="1">
        <f>IFERROR(__xludf.DUMMYFUNCTION("split(A726,""#"")"),12696.0)</f>
        <v>12696</v>
      </c>
      <c r="C726" s="1">
        <f>IFERROR(__xludf.DUMMYFUNCTION("""COMPUTED_VALUE"""),83851.0)</f>
        <v>83851</v>
      </c>
    </row>
    <row r="727">
      <c r="A727" s="2" t="s">
        <v>728</v>
      </c>
      <c r="B727" s="1">
        <f>IFERROR(__xludf.DUMMYFUNCTION("split(A727,""#"")"),15492.0)</f>
        <v>15492</v>
      </c>
      <c r="C727" s="1">
        <f>IFERROR(__xludf.DUMMYFUNCTION("""COMPUTED_VALUE"""),54500.0)</f>
        <v>54500</v>
      </c>
    </row>
    <row r="728">
      <c r="A728" s="2" t="s">
        <v>729</v>
      </c>
      <c r="B728" s="1">
        <f>IFERROR(__xludf.DUMMYFUNCTION("split(A728,""#"")"),29208.0)</f>
        <v>29208</v>
      </c>
      <c r="C728" s="1">
        <f>IFERROR(__xludf.DUMMYFUNCTION("""COMPUTED_VALUE"""),62370.0)</f>
        <v>62370</v>
      </c>
    </row>
    <row r="729">
      <c r="A729" s="2" t="s">
        <v>730</v>
      </c>
      <c r="B729" s="1">
        <f>IFERROR(__xludf.DUMMYFUNCTION("split(A729,""#"")"),24284.0)</f>
        <v>24284</v>
      </c>
      <c r="C729" s="1">
        <f>IFERROR(__xludf.DUMMYFUNCTION("""COMPUTED_VALUE"""),11417.0)</f>
        <v>11417</v>
      </c>
    </row>
    <row r="730">
      <c r="A730" s="2" t="s">
        <v>731</v>
      </c>
      <c r="B730" s="1">
        <f>IFERROR(__xludf.DUMMYFUNCTION("split(A730,""#"")"),41157.0)</f>
        <v>41157</v>
      </c>
      <c r="C730" s="1">
        <f>IFERROR(__xludf.DUMMYFUNCTION("""COMPUTED_VALUE"""),47772.0)</f>
        <v>47772</v>
      </c>
    </row>
    <row r="731">
      <c r="A731" s="2" t="s">
        <v>732</v>
      </c>
      <c r="B731" s="1">
        <f>IFERROR(__xludf.DUMMYFUNCTION("split(A731,""#"")"),30544.0)</f>
        <v>30544</v>
      </c>
      <c r="C731" s="1">
        <f>IFERROR(__xludf.DUMMYFUNCTION("""COMPUTED_VALUE"""),66296.0)</f>
        <v>66296</v>
      </c>
    </row>
    <row r="732">
      <c r="A732" s="2" t="s">
        <v>733</v>
      </c>
      <c r="B732" s="1">
        <f>IFERROR(__xludf.DUMMYFUNCTION("split(A732,""#"")"),92226.0)</f>
        <v>92226</v>
      </c>
      <c r="C732" s="1">
        <f>IFERROR(__xludf.DUMMYFUNCTION("""COMPUTED_VALUE"""),17271.0)</f>
        <v>17271</v>
      </c>
    </row>
    <row r="733">
      <c r="A733" s="2" t="s">
        <v>734</v>
      </c>
      <c r="B733" s="1">
        <f>IFERROR(__xludf.DUMMYFUNCTION("split(A733,""#"")"),61246.0)</f>
        <v>61246</v>
      </c>
      <c r="C733" s="1">
        <f>IFERROR(__xludf.DUMMYFUNCTION("""COMPUTED_VALUE"""),52329.0)</f>
        <v>52329</v>
      </c>
    </row>
    <row r="734">
      <c r="A734" s="2" t="s">
        <v>735</v>
      </c>
      <c r="B734" s="1">
        <f>IFERROR(__xludf.DUMMYFUNCTION("split(A734,""#"")"),63227.0)</f>
        <v>63227</v>
      </c>
      <c r="C734" s="1">
        <f>IFERROR(__xludf.DUMMYFUNCTION("""COMPUTED_VALUE"""),96077.0)</f>
        <v>96077</v>
      </c>
    </row>
    <row r="735">
      <c r="A735" s="2" t="s">
        <v>736</v>
      </c>
      <c r="B735" s="1">
        <f>IFERROR(__xludf.DUMMYFUNCTION("split(A735,""#"")"),31426.0)</f>
        <v>31426</v>
      </c>
      <c r="C735" s="1">
        <f>IFERROR(__xludf.DUMMYFUNCTION("""COMPUTED_VALUE"""),44568.0)</f>
        <v>44568</v>
      </c>
    </row>
    <row r="736">
      <c r="A736" s="2" t="s">
        <v>737</v>
      </c>
      <c r="B736" s="1">
        <f>IFERROR(__xludf.DUMMYFUNCTION("split(A736,""#"")"),57047.0)</f>
        <v>57047</v>
      </c>
      <c r="C736" s="1">
        <f>IFERROR(__xludf.DUMMYFUNCTION("""COMPUTED_VALUE"""),79253.0)</f>
        <v>79253</v>
      </c>
    </row>
    <row r="737">
      <c r="A737" s="2" t="s">
        <v>738</v>
      </c>
      <c r="B737" s="1">
        <f>IFERROR(__xludf.DUMMYFUNCTION("split(A737,""#"")"),23855.0)</f>
        <v>23855</v>
      </c>
      <c r="C737" s="1">
        <f>IFERROR(__xludf.DUMMYFUNCTION("""COMPUTED_VALUE"""),79520.0)</f>
        <v>79520</v>
      </c>
    </row>
    <row r="738">
      <c r="A738" s="2" t="s">
        <v>739</v>
      </c>
      <c r="B738" s="1">
        <f>IFERROR(__xludf.DUMMYFUNCTION("split(A738,""#"")"),69439.0)</f>
        <v>69439</v>
      </c>
      <c r="C738" s="1">
        <f>IFERROR(__xludf.DUMMYFUNCTION("""COMPUTED_VALUE"""),27186.0)</f>
        <v>27186</v>
      </c>
    </row>
    <row r="739">
      <c r="A739" s="2" t="s">
        <v>740</v>
      </c>
      <c r="B739" s="1">
        <f>IFERROR(__xludf.DUMMYFUNCTION("split(A739,""#"")"),85166.0)</f>
        <v>85166</v>
      </c>
      <c r="C739" s="1">
        <f>IFERROR(__xludf.DUMMYFUNCTION("""COMPUTED_VALUE"""),31655.0)</f>
        <v>31655</v>
      </c>
    </row>
    <row r="740">
      <c r="A740" s="2" t="s">
        <v>741</v>
      </c>
      <c r="B740" s="1">
        <f>IFERROR(__xludf.DUMMYFUNCTION("split(A740,""#"")"),25322.0)</f>
        <v>25322</v>
      </c>
      <c r="C740" s="1">
        <f>IFERROR(__xludf.DUMMYFUNCTION("""COMPUTED_VALUE"""),62989.0)</f>
        <v>62989</v>
      </c>
    </row>
    <row r="741">
      <c r="A741" s="2" t="s">
        <v>742</v>
      </c>
      <c r="B741" s="1">
        <f>IFERROR(__xludf.DUMMYFUNCTION("split(A741,""#"")"),14479.0)</f>
        <v>14479</v>
      </c>
      <c r="C741" s="1">
        <f>IFERROR(__xludf.DUMMYFUNCTION("""COMPUTED_VALUE"""),26112.0)</f>
        <v>26112</v>
      </c>
    </row>
    <row r="742">
      <c r="A742" s="2" t="s">
        <v>743</v>
      </c>
      <c r="B742" s="1">
        <f>IFERROR(__xludf.DUMMYFUNCTION("split(A742,""#"")"),77140.0)</f>
        <v>77140</v>
      </c>
      <c r="C742" s="1">
        <f>IFERROR(__xludf.DUMMYFUNCTION("""COMPUTED_VALUE"""),28645.0)</f>
        <v>28645</v>
      </c>
    </row>
    <row r="743">
      <c r="A743" s="2" t="s">
        <v>744</v>
      </c>
      <c r="B743" s="1">
        <f>IFERROR(__xludf.DUMMYFUNCTION("split(A743,""#"")"),10612.0)</f>
        <v>10612</v>
      </c>
      <c r="C743" s="1">
        <f>IFERROR(__xludf.DUMMYFUNCTION("""COMPUTED_VALUE"""),17077.0)</f>
        <v>17077</v>
      </c>
    </row>
    <row r="744">
      <c r="A744" s="2" t="s">
        <v>745</v>
      </c>
      <c r="B744" s="1">
        <f>IFERROR(__xludf.DUMMYFUNCTION("split(A744,""#"")"),56543.0)</f>
        <v>56543</v>
      </c>
      <c r="C744" s="1">
        <f>IFERROR(__xludf.DUMMYFUNCTION("""COMPUTED_VALUE"""),83297.0)</f>
        <v>83297</v>
      </c>
    </row>
    <row r="745">
      <c r="A745" s="2" t="s">
        <v>746</v>
      </c>
      <c r="B745" s="1">
        <f>IFERROR(__xludf.DUMMYFUNCTION("split(A745,""#"")"),53494.0)</f>
        <v>53494</v>
      </c>
      <c r="C745" s="1">
        <f>IFERROR(__xludf.DUMMYFUNCTION("""COMPUTED_VALUE"""),80908.0)</f>
        <v>80908</v>
      </c>
    </row>
    <row r="746">
      <c r="A746" s="2" t="s">
        <v>747</v>
      </c>
      <c r="B746" s="1">
        <f>IFERROR(__xludf.DUMMYFUNCTION("split(A746,""#"")"),45334.0)</f>
        <v>45334</v>
      </c>
      <c r="C746" s="1">
        <f>IFERROR(__xludf.DUMMYFUNCTION("""COMPUTED_VALUE"""),95239.0)</f>
        <v>95239</v>
      </c>
    </row>
    <row r="747">
      <c r="A747" s="2" t="s">
        <v>748</v>
      </c>
      <c r="B747" s="1">
        <f>IFERROR(__xludf.DUMMYFUNCTION("split(A747,""#"")"),89902.0)</f>
        <v>89902</v>
      </c>
      <c r="C747" s="1">
        <f>IFERROR(__xludf.DUMMYFUNCTION("""COMPUTED_VALUE"""),85166.0)</f>
        <v>85166</v>
      </c>
    </row>
    <row r="748">
      <c r="A748" s="2" t="s">
        <v>749</v>
      </c>
      <c r="B748" s="1">
        <f>IFERROR(__xludf.DUMMYFUNCTION("split(A748,""#"")"),73255.0)</f>
        <v>73255</v>
      </c>
      <c r="C748" s="1">
        <f>IFERROR(__xludf.DUMMYFUNCTION("""COMPUTED_VALUE"""),57735.0)</f>
        <v>57735</v>
      </c>
    </row>
    <row r="749">
      <c r="A749" s="2" t="s">
        <v>750</v>
      </c>
      <c r="B749" s="1">
        <f>IFERROR(__xludf.DUMMYFUNCTION("split(A749,""#"")"),26895.0)</f>
        <v>26895</v>
      </c>
      <c r="C749" s="1">
        <f>IFERROR(__xludf.DUMMYFUNCTION("""COMPUTED_VALUE"""),18173.0)</f>
        <v>18173</v>
      </c>
    </row>
    <row r="750">
      <c r="A750" s="2" t="s">
        <v>751</v>
      </c>
      <c r="B750" s="1">
        <f>IFERROR(__xludf.DUMMYFUNCTION("split(A750,""#"")"),64218.0)</f>
        <v>64218</v>
      </c>
      <c r="C750" s="1">
        <f>IFERROR(__xludf.DUMMYFUNCTION("""COMPUTED_VALUE"""),47924.0)</f>
        <v>47924</v>
      </c>
    </row>
    <row r="751">
      <c r="A751" s="2" t="s">
        <v>752</v>
      </c>
      <c r="B751" s="1">
        <f>IFERROR(__xludf.DUMMYFUNCTION("split(A751,""#"")"),78172.0)</f>
        <v>78172</v>
      </c>
      <c r="C751" s="1">
        <f>IFERROR(__xludf.DUMMYFUNCTION("""COMPUTED_VALUE"""),49084.0)</f>
        <v>49084</v>
      </c>
    </row>
    <row r="752">
      <c r="A752" s="2" t="s">
        <v>753</v>
      </c>
      <c r="B752" s="1">
        <f>IFERROR(__xludf.DUMMYFUNCTION("split(A752,""#"")"),77332.0)</f>
        <v>77332</v>
      </c>
      <c r="C752" s="1">
        <f>IFERROR(__xludf.DUMMYFUNCTION("""COMPUTED_VALUE"""),43240.0)</f>
        <v>43240</v>
      </c>
    </row>
    <row r="753">
      <c r="A753" s="2" t="s">
        <v>754</v>
      </c>
      <c r="B753" s="1">
        <f>IFERROR(__xludf.DUMMYFUNCTION("split(A753,""#"")"),17955.0)</f>
        <v>17955</v>
      </c>
      <c r="C753" s="1">
        <f>IFERROR(__xludf.DUMMYFUNCTION("""COMPUTED_VALUE"""),95261.0)</f>
        <v>95261</v>
      </c>
    </row>
    <row r="754">
      <c r="A754" s="2" t="s">
        <v>755</v>
      </c>
      <c r="B754" s="1">
        <f>IFERROR(__xludf.DUMMYFUNCTION("split(A754,""#"")"),31704.0)</f>
        <v>31704</v>
      </c>
      <c r="C754" s="1">
        <f>IFERROR(__xludf.DUMMYFUNCTION("""COMPUTED_VALUE"""),37280.0)</f>
        <v>37280</v>
      </c>
    </row>
    <row r="755">
      <c r="A755" s="2" t="s">
        <v>756</v>
      </c>
      <c r="B755" s="1">
        <f>IFERROR(__xludf.DUMMYFUNCTION("split(A755,""#"")"),83774.0)</f>
        <v>83774</v>
      </c>
      <c r="C755" s="1">
        <f>IFERROR(__xludf.DUMMYFUNCTION("""COMPUTED_VALUE"""),66296.0)</f>
        <v>66296</v>
      </c>
    </row>
    <row r="756">
      <c r="A756" s="2" t="s">
        <v>757</v>
      </c>
      <c r="B756" s="1">
        <f>IFERROR(__xludf.DUMMYFUNCTION("split(A756,""#"")"),54943.0)</f>
        <v>54943</v>
      </c>
      <c r="C756" s="1">
        <f>IFERROR(__xludf.DUMMYFUNCTION("""COMPUTED_VALUE"""),83851.0)</f>
        <v>83851</v>
      </c>
    </row>
    <row r="757">
      <c r="A757" s="2" t="s">
        <v>758</v>
      </c>
      <c r="B757" s="1">
        <f>IFERROR(__xludf.DUMMYFUNCTION("split(A757,""#"")"),65875.0)</f>
        <v>65875</v>
      </c>
      <c r="C757" s="1">
        <f>IFERROR(__xludf.DUMMYFUNCTION("""COMPUTED_VALUE"""),79101.0)</f>
        <v>79101</v>
      </c>
    </row>
    <row r="758">
      <c r="A758" s="2" t="s">
        <v>759</v>
      </c>
      <c r="B758" s="1">
        <f>IFERROR(__xludf.DUMMYFUNCTION("split(A758,""#"")"),30695.0)</f>
        <v>30695</v>
      </c>
      <c r="C758" s="1">
        <f>IFERROR(__xludf.DUMMYFUNCTION("""COMPUTED_VALUE"""),72666.0)</f>
        <v>72666</v>
      </c>
    </row>
    <row r="759">
      <c r="A759" s="2" t="s">
        <v>760</v>
      </c>
      <c r="B759" s="1">
        <f>IFERROR(__xludf.DUMMYFUNCTION("split(A759,""#"")"),25827.0)</f>
        <v>25827</v>
      </c>
      <c r="C759" s="1">
        <f>IFERROR(__xludf.DUMMYFUNCTION("""COMPUTED_VALUE"""),53304.0)</f>
        <v>53304</v>
      </c>
    </row>
    <row r="760">
      <c r="A760" s="2" t="s">
        <v>761</v>
      </c>
      <c r="B760" s="1">
        <f>IFERROR(__xludf.DUMMYFUNCTION("split(A760,""#"")"),66127.0)</f>
        <v>66127</v>
      </c>
      <c r="C760" s="1">
        <f>IFERROR(__xludf.DUMMYFUNCTION("""COMPUTED_VALUE"""),92176.0)</f>
        <v>92176</v>
      </c>
    </row>
    <row r="761">
      <c r="A761" s="2" t="s">
        <v>762</v>
      </c>
      <c r="B761" s="1">
        <f>IFERROR(__xludf.DUMMYFUNCTION("split(A761,""#"")"),16436.0)</f>
        <v>16436</v>
      </c>
      <c r="C761" s="1">
        <f>IFERROR(__xludf.DUMMYFUNCTION("""COMPUTED_VALUE"""),97614.0)</f>
        <v>97614</v>
      </c>
    </row>
    <row r="762">
      <c r="A762" s="2" t="s">
        <v>763</v>
      </c>
      <c r="B762" s="1">
        <f>IFERROR(__xludf.DUMMYFUNCTION("split(A762,""#"")"),27869.0)</f>
        <v>27869</v>
      </c>
      <c r="C762" s="1">
        <f>IFERROR(__xludf.DUMMYFUNCTION("""COMPUTED_VALUE"""),48013.0)</f>
        <v>48013</v>
      </c>
    </row>
    <row r="763">
      <c r="A763" s="2" t="s">
        <v>764</v>
      </c>
      <c r="B763" s="1">
        <f>IFERROR(__xludf.DUMMYFUNCTION("split(A763,""#"")"),54766.0)</f>
        <v>54766</v>
      </c>
      <c r="C763" s="1">
        <f>IFERROR(__xludf.DUMMYFUNCTION("""COMPUTED_VALUE"""),34900.0)</f>
        <v>34900</v>
      </c>
    </row>
    <row r="764">
      <c r="A764" s="2" t="s">
        <v>765</v>
      </c>
      <c r="B764" s="1">
        <f>IFERROR(__xludf.DUMMYFUNCTION("split(A764,""#"")"),96521.0)</f>
        <v>96521</v>
      </c>
      <c r="C764" s="1">
        <f>IFERROR(__xludf.DUMMYFUNCTION("""COMPUTED_VALUE"""),83851.0)</f>
        <v>83851</v>
      </c>
    </row>
    <row r="765">
      <c r="A765" s="2" t="s">
        <v>766</v>
      </c>
      <c r="B765" s="1">
        <f>IFERROR(__xludf.DUMMYFUNCTION("split(A765,""#"")"),39183.0)</f>
        <v>39183</v>
      </c>
      <c r="C765" s="1">
        <f>IFERROR(__xludf.DUMMYFUNCTION("""COMPUTED_VALUE"""),70628.0)</f>
        <v>70628</v>
      </c>
    </row>
    <row r="766">
      <c r="A766" s="2" t="s">
        <v>767</v>
      </c>
      <c r="B766" s="1">
        <f>IFERROR(__xludf.DUMMYFUNCTION("split(A766,""#"")"),18834.0)</f>
        <v>18834</v>
      </c>
      <c r="C766" s="1">
        <f>IFERROR(__xludf.DUMMYFUNCTION("""COMPUTED_VALUE"""),35784.0)</f>
        <v>35784</v>
      </c>
    </row>
    <row r="767">
      <c r="A767" s="2" t="s">
        <v>768</v>
      </c>
      <c r="B767" s="1">
        <f>IFERROR(__xludf.DUMMYFUNCTION("split(A767,""#"")"),73420.0)</f>
        <v>73420</v>
      </c>
      <c r="C767" s="1">
        <f>IFERROR(__xludf.DUMMYFUNCTION("""COMPUTED_VALUE"""),64200.0)</f>
        <v>64200</v>
      </c>
    </row>
    <row r="768">
      <c r="A768" s="2" t="s">
        <v>769</v>
      </c>
      <c r="B768" s="1">
        <f>IFERROR(__xludf.DUMMYFUNCTION("split(A768,""#"")"),97485.0)</f>
        <v>97485</v>
      </c>
      <c r="C768" s="1">
        <f>IFERROR(__xludf.DUMMYFUNCTION("""COMPUTED_VALUE"""),45854.0)</f>
        <v>45854</v>
      </c>
    </row>
    <row r="769">
      <c r="A769" s="2" t="s">
        <v>770</v>
      </c>
      <c r="B769" s="1">
        <f>IFERROR(__xludf.DUMMYFUNCTION("split(A769,""#"")"),50874.0)</f>
        <v>50874</v>
      </c>
      <c r="C769" s="1">
        <f>IFERROR(__xludf.DUMMYFUNCTION("""COMPUTED_VALUE"""),98017.0)</f>
        <v>98017</v>
      </c>
    </row>
    <row r="770">
      <c r="A770" s="2" t="s">
        <v>771</v>
      </c>
      <c r="B770" s="1">
        <f>IFERROR(__xludf.DUMMYFUNCTION("split(A770,""#"")"),61477.0)</f>
        <v>61477</v>
      </c>
      <c r="C770" s="1">
        <f>IFERROR(__xludf.DUMMYFUNCTION("""COMPUTED_VALUE"""),58419.0)</f>
        <v>58419</v>
      </c>
    </row>
    <row r="771">
      <c r="A771" s="2" t="s">
        <v>772</v>
      </c>
      <c r="B771" s="1">
        <f>IFERROR(__xludf.DUMMYFUNCTION("split(A771,""#"")"),52459.0)</f>
        <v>52459</v>
      </c>
      <c r="C771" s="1">
        <f>IFERROR(__xludf.DUMMYFUNCTION("""COMPUTED_VALUE"""),52329.0)</f>
        <v>52329</v>
      </c>
    </row>
    <row r="772">
      <c r="A772" s="2" t="s">
        <v>773</v>
      </c>
      <c r="B772" s="1">
        <f>IFERROR(__xludf.DUMMYFUNCTION("split(A772,""#"")"),82878.0)</f>
        <v>82878</v>
      </c>
      <c r="C772" s="1">
        <f>IFERROR(__xludf.DUMMYFUNCTION("""COMPUTED_VALUE"""),79253.0)</f>
        <v>79253</v>
      </c>
    </row>
    <row r="773">
      <c r="A773" s="2" t="s">
        <v>774</v>
      </c>
      <c r="B773" s="1">
        <f>IFERROR(__xludf.DUMMYFUNCTION("split(A773,""#"")"),18371.0)</f>
        <v>18371</v>
      </c>
      <c r="C773" s="1">
        <f>IFERROR(__xludf.DUMMYFUNCTION("""COMPUTED_VALUE"""),19152.0)</f>
        <v>19152</v>
      </c>
    </row>
    <row r="774">
      <c r="A774" s="2" t="s">
        <v>775</v>
      </c>
      <c r="B774" s="1">
        <f>IFERROR(__xludf.DUMMYFUNCTION("split(A774,""#"")"),58631.0)</f>
        <v>58631</v>
      </c>
      <c r="C774" s="1">
        <f>IFERROR(__xludf.DUMMYFUNCTION("""COMPUTED_VALUE"""),54500.0)</f>
        <v>54500</v>
      </c>
    </row>
    <row r="775">
      <c r="A775" s="2" t="s">
        <v>776</v>
      </c>
      <c r="B775" s="1">
        <f>IFERROR(__xludf.DUMMYFUNCTION("split(A775,""#"")"),92293.0)</f>
        <v>92293</v>
      </c>
      <c r="C775" s="1">
        <f>IFERROR(__xludf.DUMMYFUNCTION("""COMPUTED_VALUE"""),22682.0)</f>
        <v>22682</v>
      </c>
    </row>
    <row r="776">
      <c r="A776" s="2" t="s">
        <v>777</v>
      </c>
      <c r="B776" s="1">
        <f>IFERROR(__xludf.DUMMYFUNCTION("split(A776,""#"")"),64034.0)</f>
        <v>64034</v>
      </c>
      <c r="C776" s="1">
        <f>IFERROR(__xludf.DUMMYFUNCTION("""COMPUTED_VALUE"""),28645.0)</f>
        <v>28645</v>
      </c>
    </row>
    <row r="777">
      <c r="A777" s="2" t="s">
        <v>778</v>
      </c>
      <c r="B777" s="1">
        <f>IFERROR(__xludf.DUMMYFUNCTION("split(A777,""#"")"),75077.0)</f>
        <v>75077</v>
      </c>
      <c r="C777" s="1">
        <f>IFERROR(__xludf.DUMMYFUNCTION("""COMPUTED_VALUE"""),51807.0)</f>
        <v>51807</v>
      </c>
    </row>
    <row r="778">
      <c r="A778" s="2" t="s">
        <v>779</v>
      </c>
      <c r="B778" s="1">
        <f>IFERROR(__xludf.DUMMYFUNCTION("split(A778,""#"")"),81292.0)</f>
        <v>81292</v>
      </c>
      <c r="C778" s="1">
        <f>IFERROR(__xludf.DUMMYFUNCTION("""COMPUTED_VALUE"""),45981.0)</f>
        <v>45981</v>
      </c>
    </row>
    <row r="779">
      <c r="A779" s="2" t="s">
        <v>780</v>
      </c>
      <c r="B779" s="1">
        <f>IFERROR(__xludf.DUMMYFUNCTION("split(A779,""#"")"),81885.0)</f>
        <v>81885</v>
      </c>
      <c r="C779" s="1">
        <f>IFERROR(__xludf.DUMMYFUNCTION("""COMPUTED_VALUE"""),93158.0)</f>
        <v>93158</v>
      </c>
    </row>
    <row r="780">
      <c r="A780" s="2" t="s">
        <v>781</v>
      </c>
      <c r="B780" s="1">
        <f>IFERROR(__xludf.DUMMYFUNCTION("split(A780,""#"")"),92300.0)</f>
        <v>92300</v>
      </c>
      <c r="C780" s="1">
        <f>IFERROR(__xludf.DUMMYFUNCTION("""COMPUTED_VALUE"""),36393.0)</f>
        <v>36393</v>
      </c>
    </row>
    <row r="781">
      <c r="A781" s="2" t="s">
        <v>782</v>
      </c>
      <c r="B781" s="1">
        <f>IFERROR(__xludf.DUMMYFUNCTION("split(A781,""#"")"),97964.0)</f>
        <v>97964</v>
      </c>
      <c r="C781" s="1">
        <f>IFERROR(__xludf.DUMMYFUNCTION("""COMPUTED_VALUE"""),67294.0)</f>
        <v>67294</v>
      </c>
    </row>
    <row r="782">
      <c r="A782" s="2" t="s">
        <v>783</v>
      </c>
      <c r="B782" s="1">
        <f>IFERROR(__xludf.DUMMYFUNCTION("split(A782,""#"")"),59096.0)</f>
        <v>59096</v>
      </c>
      <c r="C782" s="1">
        <f>IFERROR(__xludf.DUMMYFUNCTION("""COMPUTED_VALUE"""),69267.0)</f>
        <v>69267</v>
      </c>
    </row>
    <row r="783">
      <c r="A783" s="2" t="s">
        <v>784</v>
      </c>
      <c r="B783" s="1">
        <f>IFERROR(__xludf.DUMMYFUNCTION("split(A783,""#"")"),48792.0)</f>
        <v>48792</v>
      </c>
      <c r="C783" s="1">
        <f>IFERROR(__xludf.DUMMYFUNCTION("""COMPUTED_VALUE"""),69248.0)</f>
        <v>69248</v>
      </c>
    </row>
    <row r="784">
      <c r="A784" s="2" t="s">
        <v>785</v>
      </c>
      <c r="B784" s="1">
        <f>IFERROR(__xludf.DUMMYFUNCTION("split(A784,""#"")"),22288.0)</f>
        <v>22288</v>
      </c>
      <c r="C784" s="1">
        <f>IFERROR(__xludf.DUMMYFUNCTION("""COMPUTED_VALUE"""),94108.0)</f>
        <v>94108</v>
      </c>
    </row>
    <row r="785">
      <c r="A785" s="2" t="s">
        <v>786</v>
      </c>
      <c r="B785" s="1">
        <f>IFERROR(__xludf.DUMMYFUNCTION("split(A785,""#"")"),18619.0)</f>
        <v>18619</v>
      </c>
      <c r="C785" s="1">
        <f>IFERROR(__xludf.DUMMYFUNCTION("""COMPUTED_VALUE"""),68822.0)</f>
        <v>68822</v>
      </c>
    </row>
    <row r="786">
      <c r="A786" s="2" t="s">
        <v>787</v>
      </c>
      <c r="B786" s="1">
        <f>IFERROR(__xludf.DUMMYFUNCTION("split(A786,""#"")"),17920.0)</f>
        <v>17920</v>
      </c>
      <c r="C786" s="1">
        <f>IFERROR(__xludf.DUMMYFUNCTION("""COMPUTED_VALUE"""),27815.0)</f>
        <v>27815</v>
      </c>
    </row>
    <row r="787">
      <c r="A787" s="2" t="s">
        <v>788</v>
      </c>
      <c r="B787" s="1">
        <f>IFERROR(__xludf.DUMMYFUNCTION("split(A787,""#"")"),89408.0)</f>
        <v>89408</v>
      </c>
      <c r="C787" s="1">
        <f>IFERROR(__xludf.DUMMYFUNCTION("""COMPUTED_VALUE"""),72666.0)</f>
        <v>72666</v>
      </c>
    </row>
    <row r="788">
      <c r="A788" s="2" t="s">
        <v>789</v>
      </c>
      <c r="B788" s="1">
        <f>IFERROR(__xludf.DUMMYFUNCTION("split(A788,""#"")"),51222.0)</f>
        <v>51222</v>
      </c>
      <c r="C788" s="1">
        <f>IFERROR(__xludf.DUMMYFUNCTION("""COMPUTED_VALUE"""),92339.0)</f>
        <v>92339</v>
      </c>
    </row>
    <row r="789">
      <c r="A789" s="2" t="s">
        <v>790</v>
      </c>
      <c r="B789" s="1">
        <f>IFERROR(__xludf.DUMMYFUNCTION("split(A789,""#"")"),33457.0)</f>
        <v>33457</v>
      </c>
      <c r="C789" s="1">
        <f>IFERROR(__xludf.DUMMYFUNCTION("""COMPUTED_VALUE"""),90190.0)</f>
        <v>90190</v>
      </c>
    </row>
    <row r="790">
      <c r="A790" s="2" t="s">
        <v>791</v>
      </c>
      <c r="B790" s="1">
        <f>IFERROR(__xludf.DUMMYFUNCTION("split(A790,""#"")"),79548.0)</f>
        <v>79548</v>
      </c>
      <c r="C790" s="1">
        <f>IFERROR(__xludf.DUMMYFUNCTION("""COMPUTED_VALUE"""),68822.0)</f>
        <v>68822</v>
      </c>
    </row>
    <row r="791">
      <c r="A791" s="2" t="s">
        <v>792</v>
      </c>
      <c r="B791" s="1">
        <f>IFERROR(__xludf.DUMMYFUNCTION("split(A791,""#"")"),16841.0)</f>
        <v>16841</v>
      </c>
      <c r="C791" s="1">
        <f>IFERROR(__xludf.DUMMYFUNCTION("""COMPUTED_VALUE"""),17911.0)</f>
        <v>17911</v>
      </c>
    </row>
    <row r="792">
      <c r="A792" s="2" t="s">
        <v>793</v>
      </c>
      <c r="B792" s="1">
        <f>IFERROR(__xludf.DUMMYFUNCTION("split(A792,""#"")"),61683.0)</f>
        <v>61683</v>
      </c>
      <c r="C792" s="1">
        <f>IFERROR(__xludf.DUMMYFUNCTION("""COMPUTED_VALUE"""),77353.0)</f>
        <v>77353</v>
      </c>
    </row>
    <row r="793">
      <c r="A793" s="2" t="s">
        <v>794</v>
      </c>
      <c r="B793" s="1">
        <f>IFERROR(__xludf.DUMMYFUNCTION("split(A793,""#"")"),58205.0)</f>
        <v>58205</v>
      </c>
      <c r="C793" s="1">
        <f>IFERROR(__xludf.DUMMYFUNCTION("""COMPUTED_VALUE"""),39848.0)</f>
        <v>39848</v>
      </c>
    </row>
    <row r="794">
      <c r="A794" s="2" t="s">
        <v>795</v>
      </c>
      <c r="B794" s="1">
        <f>IFERROR(__xludf.DUMMYFUNCTION("split(A794,""#"")"),43788.0)</f>
        <v>43788</v>
      </c>
      <c r="C794" s="1">
        <f>IFERROR(__xludf.DUMMYFUNCTION("""COMPUTED_VALUE"""),38588.0)</f>
        <v>38588</v>
      </c>
    </row>
    <row r="795">
      <c r="A795" s="2" t="s">
        <v>796</v>
      </c>
      <c r="B795" s="1">
        <f>IFERROR(__xludf.DUMMYFUNCTION("split(A795,""#"")"),84475.0)</f>
        <v>84475</v>
      </c>
      <c r="C795" s="1">
        <f>IFERROR(__xludf.DUMMYFUNCTION("""COMPUTED_VALUE"""),84475.0)</f>
        <v>84475</v>
      </c>
    </row>
    <row r="796">
      <c r="A796" s="2" t="s">
        <v>797</v>
      </c>
      <c r="B796" s="1">
        <f>IFERROR(__xludf.DUMMYFUNCTION("split(A796,""#"")"),74053.0)</f>
        <v>74053</v>
      </c>
      <c r="C796" s="1">
        <f>IFERROR(__xludf.DUMMYFUNCTION("""COMPUTED_VALUE"""),10266.0)</f>
        <v>10266</v>
      </c>
    </row>
    <row r="797">
      <c r="A797" s="2" t="s">
        <v>798</v>
      </c>
      <c r="B797" s="1">
        <f>IFERROR(__xludf.DUMMYFUNCTION("split(A797,""#"")"),11537.0)</f>
        <v>11537</v>
      </c>
      <c r="C797" s="1">
        <f>IFERROR(__xludf.DUMMYFUNCTION("""COMPUTED_VALUE"""),93796.0)</f>
        <v>93796</v>
      </c>
    </row>
    <row r="798">
      <c r="A798" s="2" t="s">
        <v>799</v>
      </c>
      <c r="B798" s="1">
        <f>IFERROR(__xludf.DUMMYFUNCTION("split(A798,""#"")"),91987.0)</f>
        <v>91987</v>
      </c>
      <c r="C798" s="1">
        <f>IFERROR(__xludf.DUMMYFUNCTION("""COMPUTED_VALUE"""),89494.0)</f>
        <v>89494</v>
      </c>
    </row>
    <row r="799">
      <c r="A799" s="2" t="s">
        <v>800</v>
      </c>
      <c r="B799" s="1">
        <f>IFERROR(__xludf.DUMMYFUNCTION("split(A799,""#"")"),19804.0)</f>
        <v>19804</v>
      </c>
      <c r="C799" s="1">
        <f>IFERROR(__xludf.DUMMYFUNCTION("""COMPUTED_VALUE"""),40764.0)</f>
        <v>40764</v>
      </c>
    </row>
    <row r="800">
      <c r="A800" s="2" t="s">
        <v>801</v>
      </c>
      <c r="B800" s="1">
        <f>IFERROR(__xludf.DUMMYFUNCTION("split(A800,""#"")"),35138.0)</f>
        <v>35138</v>
      </c>
      <c r="C800" s="1">
        <f>IFERROR(__xludf.DUMMYFUNCTION("""COMPUTED_VALUE"""),83851.0)</f>
        <v>83851</v>
      </c>
    </row>
    <row r="801">
      <c r="A801" s="2" t="s">
        <v>802</v>
      </c>
      <c r="B801" s="1">
        <f>IFERROR(__xludf.DUMMYFUNCTION("split(A801,""#"")"),88532.0)</f>
        <v>88532</v>
      </c>
      <c r="C801" s="1">
        <f>IFERROR(__xludf.DUMMYFUNCTION("""COMPUTED_VALUE"""),62479.0)</f>
        <v>62479</v>
      </c>
    </row>
    <row r="802">
      <c r="A802" s="2" t="s">
        <v>803</v>
      </c>
      <c r="B802" s="1">
        <f>IFERROR(__xludf.DUMMYFUNCTION("split(A802,""#"")"),21972.0)</f>
        <v>21972</v>
      </c>
      <c r="C802" s="1">
        <f>IFERROR(__xludf.DUMMYFUNCTION("""COMPUTED_VALUE"""),20395.0)</f>
        <v>20395</v>
      </c>
    </row>
    <row r="803">
      <c r="A803" s="2" t="s">
        <v>804</v>
      </c>
      <c r="B803" s="1">
        <f>IFERROR(__xludf.DUMMYFUNCTION("split(A803,""#"")"),87380.0)</f>
        <v>87380</v>
      </c>
      <c r="C803" s="1">
        <f>IFERROR(__xludf.DUMMYFUNCTION("""COMPUTED_VALUE"""),16280.0)</f>
        <v>16280</v>
      </c>
    </row>
    <row r="804">
      <c r="A804" s="2" t="s">
        <v>805</v>
      </c>
      <c r="B804" s="1">
        <f>IFERROR(__xludf.DUMMYFUNCTION("split(A804,""#"")"),69296.0)</f>
        <v>69296</v>
      </c>
      <c r="C804" s="1">
        <f>IFERROR(__xludf.DUMMYFUNCTION("""COMPUTED_VALUE"""),83851.0)</f>
        <v>83851</v>
      </c>
    </row>
    <row r="805">
      <c r="A805" s="2" t="s">
        <v>806</v>
      </c>
      <c r="B805" s="1">
        <f>IFERROR(__xludf.DUMMYFUNCTION("split(A805,""#"")"),78721.0)</f>
        <v>78721</v>
      </c>
      <c r="C805" s="1">
        <f>IFERROR(__xludf.DUMMYFUNCTION("""COMPUTED_VALUE"""),85856.0)</f>
        <v>85856</v>
      </c>
    </row>
    <row r="806">
      <c r="A806" s="2" t="s">
        <v>807</v>
      </c>
      <c r="B806" s="1">
        <f>IFERROR(__xludf.DUMMYFUNCTION("split(A806,""#"")"),85819.0)</f>
        <v>85819</v>
      </c>
      <c r="C806" s="1">
        <f>IFERROR(__xludf.DUMMYFUNCTION("""COMPUTED_VALUE"""),47166.0)</f>
        <v>47166</v>
      </c>
    </row>
    <row r="807">
      <c r="A807" s="2" t="s">
        <v>808</v>
      </c>
      <c r="B807" s="1">
        <f>IFERROR(__xludf.DUMMYFUNCTION("split(A807,""#"")"),80119.0)</f>
        <v>80119</v>
      </c>
      <c r="C807" s="1">
        <f>IFERROR(__xludf.DUMMYFUNCTION("""COMPUTED_VALUE"""),11244.0)</f>
        <v>11244</v>
      </c>
    </row>
    <row r="808">
      <c r="A808" s="2" t="s">
        <v>809</v>
      </c>
      <c r="B808" s="1">
        <f>IFERROR(__xludf.DUMMYFUNCTION("split(A808,""#"")"),96949.0)</f>
        <v>96949</v>
      </c>
      <c r="C808" s="1">
        <f>IFERROR(__xludf.DUMMYFUNCTION("""COMPUTED_VALUE"""),13944.0)</f>
        <v>13944</v>
      </c>
    </row>
    <row r="809">
      <c r="A809" s="2" t="s">
        <v>810</v>
      </c>
      <c r="B809" s="1">
        <f>IFERROR(__xludf.DUMMYFUNCTION("split(A809,""#"")"),10638.0)</f>
        <v>10638</v>
      </c>
      <c r="C809" s="1">
        <f>IFERROR(__xludf.DUMMYFUNCTION("""COMPUTED_VALUE"""),97010.0)</f>
        <v>97010</v>
      </c>
    </row>
    <row r="810">
      <c r="A810" s="2" t="s">
        <v>811</v>
      </c>
      <c r="B810" s="1">
        <f>IFERROR(__xludf.DUMMYFUNCTION("split(A810,""#"")"),12213.0)</f>
        <v>12213</v>
      </c>
      <c r="C810" s="1">
        <f>IFERROR(__xludf.DUMMYFUNCTION("""COMPUTED_VALUE"""),49984.0)</f>
        <v>49984</v>
      </c>
    </row>
    <row r="811">
      <c r="A811" s="2" t="s">
        <v>812</v>
      </c>
      <c r="B811" s="1">
        <f>IFERROR(__xludf.DUMMYFUNCTION("split(A811,""#"")"),90582.0)</f>
        <v>90582</v>
      </c>
      <c r="C811" s="1">
        <f>IFERROR(__xludf.DUMMYFUNCTION("""COMPUTED_VALUE"""),66296.0)</f>
        <v>66296</v>
      </c>
    </row>
    <row r="812">
      <c r="A812" s="2" t="s">
        <v>813</v>
      </c>
      <c r="B812" s="1">
        <f>IFERROR(__xludf.DUMMYFUNCTION("split(A812,""#"")"),84153.0)</f>
        <v>84153</v>
      </c>
      <c r="C812" s="1">
        <f>IFERROR(__xludf.DUMMYFUNCTION("""COMPUTED_VALUE"""),69786.0)</f>
        <v>69786</v>
      </c>
    </row>
    <row r="813">
      <c r="A813" s="2" t="s">
        <v>814</v>
      </c>
      <c r="B813" s="1">
        <f>IFERROR(__xludf.DUMMYFUNCTION("split(A813,""#"")"),52703.0)</f>
        <v>52703</v>
      </c>
      <c r="C813" s="1">
        <f>IFERROR(__xludf.DUMMYFUNCTION("""COMPUTED_VALUE"""),14947.0)</f>
        <v>14947</v>
      </c>
    </row>
    <row r="814">
      <c r="A814" s="2" t="s">
        <v>815</v>
      </c>
      <c r="B814" s="1">
        <f>IFERROR(__xludf.DUMMYFUNCTION("split(A814,""#"")"),82734.0)</f>
        <v>82734</v>
      </c>
      <c r="C814" s="1">
        <f>IFERROR(__xludf.DUMMYFUNCTION("""COMPUTED_VALUE"""),44321.0)</f>
        <v>44321</v>
      </c>
    </row>
    <row r="815">
      <c r="A815" s="2" t="s">
        <v>816</v>
      </c>
      <c r="B815" s="1">
        <f>IFERROR(__xludf.DUMMYFUNCTION("split(A815,""#"")"),31346.0)</f>
        <v>31346</v>
      </c>
      <c r="C815" s="1">
        <f>IFERROR(__xludf.DUMMYFUNCTION("""COMPUTED_VALUE"""),65022.0)</f>
        <v>65022</v>
      </c>
    </row>
    <row r="816">
      <c r="A816" s="2" t="s">
        <v>817</v>
      </c>
      <c r="B816" s="1">
        <f>IFERROR(__xludf.DUMMYFUNCTION("split(A816,""#"")"),30574.0)</f>
        <v>30574</v>
      </c>
      <c r="C816" s="1">
        <f>IFERROR(__xludf.DUMMYFUNCTION("""COMPUTED_VALUE"""),56778.0)</f>
        <v>56778</v>
      </c>
    </row>
    <row r="817">
      <c r="A817" s="2" t="s">
        <v>818</v>
      </c>
      <c r="B817" s="1">
        <f>IFERROR(__xludf.DUMMYFUNCTION("split(A817,""#"")"),48416.0)</f>
        <v>48416</v>
      </c>
      <c r="C817" s="1">
        <f>IFERROR(__xludf.DUMMYFUNCTION("""COMPUTED_VALUE"""),38908.0)</f>
        <v>38908</v>
      </c>
    </row>
    <row r="818">
      <c r="A818" s="2" t="s">
        <v>819</v>
      </c>
      <c r="B818" s="1">
        <f>IFERROR(__xludf.DUMMYFUNCTION("split(A818,""#"")"),71402.0)</f>
        <v>71402</v>
      </c>
      <c r="C818" s="1">
        <f>IFERROR(__xludf.DUMMYFUNCTION("""COMPUTED_VALUE"""),46947.0)</f>
        <v>46947</v>
      </c>
    </row>
    <row r="819">
      <c r="A819" s="2" t="s">
        <v>820</v>
      </c>
      <c r="B819" s="1">
        <f>IFERROR(__xludf.DUMMYFUNCTION("split(A819,""#"")"),17158.0)</f>
        <v>17158</v>
      </c>
      <c r="C819" s="1">
        <f>IFERROR(__xludf.DUMMYFUNCTION("""COMPUTED_VALUE"""),22018.0)</f>
        <v>22018</v>
      </c>
    </row>
    <row r="820">
      <c r="A820" s="2" t="s">
        <v>821</v>
      </c>
      <c r="B820" s="1">
        <f>IFERROR(__xludf.DUMMYFUNCTION("split(A820,""#"")"),40254.0)</f>
        <v>40254</v>
      </c>
      <c r="C820" s="1">
        <f>IFERROR(__xludf.DUMMYFUNCTION("""COMPUTED_VALUE"""),82756.0)</f>
        <v>82756</v>
      </c>
    </row>
    <row r="821">
      <c r="A821" s="2" t="s">
        <v>822</v>
      </c>
      <c r="B821" s="1">
        <f>IFERROR(__xludf.DUMMYFUNCTION("split(A821,""#"")"),24823.0)</f>
        <v>24823</v>
      </c>
      <c r="C821" s="1">
        <f>IFERROR(__xludf.DUMMYFUNCTION("""COMPUTED_VALUE"""),68567.0)</f>
        <v>68567</v>
      </c>
    </row>
    <row r="822">
      <c r="A822" s="2" t="s">
        <v>823</v>
      </c>
      <c r="B822" s="1">
        <f>IFERROR(__xludf.DUMMYFUNCTION("split(A822,""#"")"),36467.0)</f>
        <v>36467</v>
      </c>
      <c r="C822" s="1">
        <f>IFERROR(__xludf.DUMMYFUNCTION("""COMPUTED_VALUE"""),52987.0)</f>
        <v>52987</v>
      </c>
    </row>
    <row r="823">
      <c r="A823" s="2" t="s">
        <v>824</v>
      </c>
      <c r="B823" s="1">
        <f>IFERROR(__xludf.DUMMYFUNCTION("split(A823,""#"")"),38460.0)</f>
        <v>38460</v>
      </c>
      <c r="C823" s="1">
        <f>IFERROR(__xludf.DUMMYFUNCTION("""COMPUTED_VALUE"""),90190.0)</f>
        <v>90190</v>
      </c>
    </row>
    <row r="824">
      <c r="A824" s="2" t="s">
        <v>825</v>
      </c>
      <c r="B824" s="1">
        <f>IFERROR(__xludf.DUMMYFUNCTION("split(A824,""#"")"),28032.0)</f>
        <v>28032</v>
      </c>
      <c r="C824" s="1">
        <f>IFERROR(__xludf.DUMMYFUNCTION("""COMPUTED_VALUE"""),71264.0)</f>
        <v>71264</v>
      </c>
    </row>
    <row r="825">
      <c r="A825" s="2" t="s">
        <v>826</v>
      </c>
      <c r="B825" s="1">
        <f>IFERROR(__xludf.DUMMYFUNCTION("split(A825,""#"")"),90853.0)</f>
        <v>90853</v>
      </c>
      <c r="C825" s="1">
        <f>IFERROR(__xludf.DUMMYFUNCTION("""COMPUTED_VALUE"""),58391.0)</f>
        <v>58391</v>
      </c>
    </row>
    <row r="826">
      <c r="A826" s="2" t="s">
        <v>827</v>
      </c>
      <c r="B826" s="1">
        <f>IFERROR(__xludf.DUMMYFUNCTION("split(A826,""#"")"),93193.0)</f>
        <v>93193</v>
      </c>
      <c r="C826" s="1">
        <f>IFERROR(__xludf.DUMMYFUNCTION("""COMPUTED_VALUE"""),72666.0)</f>
        <v>72666</v>
      </c>
    </row>
    <row r="827">
      <c r="A827" s="2" t="s">
        <v>828</v>
      </c>
      <c r="B827" s="1">
        <f>IFERROR(__xludf.DUMMYFUNCTION("split(A827,""#"")"),90190.0)</f>
        <v>90190</v>
      </c>
      <c r="C827" s="1">
        <f>IFERROR(__xludf.DUMMYFUNCTION("""COMPUTED_VALUE"""),28645.0)</f>
        <v>28645</v>
      </c>
    </row>
    <row r="828">
      <c r="A828" s="2" t="s">
        <v>829</v>
      </c>
      <c r="B828" s="1">
        <f>IFERROR(__xludf.DUMMYFUNCTION("split(A828,""#"")"),35742.0)</f>
        <v>35742</v>
      </c>
      <c r="C828" s="1">
        <f>IFERROR(__xludf.DUMMYFUNCTION("""COMPUTED_VALUE"""),90190.0)</f>
        <v>90190</v>
      </c>
    </row>
    <row r="829">
      <c r="A829" s="2" t="s">
        <v>830</v>
      </c>
      <c r="B829" s="1">
        <f>IFERROR(__xludf.DUMMYFUNCTION("split(A829,""#"")"),64472.0)</f>
        <v>64472</v>
      </c>
      <c r="C829" s="1">
        <f>IFERROR(__xludf.DUMMYFUNCTION("""COMPUTED_VALUE"""),95923.0)</f>
        <v>95923</v>
      </c>
    </row>
    <row r="830">
      <c r="A830" s="2" t="s">
        <v>831</v>
      </c>
      <c r="B830" s="1">
        <f>IFERROR(__xludf.DUMMYFUNCTION("split(A830,""#"")"),45785.0)</f>
        <v>45785</v>
      </c>
      <c r="C830" s="1">
        <f>IFERROR(__xludf.DUMMYFUNCTION("""COMPUTED_VALUE"""),79101.0)</f>
        <v>79101</v>
      </c>
    </row>
    <row r="831">
      <c r="A831" s="2" t="s">
        <v>832</v>
      </c>
      <c r="B831" s="1">
        <f>IFERROR(__xludf.DUMMYFUNCTION("split(A831,""#"")"),84235.0)</f>
        <v>84235</v>
      </c>
      <c r="C831" s="1">
        <f>IFERROR(__xludf.DUMMYFUNCTION("""COMPUTED_VALUE"""),51774.0)</f>
        <v>51774</v>
      </c>
    </row>
    <row r="832">
      <c r="A832" s="2" t="s">
        <v>833</v>
      </c>
      <c r="B832" s="1">
        <f>IFERROR(__xludf.DUMMYFUNCTION("split(A832,""#"")"),20337.0)</f>
        <v>20337</v>
      </c>
      <c r="C832" s="1">
        <f>IFERROR(__xludf.DUMMYFUNCTION("""COMPUTED_VALUE"""),21528.0)</f>
        <v>21528</v>
      </c>
    </row>
    <row r="833">
      <c r="A833" s="2" t="s">
        <v>834</v>
      </c>
      <c r="B833" s="1">
        <f>IFERROR(__xludf.DUMMYFUNCTION("split(A833,""#"")"),71921.0)</f>
        <v>71921</v>
      </c>
      <c r="C833" s="1">
        <f>IFERROR(__xludf.DUMMYFUNCTION("""COMPUTED_VALUE"""),28645.0)</f>
        <v>28645</v>
      </c>
    </row>
    <row r="834">
      <c r="A834" s="2" t="s">
        <v>835</v>
      </c>
      <c r="B834" s="1">
        <f>IFERROR(__xludf.DUMMYFUNCTION("split(A834,""#"")"),51844.0)</f>
        <v>51844</v>
      </c>
      <c r="C834" s="1">
        <f>IFERROR(__xludf.DUMMYFUNCTION("""COMPUTED_VALUE"""),44536.0)</f>
        <v>44536</v>
      </c>
    </row>
    <row r="835">
      <c r="A835" s="2" t="s">
        <v>836</v>
      </c>
      <c r="B835" s="1">
        <f>IFERROR(__xludf.DUMMYFUNCTION("split(A835,""#"")"),93894.0)</f>
        <v>93894</v>
      </c>
      <c r="C835" s="1">
        <f>IFERROR(__xludf.DUMMYFUNCTION("""COMPUTED_VALUE"""),84475.0)</f>
        <v>84475</v>
      </c>
    </row>
    <row r="836">
      <c r="A836" s="2" t="s">
        <v>837</v>
      </c>
      <c r="B836" s="1">
        <f>IFERROR(__xludf.DUMMYFUNCTION("split(A836,""#"")"),91414.0)</f>
        <v>91414</v>
      </c>
      <c r="C836" s="1">
        <f>IFERROR(__xludf.DUMMYFUNCTION("""COMPUTED_VALUE"""),15256.0)</f>
        <v>15256</v>
      </c>
    </row>
    <row r="837">
      <c r="A837" s="2" t="s">
        <v>838</v>
      </c>
      <c r="B837" s="1">
        <f>IFERROR(__xludf.DUMMYFUNCTION("split(A837,""#"")"),23884.0)</f>
        <v>23884</v>
      </c>
      <c r="C837" s="1">
        <f>IFERROR(__xludf.DUMMYFUNCTION("""COMPUTED_VALUE"""),66296.0)</f>
        <v>66296</v>
      </c>
    </row>
    <row r="838">
      <c r="A838" s="2" t="s">
        <v>839</v>
      </c>
      <c r="B838" s="1">
        <f>IFERROR(__xludf.DUMMYFUNCTION("split(A838,""#"")"),57314.0)</f>
        <v>57314</v>
      </c>
      <c r="C838" s="1">
        <f>IFERROR(__xludf.DUMMYFUNCTION("""COMPUTED_VALUE"""),28319.0)</f>
        <v>28319</v>
      </c>
    </row>
    <row r="839">
      <c r="A839" s="2" t="s">
        <v>840</v>
      </c>
      <c r="B839" s="1">
        <f>IFERROR(__xludf.DUMMYFUNCTION("split(A839,""#"")"),66738.0)</f>
        <v>66738</v>
      </c>
      <c r="C839" s="1">
        <f>IFERROR(__xludf.DUMMYFUNCTION("""COMPUTED_VALUE"""),90958.0)</f>
        <v>90958</v>
      </c>
    </row>
    <row r="840">
      <c r="A840" s="2" t="s">
        <v>841</v>
      </c>
      <c r="B840" s="1">
        <f>IFERROR(__xludf.DUMMYFUNCTION("split(A840,""#"")"),72376.0)</f>
        <v>72376</v>
      </c>
      <c r="C840" s="1">
        <f>IFERROR(__xludf.DUMMYFUNCTION("""COMPUTED_VALUE"""),78771.0)</f>
        <v>78771</v>
      </c>
    </row>
    <row r="841">
      <c r="A841" s="2" t="s">
        <v>842</v>
      </c>
      <c r="B841" s="1">
        <f>IFERROR(__xludf.DUMMYFUNCTION("split(A841,""#"")"),59616.0)</f>
        <v>59616</v>
      </c>
      <c r="C841" s="1">
        <f>IFERROR(__xludf.DUMMYFUNCTION("""COMPUTED_VALUE"""),21810.0)</f>
        <v>21810</v>
      </c>
    </row>
    <row r="842">
      <c r="A842" s="2" t="s">
        <v>843</v>
      </c>
      <c r="B842" s="1">
        <f>IFERROR(__xludf.DUMMYFUNCTION("split(A842,""#"")"),99956.0)</f>
        <v>99956</v>
      </c>
      <c r="C842" s="1">
        <f>IFERROR(__xludf.DUMMYFUNCTION("""COMPUTED_VALUE"""),40120.0)</f>
        <v>40120</v>
      </c>
    </row>
    <row r="843">
      <c r="A843" s="2" t="s">
        <v>844</v>
      </c>
      <c r="B843" s="1">
        <f>IFERROR(__xludf.DUMMYFUNCTION("split(A843,""#"")"),63926.0)</f>
        <v>63926</v>
      </c>
      <c r="C843" s="1">
        <f>IFERROR(__xludf.DUMMYFUNCTION("""COMPUTED_VALUE"""),51298.0)</f>
        <v>51298</v>
      </c>
    </row>
    <row r="844">
      <c r="A844" s="2" t="s">
        <v>845</v>
      </c>
      <c r="B844" s="1">
        <f>IFERROR(__xludf.DUMMYFUNCTION("split(A844,""#"")"),53573.0)</f>
        <v>53573</v>
      </c>
      <c r="C844" s="1">
        <f>IFERROR(__xludf.DUMMYFUNCTION("""COMPUTED_VALUE"""),25383.0)</f>
        <v>25383</v>
      </c>
    </row>
    <row r="845">
      <c r="A845" s="2" t="s">
        <v>846</v>
      </c>
      <c r="B845" s="1">
        <f>IFERROR(__xludf.DUMMYFUNCTION("split(A845,""#"")"),83851.0)</f>
        <v>83851</v>
      </c>
      <c r="C845" s="1">
        <f>IFERROR(__xludf.DUMMYFUNCTION("""COMPUTED_VALUE"""),13307.0)</f>
        <v>13307</v>
      </c>
    </row>
    <row r="846">
      <c r="A846" s="2" t="s">
        <v>847</v>
      </c>
      <c r="B846" s="1">
        <f>IFERROR(__xludf.DUMMYFUNCTION("split(A846,""#"")"),62052.0)</f>
        <v>62052</v>
      </c>
      <c r="C846" s="1">
        <f>IFERROR(__xludf.DUMMYFUNCTION("""COMPUTED_VALUE"""),37219.0)</f>
        <v>37219</v>
      </c>
    </row>
    <row r="847">
      <c r="A847" s="2" t="s">
        <v>848</v>
      </c>
      <c r="B847" s="1">
        <f>IFERROR(__xludf.DUMMYFUNCTION("split(A847,""#"")"),18954.0)</f>
        <v>18954</v>
      </c>
      <c r="C847" s="1">
        <f>IFERROR(__xludf.DUMMYFUNCTION("""COMPUTED_VALUE"""),54500.0)</f>
        <v>54500</v>
      </c>
    </row>
    <row r="848">
      <c r="A848" s="2" t="s">
        <v>849</v>
      </c>
      <c r="B848" s="1">
        <f>IFERROR(__xludf.DUMMYFUNCTION("split(A848,""#"")"),19984.0)</f>
        <v>19984</v>
      </c>
      <c r="C848" s="1">
        <f>IFERROR(__xludf.DUMMYFUNCTION("""COMPUTED_VALUE"""),67636.0)</f>
        <v>67636</v>
      </c>
    </row>
    <row r="849">
      <c r="A849" s="2" t="s">
        <v>850</v>
      </c>
      <c r="B849" s="1">
        <f>IFERROR(__xludf.DUMMYFUNCTION("split(A849,""#"")"),60119.0)</f>
        <v>60119</v>
      </c>
      <c r="C849" s="1">
        <f>IFERROR(__xludf.DUMMYFUNCTION("""COMPUTED_VALUE"""),33810.0)</f>
        <v>33810</v>
      </c>
    </row>
    <row r="850">
      <c r="A850" s="2" t="s">
        <v>851</v>
      </c>
      <c r="B850" s="1">
        <f>IFERROR(__xludf.DUMMYFUNCTION("split(A850,""#"")"),12147.0)</f>
        <v>12147</v>
      </c>
      <c r="C850" s="1">
        <f>IFERROR(__xludf.DUMMYFUNCTION("""COMPUTED_VALUE"""),20266.0)</f>
        <v>20266</v>
      </c>
    </row>
    <row r="851">
      <c r="A851" s="2" t="s">
        <v>852</v>
      </c>
      <c r="B851" s="1">
        <f>IFERROR(__xludf.DUMMYFUNCTION("split(A851,""#"")"),31871.0)</f>
        <v>31871</v>
      </c>
      <c r="C851" s="1">
        <f>IFERROR(__xludf.DUMMYFUNCTION("""COMPUTED_VALUE"""),79253.0)</f>
        <v>79253</v>
      </c>
    </row>
    <row r="852">
      <c r="A852" s="2" t="s">
        <v>853</v>
      </c>
      <c r="B852" s="1">
        <f>IFERROR(__xludf.DUMMYFUNCTION("split(A852,""#"")"),55040.0)</f>
        <v>55040</v>
      </c>
      <c r="C852" s="1">
        <f>IFERROR(__xludf.DUMMYFUNCTION("""COMPUTED_VALUE"""),90217.0)</f>
        <v>90217</v>
      </c>
    </row>
    <row r="853">
      <c r="A853" s="2" t="s">
        <v>854</v>
      </c>
      <c r="B853" s="1">
        <f>IFERROR(__xludf.DUMMYFUNCTION("split(A853,""#"")"),23706.0)</f>
        <v>23706</v>
      </c>
      <c r="C853" s="1">
        <f>IFERROR(__xludf.DUMMYFUNCTION("""COMPUTED_VALUE"""),83367.0)</f>
        <v>83367</v>
      </c>
    </row>
    <row r="854">
      <c r="A854" s="2" t="s">
        <v>855</v>
      </c>
      <c r="B854" s="1">
        <f>IFERROR(__xludf.DUMMYFUNCTION("split(A854,""#"")"),17851.0)</f>
        <v>17851</v>
      </c>
      <c r="C854" s="1">
        <f>IFERROR(__xludf.DUMMYFUNCTION("""COMPUTED_VALUE"""),83851.0)</f>
        <v>83851</v>
      </c>
    </row>
    <row r="855">
      <c r="A855" s="2" t="s">
        <v>856</v>
      </c>
      <c r="B855" s="1">
        <f>IFERROR(__xludf.DUMMYFUNCTION("split(A855,""#"")"),85520.0)</f>
        <v>85520</v>
      </c>
      <c r="C855" s="1">
        <f>IFERROR(__xludf.DUMMYFUNCTION("""COMPUTED_VALUE"""),83297.0)</f>
        <v>83297</v>
      </c>
    </row>
    <row r="856">
      <c r="A856" s="2" t="s">
        <v>857</v>
      </c>
      <c r="B856" s="1">
        <f>IFERROR(__xludf.DUMMYFUNCTION("split(A856,""#"")"),38471.0)</f>
        <v>38471</v>
      </c>
      <c r="C856" s="1">
        <f>IFERROR(__xludf.DUMMYFUNCTION("""COMPUTED_VALUE"""),40983.0)</f>
        <v>40983</v>
      </c>
    </row>
    <row r="857">
      <c r="A857" s="2" t="s">
        <v>858</v>
      </c>
      <c r="B857" s="1">
        <f>IFERROR(__xludf.DUMMYFUNCTION("split(A857,""#"")"),64357.0)</f>
        <v>64357</v>
      </c>
      <c r="C857" s="1">
        <f>IFERROR(__xludf.DUMMYFUNCTION("""COMPUTED_VALUE"""),94963.0)</f>
        <v>94963</v>
      </c>
    </row>
    <row r="858">
      <c r="A858" s="2" t="s">
        <v>859</v>
      </c>
      <c r="B858" s="1">
        <f>IFERROR(__xludf.DUMMYFUNCTION("split(A858,""#"")"),82719.0)</f>
        <v>82719</v>
      </c>
      <c r="C858" s="1">
        <f>IFERROR(__xludf.DUMMYFUNCTION("""COMPUTED_VALUE"""),28371.0)</f>
        <v>28371</v>
      </c>
    </row>
    <row r="859">
      <c r="A859" s="2" t="s">
        <v>860</v>
      </c>
      <c r="B859" s="1">
        <f>IFERROR(__xludf.DUMMYFUNCTION("split(A859,""#"")"),55216.0)</f>
        <v>55216</v>
      </c>
      <c r="C859" s="1">
        <f>IFERROR(__xludf.DUMMYFUNCTION("""COMPUTED_VALUE"""),56394.0)</f>
        <v>56394</v>
      </c>
    </row>
    <row r="860">
      <c r="A860" s="2" t="s">
        <v>861</v>
      </c>
      <c r="B860" s="1">
        <f>IFERROR(__xludf.DUMMYFUNCTION("split(A860,""#"")"),98567.0)</f>
        <v>98567</v>
      </c>
      <c r="C860" s="1">
        <f>IFERROR(__xludf.DUMMYFUNCTION("""COMPUTED_VALUE"""),47834.0)</f>
        <v>47834</v>
      </c>
    </row>
    <row r="861">
      <c r="A861" s="2" t="s">
        <v>862</v>
      </c>
      <c r="B861" s="1">
        <f>IFERROR(__xludf.DUMMYFUNCTION("split(A861,""#"")"),58865.0)</f>
        <v>58865</v>
      </c>
      <c r="C861" s="1">
        <f>IFERROR(__xludf.DUMMYFUNCTION("""COMPUTED_VALUE"""),50989.0)</f>
        <v>50989</v>
      </c>
    </row>
    <row r="862">
      <c r="A862" s="2" t="s">
        <v>863</v>
      </c>
      <c r="B862" s="1">
        <f>IFERROR(__xludf.DUMMYFUNCTION("split(A862,""#"")"),84116.0)</f>
        <v>84116</v>
      </c>
      <c r="C862" s="1">
        <f>IFERROR(__xludf.DUMMYFUNCTION("""COMPUTED_VALUE"""),10207.0)</f>
        <v>10207</v>
      </c>
    </row>
    <row r="863">
      <c r="A863" s="2" t="s">
        <v>864</v>
      </c>
      <c r="B863" s="1">
        <f>IFERROR(__xludf.DUMMYFUNCTION("split(A863,""#"")"),94278.0)</f>
        <v>94278</v>
      </c>
      <c r="C863" s="1">
        <f>IFERROR(__xludf.DUMMYFUNCTION("""COMPUTED_VALUE"""),12968.0)</f>
        <v>12968</v>
      </c>
    </row>
    <row r="864">
      <c r="A864" s="2" t="s">
        <v>865</v>
      </c>
      <c r="B864" s="1">
        <f>IFERROR(__xludf.DUMMYFUNCTION("split(A864,""#"")"),31912.0)</f>
        <v>31912</v>
      </c>
      <c r="C864" s="1">
        <f>IFERROR(__xludf.DUMMYFUNCTION("""COMPUTED_VALUE"""),32099.0)</f>
        <v>32099</v>
      </c>
    </row>
    <row r="865">
      <c r="A865" s="2" t="s">
        <v>866</v>
      </c>
      <c r="B865" s="1">
        <f>IFERROR(__xludf.DUMMYFUNCTION("split(A865,""#"")"),14886.0)</f>
        <v>14886</v>
      </c>
      <c r="C865" s="1">
        <f>IFERROR(__xludf.DUMMYFUNCTION("""COMPUTED_VALUE"""),44568.0)</f>
        <v>44568</v>
      </c>
    </row>
    <row r="866">
      <c r="A866" s="2" t="s">
        <v>867</v>
      </c>
      <c r="B866" s="1">
        <f>IFERROR(__xludf.DUMMYFUNCTION("split(A866,""#"")"),75820.0)</f>
        <v>75820</v>
      </c>
      <c r="C866" s="1">
        <f>IFERROR(__xludf.DUMMYFUNCTION("""COMPUTED_VALUE"""),60692.0)</f>
        <v>60692</v>
      </c>
    </row>
    <row r="867">
      <c r="A867" s="2" t="s">
        <v>868</v>
      </c>
      <c r="B867" s="1">
        <f>IFERROR(__xludf.DUMMYFUNCTION("split(A867,""#"")"),37985.0)</f>
        <v>37985</v>
      </c>
      <c r="C867" s="1">
        <f>IFERROR(__xludf.DUMMYFUNCTION("""COMPUTED_VALUE"""),49205.0)</f>
        <v>49205</v>
      </c>
    </row>
    <row r="868">
      <c r="A868" s="2" t="s">
        <v>869</v>
      </c>
      <c r="B868" s="1">
        <f>IFERROR(__xludf.DUMMYFUNCTION("split(A868,""#"")"),66024.0)</f>
        <v>66024</v>
      </c>
      <c r="C868" s="1">
        <f>IFERROR(__xludf.DUMMYFUNCTION("""COMPUTED_VALUE"""),31579.0)</f>
        <v>31579</v>
      </c>
    </row>
    <row r="869">
      <c r="A869" s="2" t="s">
        <v>870</v>
      </c>
      <c r="B869" s="1">
        <f>IFERROR(__xludf.DUMMYFUNCTION("split(A869,""#"")"),40690.0)</f>
        <v>40690</v>
      </c>
      <c r="C869" s="1">
        <f>IFERROR(__xludf.DUMMYFUNCTION("""COMPUTED_VALUE"""),72376.0)</f>
        <v>72376</v>
      </c>
    </row>
    <row r="870">
      <c r="A870" s="2" t="s">
        <v>871</v>
      </c>
      <c r="B870" s="1">
        <f>IFERROR(__xludf.DUMMYFUNCTION("split(A870,""#"")"),97296.0)</f>
        <v>97296</v>
      </c>
      <c r="C870" s="1">
        <f>IFERROR(__xludf.DUMMYFUNCTION("""COMPUTED_VALUE"""),84475.0)</f>
        <v>84475</v>
      </c>
    </row>
    <row r="871">
      <c r="A871" s="2" t="s">
        <v>872</v>
      </c>
      <c r="B871" s="1">
        <f>IFERROR(__xludf.DUMMYFUNCTION("split(A871,""#"")"),26537.0)</f>
        <v>26537</v>
      </c>
      <c r="C871" s="1">
        <f>IFERROR(__xludf.DUMMYFUNCTION("""COMPUTED_VALUE"""),64899.0)</f>
        <v>64899</v>
      </c>
    </row>
    <row r="872">
      <c r="A872" s="2" t="s">
        <v>873</v>
      </c>
      <c r="B872" s="1">
        <f>IFERROR(__xludf.DUMMYFUNCTION("split(A872,""#"")"),23676.0)</f>
        <v>23676</v>
      </c>
      <c r="C872" s="1">
        <f>IFERROR(__xludf.DUMMYFUNCTION("""COMPUTED_VALUE"""),72995.0)</f>
        <v>72995</v>
      </c>
    </row>
    <row r="873">
      <c r="A873" s="2" t="s">
        <v>874</v>
      </c>
      <c r="B873" s="1">
        <f>IFERROR(__xludf.DUMMYFUNCTION("split(A873,""#"")"),19014.0)</f>
        <v>19014</v>
      </c>
      <c r="C873" s="1">
        <f>IFERROR(__xludf.DUMMYFUNCTION("""COMPUTED_VALUE"""),84475.0)</f>
        <v>84475</v>
      </c>
    </row>
    <row r="874">
      <c r="A874" s="2" t="s">
        <v>875</v>
      </c>
      <c r="B874" s="1">
        <f>IFERROR(__xludf.DUMMYFUNCTION("split(A874,""#"")"),93618.0)</f>
        <v>93618</v>
      </c>
      <c r="C874" s="1">
        <f>IFERROR(__xludf.DUMMYFUNCTION("""COMPUTED_VALUE"""),67504.0)</f>
        <v>67504</v>
      </c>
    </row>
    <row r="875">
      <c r="A875" s="2" t="s">
        <v>876</v>
      </c>
      <c r="B875" s="1">
        <f>IFERROR(__xludf.DUMMYFUNCTION("split(A875,""#"")"),22886.0)</f>
        <v>22886</v>
      </c>
      <c r="C875" s="1">
        <f>IFERROR(__xludf.DUMMYFUNCTION("""COMPUTED_VALUE"""),44568.0)</f>
        <v>44568</v>
      </c>
    </row>
    <row r="876">
      <c r="A876" s="2" t="s">
        <v>877</v>
      </c>
      <c r="B876" s="1">
        <f>IFERROR(__xludf.DUMMYFUNCTION("split(A876,""#"")"),42999.0)</f>
        <v>42999</v>
      </c>
      <c r="C876" s="1">
        <f>IFERROR(__xludf.DUMMYFUNCTION("""COMPUTED_VALUE"""),43240.0)</f>
        <v>43240</v>
      </c>
    </row>
    <row r="877">
      <c r="A877" s="2" t="s">
        <v>878</v>
      </c>
      <c r="B877" s="1">
        <f>IFERROR(__xludf.DUMMYFUNCTION("split(A877,""#"")"),97005.0)</f>
        <v>97005</v>
      </c>
      <c r="C877" s="1">
        <f>IFERROR(__xludf.DUMMYFUNCTION("""COMPUTED_VALUE"""),40764.0)</f>
        <v>40764</v>
      </c>
    </row>
    <row r="878">
      <c r="A878" s="2" t="s">
        <v>879</v>
      </c>
      <c r="B878" s="1">
        <f>IFERROR(__xludf.DUMMYFUNCTION("split(A878,""#"")"),49168.0)</f>
        <v>49168</v>
      </c>
      <c r="C878" s="1">
        <f>IFERROR(__xludf.DUMMYFUNCTION("""COMPUTED_VALUE"""),84388.0)</f>
        <v>84388</v>
      </c>
    </row>
    <row r="879">
      <c r="A879" s="2" t="s">
        <v>880</v>
      </c>
      <c r="B879" s="1">
        <f>IFERROR(__xludf.DUMMYFUNCTION("split(A879,""#"")"),32187.0)</f>
        <v>32187</v>
      </c>
      <c r="C879" s="1">
        <f>IFERROR(__xludf.DUMMYFUNCTION("""COMPUTED_VALUE"""),29605.0)</f>
        <v>29605</v>
      </c>
    </row>
    <row r="880">
      <c r="A880" s="2" t="s">
        <v>881</v>
      </c>
      <c r="B880" s="1">
        <f>IFERROR(__xludf.DUMMYFUNCTION("split(A880,""#"")"),55580.0)</f>
        <v>55580</v>
      </c>
      <c r="C880" s="1">
        <f>IFERROR(__xludf.DUMMYFUNCTION("""COMPUTED_VALUE"""),35405.0)</f>
        <v>35405</v>
      </c>
    </row>
    <row r="881">
      <c r="A881" s="2" t="s">
        <v>882</v>
      </c>
      <c r="B881" s="1">
        <f>IFERROR(__xludf.DUMMYFUNCTION("split(A881,""#"")"),47138.0)</f>
        <v>47138</v>
      </c>
      <c r="C881" s="1">
        <f>IFERROR(__xludf.DUMMYFUNCTION("""COMPUTED_VALUE"""),81256.0)</f>
        <v>81256</v>
      </c>
    </row>
    <row r="882">
      <c r="A882" s="2" t="s">
        <v>883</v>
      </c>
      <c r="B882" s="1">
        <f>IFERROR(__xludf.DUMMYFUNCTION("split(A882,""#"")"),65134.0)</f>
        <v>65134</v>
      </c>
      <c r="C882" s="1">
        <f>IFERROR(__xludf.DUMMYFUNCTION("""COMPUTED_VALUE"""),72988.0)</f>
        <v>72988</v>
      </c>
    </row>
    <row r="883">
      <c r="A883" s="2" t="s">
        <v>884</v>
      </c>
      <c r="B883" s="1">
        <f>IFERROR(__xludf.DUMMYFUNCTION("split(A883,""#"")"),70225.0)</f>
        <v>70225</v>
      </c>
      <c r="C883" s="1">
        <f>IFERROR(__xludf.DUMMYFUNCTION("""COMPUTED_VALUE"""),28645.0)</f>
        <v>28645</v>
      </c>
    </row>
    <row r="884">
      <c r="A884" s="2" t="s">
        <v>885</v>
      </c>
      <c r="B884" s="1">
        <f>IFERROR(__xludf.DUMMYFUNCTION("split(A884,""#"")"),32247.0)</f>
        <v>32247</v>
      </c>
      <c r="C884" s="1">
        <f>IFERROR(__xludf.DUMMYFUNCTION("""COMPUTED_VALUE"""),41914.0)</f>
        <v>41914</v>
      </c>
    </row>
    <row r="885">
      <c r="A885" s="2" t="s">
        <v>886</v>
      </c>
      <c r="B885" s="1">
        <f>IFERROR(__xludf.DUMMYFUNCTION("split(A885,""#"")"),77382.0)</f>
        <v>77382</v>
      </c>
      <c r="C885" s="1">
        <f>IFERROR(__xludf.DUMMYFUNCTION("""COMPUTED_VALUE"""),69857.0)</f>
        <v>69857</v>
      </c>
    </row>
    <row r="886">
      <c r="A886" s="2" t="s">
        <v>887</v>
      </c>
      <c r="B886" s="1">
        <f>IFERROR(__xludf.DUMMYFUNCTION("split(A886,""#"")"),85910.0)</f>
        <v>85910</v>
      </c>
      <c r="C886" s="1">
        <f>IFERROR(__xludf.DUMMYFUNCTION("""COMPUTED_VALUE"""),89257.0)</f>
        <v>89257</v>
      </c>
    </row>
    <row r="887">
      <c r="A887" s="2" t="s">
        <v>888</v>
      </c>
      <c r="B887" s="1">
        <f>IFERROR(__xludf.DUMMYFUNCTION("split(A887,""#"")"),24055.0)</f>
        <v>24055</v>
      </c>
      <c r="C887" s="1">
        <f>IFERROR(__xludf.DUMMYFUNCTION("""COMPUTED_VALUE"""),67072.0)</f>
        <v>67072</v>
      </c>
    </row>
    <row r="888">
      <c r="A888" s="2" t="s">
        <v>889</v>
      </c>
      <c r="B888" s="1">
        <f>IFERROR(__xludf.DUMMYFUNCTION("split(A888,""#"")"),49487.0)</f>
        <v>49487</v>
      </c>
      <c r="C888" s="1">
        <f>IFERROR(__xludf.DUMMYFUNCTION("""COMPUTED_VALUE"""),11022.0)</f>
        <v>11022</v>
      </c>
    </row>
    <row r="889">
      <c r="A889" s="2" t="s">
        <v>890</v>
      </c>
      <c r="B889" s="1">
        <f>IFERROR(__xludf.DUMMYFUNCTION("split(A889,""#"")"),70897.0)</f>
        <v>70897</v>
      </c>
      <c r="C889" s="1">
        <f>IFERROR(__xludf.DUMMYFUNCTION("""COMPUTED_VALUE"""),18278.0)</f>
        <v>18278</v>
      </c>
    </row>
    <row r="890">
      <c r="A890" s="2" t="s">
        <v>891</v>
      </c>
      <c r="B890" s="1">
        <f>IFERROR(__xludf.DUMMYFUNCTION("split(A890,""#"")"),96846.0)</f>
        <v>96846</v>
      </c>
      <c r="C890" s="1">
        <f>IFERROR(__xludf.DUMMYFUNCTION("""COMPUTED_VALUE"""),83297.0)</f>
        <v>83297</v>
      </c>
    </row>
    <row r="891">
      <c r="A891" s="2" t="s">
        <v>892</v>
      </c>
      <c r="B891" s="1">
        <f>IFERROR(__xludf.DUMMYFUNCTION("split(A891,""#"")"),26249.0)</f>
        <v>26249</v>
      </c>
      <c r="C891" s="1">
        <f>IFERROR(__xludf.DUMMYFUNCTION("""COMPUTED_VALUE"""),22533.0)</f>
        <v>22533</v>
      </c>
    </row>
    <row r="892">
      <c r="A892" s="2" t="s">
        <v>893</v>
      </c>
      <c r="B892" s="1">
        <f>IFERROR(__xludf.DUMMYFUNCTION("split(A892,""#"")"),31913.0)</f>
        <v>31913</v>
      </c>
      <c r="C892" s="1">
        <f>IFERROR(__xludf.DUMMYFUNCTION("""COMPUTED_VALUE"""),72086.0)</f>
        <v>72086</v>
      </c>
    </row>
    <row r="893">
      <c r="A893" s="2" t="s">
        <v>894</v>
      </c>
      <c r="B893" s="1">
        <f>IFERROR(__xludf.DUMMYFUNCTION("split(A893,""#"")"),13340.0)</f>
        <v>13340</v>
      </c>
      <c r="C893" s="1">
        <f>IFERROR(__xludf.DUMMYFUNCTION("""COMPUTED_VALUE"""),88560.0)</f>
        <v>88560</v>
      </c>
    </row>
    <row r="894">
      <c r="A894" s="2" t="s">
        <v>895</v>
      </c>
      <c r="B894" s="1">
        <f>IFERROR(__xludf.DUMMYFUNCTION("split(A894,""#"")"),81511.0)</f>
        <v>81511</v>
      </c>
      <c r="C894" s="1">
        <f>IFERROR(__xludf.DUMMYFUNCTION("""COMPUTED_VALUE"""),66296.0)</f>
        <v>66296</v>
      </c>
    </row>
    <row r="895">
      <c r="A895" s="2" t="s">
        <v>896</v>
      </c>
      <c r="B895" s="1">
        <f>IFERROR(__xludf.DUMMYFUNCTION("split(A895,""#"")"),57973.0)</f>
        <v>57973</v>
      </c>
      <c r="C895" s="1">
        <f>IFERROR(__xludf.DUMMYFUNCTION("""COMPUTED_VALUE"""),36393.0)</f>
        <v>36393</v>
      </c>
    </row>
    <row r="896">
      <c r="A896" s="2" t="s">
        <v>897</v>
      </c>
      <c r="B896" s="1">
        <f>IFERROR(__xludf.DUMMYFUNCTION("split(A896,""#"")"),26791.0)</f>
        <v>26791</v>
      </c>
      <c r="C896" s="1">
        <f>IFERROR(__xludf.DUMMYFUNCTION("""COMPUTED_VALUE"""),89257.0)</f>
        <v>89257</v>
      </c>
    </row>
    <row r="897">
      <c r="A897" s="2" t="s">
        <v>898</v>
      </c>
      <c r="B897" s="1">
        <f>IFERROR(__xludf.DUMMYFUNCTION("split(A897,""#"")"),41155.0)</f>
        <v>41155</v>
      </c>
      <c r="C897" s="1">
        <f>IFERROR(__xludf.DUMMYFUNCTION("""COMPUTED_VALUE"""),36393.0)</f>
        <v>36393</v>
      </c>
    </row>
    <row r="898">
      <c r="A898" s="2" t="s">
        <v>899</v>
      </c>
      <c r="B898" s="1">
        <f>IFERROR(__xludf.DUMMYFUNCTION("split(A898,""#"")"),11531.0)</f>
        <v>11531</v>
      </c>
      <c r="C898" s="1">
        <f>IFERROR(__xludf.DUMMYFUNCTION("""COMPUTED_VALUE"""),65438.0)</f>
        <v>65438</v>
      </c>
    </row>
    <row r="899">
      <c r="A899" s="2" t="s">
        <v>900</v>
      </c>
      <c r="B899" s="1">
        <f>IFERROR(__xludf.DUMMYFUNCTION("split(A899,""#"")"),70981.0)</f>
        <v>70981</v>
      </c>
      <c r="C899" s="1">
        <f>IFERROR(__xludf.DUMMYFUNCTION("""COMPUTED_VALUE"""),41334.0)</f>
        <v>41334</v>
      </c>
    </row>
    <row r="900">
      <c r="A900" s="2" t="s">
        <v>901</v>
      </c>
      <c r="B900" s="1">
        <f>IFERROR(__xludf.DUMMYFUNCTION("split(A900,""#"")"),19021.0)</f>
        <v>19021</v>
      </c>
      <c r="C900" s="1">
        <f>IFERROR(__xludf.DUMMYFUNCTION("""COMPUTED_VALUE"""),60692.0)</f>
        <v>60692</v>
      </c>
    </row>
    <row r="901">
      <c r="A901" s="2" t="s">
        <v>902</v>
      </c>
      <c r="B901" s="1">
        <f>IFERROR(__xludf.DUMMYFUNCTION("split(A901,""#"")"),19123.0)</f>
        <v>19123</v>
      </c>
      <c r="C901" s="1">
        <f>IFERROR(__xludf.DUMMYFUNCTION("""COMPUTED_VALUE"""),84569.0)</f>
        <v>84569</v>
      </c>
    </row>
    <row r="902">
      <c r="A902" s="2" t="s">
        <v>903</v>
      </c>
      <c r="B902" s="1">
        <f>IFERROR(__xludf.DUMMYFUNCTION("split(A902,""#"")"),15215.0)</f>
        <v>15215</v>
      </c>
      <c r="C902" s="1">
        <f>IFERROR(__xludf.DUMMYFUNCTION("""COMPUTED_VALUE"""),57592.0)</f>
        <v>57592</v>
      </c>
    </row>
    <row r="903">
      <c r="A903" s="2" t="s">
        <v>904</v>
      </c>
      <c r="B903" s="1">
        <f>IFERROR(__xludf.DUMMYFUNCTION("split(A903,""#"")"),51944.0)</f>
        <v>51944</v>
      </c>
      <c r="C903" s="1">
        <f>IFERROR(__xludf.DUMMYFUNCTION("""COMPUTED_VALUE"""),14684.0)</f>
        <v>14684</v>
      </c>
    </row>
    <row r="904">
      <c r="A904" s="2" t="s">
        <v>905</v>
      </c>
      <c r="B904" s="1">
        <f>IFERROR(__xludf.DUMMYFUNCTION("split(A904,""#"")"),42510.0)</f>
        <v>42510</v>
      </c>
      <c r="C904" s="1">
        <f>IFERROR(__xludf.DUMMYFUNCTION("""COMPUTED_VALUE"""),72666.0)</f>
        <v>72666</v>
      </c>
    </row>
    <row r="905">
      <c r="A905" s="2" t="s">
        <v>906</v>
      </c>
      <c r="B905" s="1">
        <f>IFERROR(__xludf.DUMMYFUNCTION("split(A905,""#"")"),14313.0)</f>
        <v>14313</v>
      </c>
      <c r="C905" s="1">
        <f>IFERROR(__xludf.DUMMYFUNCTION("""COMPUTED_VALUE"""),84475.0)</f>
        <v>84475</v>
      </c>
    </row>
    <row r="906">
      <c r="A906" s="2" t="s">
        <v>907</v>
      </c>
      <c r="B906" s="1">
        <f>IFERROR(__xludf.DUMMYFUNCTION("split(A906,""#"")"),75686.0)</f>
        <v>75686</v>
      </c>
      <c r="C906" s="1">
        <f>IFERROR(__xludf.DUMMYFUNCTION("""COMPUTED_VALUE"""),94789.0)</f>
        <v>94789</v>
      </c>
    </row>
    <row r="907">
      <c r="A907" s="2" t="s">
        <v>908</v>
      </c>
      <c r="B907" s="1">
        <f>IFERROR(__xludf.DUMMYFUNCTION("split(A907,""#"")"),37398.0)</f>
        <v>37398</v>
      </c>
      <c r="C907" s="1">
        <f>IFERROR(__xludf.DUMMYFUNCTION("""COMPUTED_VALUE"""),64138.0)</f>
        <v>64138</v>
      </c>
    </row>
    <row r="908">
      <c r="A908" s="2" t="s">
        <v>909</v>
      </c>
      <c r="B908" s="1">
        <f>IFERROR(__xludf.DUMMYFUNCTION("split(A908,""#"")"),80968.0)</f>
        <v>80968</v>
      </c>
      <c r="C908" s="1">
        <f>IFERROR(__xludf.DUMMYFUNCTION("""COMPUTED_VALUE"""),49372.0)</f>
        <v>49372</v>
      </c>
    </row>
    <row r="909">
      <c r="A909" s="2" t="s">
        <v>910</v>
      </c>
      <c r="B909" s="1">
        <f>IFERROR(__xludf.DUMMYFUNCTION("split(A909,""#"")"),13423.0)</f>
        <v>13423</v>
      </c>
      <c r="C909" s="1">
        <f>IFERROR(__xludf.DUMMYFUNCTION("""COMPUTED_VALUE"""),40764.0)</f>
        <v>40764</v>
      </c>
    </row>
    <row r="910">
      <c r="A910" s="2" t="s">
        <v>911</v>
      </c>
      <c r="B910" s="1">
        <f>IFERROR(__xludf.DUMMYFUNCTION("split(A910,""#"")"),51784.0)</f>
        <v>51784</v>
      </c>
      <c r="C910" s="1">
        <f>IFERROR(__xludf.DUMMYFUNCTION("""COMPUTED_VALUE"""),21800.0)</f>
        <v>21800</v>
      </c>
    </row>
    <row r="911">
      <c r="A911" s="2" t="s">
        <v>912</v>
      </c>
      <c r="B911" s="1">
        <f>IFERROR(__xludf.DUMMYFUNCTION("split(A911,""#"")"),16771.0)</f>
        <v>16771</v>
      </c>
      <c r="C911" s="1">
        <f>IFERROR(__xludf.DUMMYFUNCTION("""COMPUTED_VALUE"""),79101.0)</f>
        <v>79101</v>
      </c>
    </row>
    <row r="912">
      <c r="A912" s="2" t="s">
        <v>913</v>
      </c>
      <c r="B912" s="1">
        <f>IFERROR(__xludf.DUMMYFUNCTION("split(A912,""#"")"),46751.0)</f>
        <v>46751</v>
      </c>
      <c r="C912" s="1">
        <f>IFERROR(__xludf.DUMMYFUNCTION("""COMPUTED_VALUE"""),29605.0)</f>
        <v>29605</v>
      </c>
    </row>
    <row r="913">
      <c r="A913" s="2" t="s">
        <v>914</v>
      </c>
      <c r="B913" s="1">
        <f>IFERROR(__xludf.DUMMYFUNCTION("split(A913,""#"")"),32177.0)</f>
        <v>32177</v>
      </c>
      <c r="C913" s="1">
        <f>IFERROR(__xludf.DUMMYFUNCTION("""COMPUTED_VALUE"""),39427.0)</f>
        <v>39427</v>
      </c>
    </row>
    <row r="914">
      <c r="A914" s="2" t="s">
        <v>915</v>
      </c>
      <c r="B914" s="1">
        <f>IFERROR(__xludf.DUMMYFUNCTION("split(A914,""#"")"),91885.0)</f>
        <v>91885</v>
      </c>
      <c r="C914" s="1">
        <f>IFERROR(__xludf.DUMMYFUNCTION("""COMPUTED_VALUE"""),68822.0)</f>
        <v>68822</v>
      </c>
    </row>
    <row r="915">
      <c r="A915" s="2" t="s">
        <v>916</v>
      </c>
      <c r="B915" s="1">
        <f>IFERROR(__xludf.DUMMYFUNCTION("split(A915,""#"")"),29436.0)</f>
        <v>29436</v>
      </c>
      <c r="C915" s="1">
        <f>IFERROR(__xludf.DUMMYFUNCTION("""COMPUTED_VALUE"""),84475.0)</f>
        <v>84475</v>
      </c>
    </row>
    <row r="916">
      <c r="A916" s="2" t="s">
        <v>917</v>
      </c>
      <c r="B916" s="1">
        <f>IFERROR(__xludf.DUMMYFUNCTION("split(A916,""#"")"),37793.0)</f>
        <v>37793</v>
      </c>
      <c r="C916" s="1">
        <f>IFERROR(__xludf.DUMMYFUNCTION("""COMPUTED_VALUE"""),40764.0)</f>
        <v>40764</v>
      </c>
    </row>
    <row r="917">
      <c r="A917" s="2" t="s">
        <v>918</v>
      </c>
      <c r="B917" s="1">
        <f>IFERROR(__xludf.DUMMYFUNCTION("split(A917,""#"")"),18527.0)</f>
        <v>18527</v>
      </c>
      <c r="C917" s="1">
        <f>IFERROR(__xludf.DUMMYFUNCTION("""COMPUTED_VALUE"""),69857.0)</f>
        <v>69857</v>
      </c>
    </row>
    <row r="918">
      <c r="A918" s="2" t="s">
        <v>919</v>
      </c>
      <c r="B918" s="1">
        <f>IFERROR(__xludf.DUMMYFUNCTION("split(A918,""#"")"),83464.0)</f>
        <v>83464</v>
      </c>
      <c r="C918" s="1">
        <f>IFERROR(__xludf.DUMMYFUNCTION("""COMPUTED_VALUE"""),77792.0)</f>
        <v>77792</v>
      </c>
    </row>
    <row r="919">
      <c r="A919" s="2" t="s">
        <v>920</v>
      </c>
      <c r="B919" s="1">
        <f>IFERROR(__xludf.DUMMYFUNCTION("split(A919,""#"")"),44411.0)</f>
        <v>44411</v>
      </c>
      <c r="C919" s="1">
        <f>IFERROR(__xludf.DUMMYFUNCTION("""COMPUTED_VALUE"""),54500.0)</f>
        <v>54500</v>
      </c>
    </row>
    <row r="920">
      <c r="A920" s="2" t="s">
        <v>921</v>
      </c>
      <c r="B920" s="1">
        <f>IFERROR(__xludf.DUMMYFUNCTION("split(A920,""#"")"),30554.0)</f>
        <v>30554</v>
      </c>
      <c r="C920" s="1">
        <f>IFERROR(__xludf.DUMMYFUNCTION("""COMPUTED_VALUE"""),29550.0)</f>
        <v>29550</v>
      </c>
    </row>
    <row r="921">
      <c r="A921" s="2" t="s">
        <v>922</v>
      </c>
      <c r="B921" s="1">
        <f>IFERROR(__xludf.DUMMYFUNCTION("split(A921,""#"")"),55958.0)</f>
        <v>55958</v>
      </c>
      <c r="C921" s="1">
        <f>IFERROR(__xludf.DUMMYFUNCTION("""COMPUTED_VALUE"""),51807.0)</f>
        <v>51807</v>
      </c>
    </row>
    <row r="922">
      <c r="A922" s="2" t="s">
        <v>923</v>
      </c>
      <c r="B922" s="1">
        <f>IFERROR(__xludf.DUMMYFUNCTION("split(A922,""#"")"),97160.0)</f>
        <v>97160</v>
      </c>
      <c r="C922" s="1">
        <f>IFERROR(__xludf.DUMMYFUNCTION("""COMPUTED_VALUE"""),23416.0)</f>
        <v>23416</v>
      </c>
    </row>
    <row r="923">
      <c r="A923" s="2" t="s">
        <v>924</v>
      </c>
      <c r="B923" s="1">
        <f>IFERROR(__xludf.DUMMYFUNCTION("split(A923,""#"")"),12673.0)</f>
        <v>12673</v>
      </c>
      <c r="C923" s="1">
        <f>IFERROR(__xludf.DUMMYFUNCTION("""COMPUTED_VALUE"""),62370.0)</f>
        <v>62370</v>
      </c>
    </row>
    <row r="924">
      <c r="A924" s="2" t="s">
        <v>925</v>
      </c>
      <c r="B924" s="1">
        <f>IFERROR(__xludf.DUMMYFUNCTION("split(A924,""#"")"),72021.0)</f>
        <v>72021</v>
      </c>
      <c r="C924" s="1">
        <f>IFERROR(__xludf.DUMMYFUNCTION("""COMPUTED_VALUE"""),65743.0)</f>
        <v>65743</v>
      </c>
    </row>
    <row r="925">
      <c r="A925" s="2" t="s">
        <v>926</v>
      </c>
      <c r="B925" s="1">
        <f>IFERROR(__xludf.DUMMYFUNCTION("split(A925,""#"")"),86272.0)</f>
        <v>86272</v>
      </c>
      <c r="C925" s="1">
        <f>IFERROR(__xludf.DUMMYFUNCTION("""COMPUTED_VALUE"""),27177.0)</f>
        <v>27177</v>
      </c>
    </row>
    <row r="926">
      <c r="A926" s="2" t="s">
        <v>927</v>
      </c>
      <c r="B926" s="1">
        <f>IFERROR(__xludf.DUMMYFUNCTION("split(A926,""#"")"),58595.0)</f>
        <v>58595</v>
      </c>
      <c r="C926" s="1">
        <f>IFERROR(__xludf.DUMMYFUNCTION("""COMPUTED_VALUE"""),90582.0)</f>
        <v>90582</v>
      </c>
    </row>
    <row r="927">
      <c r="A927" s="2" t="s">
        <v>928</v>
      </c>
      <c r="B927" s="1">
        <f>IFERROR(__xludf.DUMMYFUNCTION("split(A927,""#"")"),23628.0)</f>
        <v>23628</v>
      </c>
      <c r="C927" s="1">
        <f>IFERROR(__xludf.DUMMYFUNCTION("""COMPUTED_VALUE"""),10375.0)</f>
        <v>10375</v>
      </c>
    </row>
    <row r="928">
      <c r="A928" s="2" t="s">
        <v>929</v>
      </c>
      <c r="B928" s="1">
        <f>IFERROR(__xludf.DUMMYFUNCTION("split(A928,""#"")"),79261.0)</f>
        <v>79261</v>
      </c>
      <c r="C928" s="1">
        <f>IFERROR(__xludf.DUMMYFUNCTION("""COMPUTED_VALUE"""),72666.0)</f>
        <v>72666</v>
      </c>
    </row>
    <row r="929">
      <c r="A929" s="2" t="s">
        <v>930</v>
      </c>
      <c r="B929" s="1">
        <f>IFERROR(__xludf.DUMMYFUNCTION("split(A929,""#"")"),34730.0)</f>
        <v>34730</v>
      </c>
      <c r="C929" s="1">
        <f>IFERROR(__xludf.DUMMYFUNCTION("""COMPUTED_VALUE"""),61458.0)</f>
        <v>61458</v>
      </c>
    </row>
    <row r="930">
      <c r="A930" s="2" t="s">
        <v>931</v>
      </c>
      <c r="B930" s="1">
        <f>IFERROR(__xludf.DUMMYFUNCTION("split(A930,""#"")"),32101.0)</f>
        <v>32101</v>
      </c>
      <c r="C930" s="1">
        <f>IFERROR(__xludf.DUMMYFUNCTION("""COMPUTED_VALUE"""),49340.0)</f>
        <v>49340</v>
      </c>
    </row>
    <row r="931">
      <c r="A931" s="2" t="s">
        <v>932</v>
      </c>
      <c r="B931" s="1">
        <f>IFERROR(__xludf.DUMMYFUNCTION("split(A931,""#"")"),91964.0)</f>
        <v>91964</v>
      </c>
      <c r="C931" s="1">
        <f>IFERROR(__xludf.DUMMYFUNCTION("""COMPUTED_VALUE"""),19525.0)</f>
        <v>19525</v>
      </c>
    </row>
    <row r="932">
      <c r="A932" s="2" t="s">
        <v>933</v>
      </c>
      <c r="B932" s="1">
        <f>IFERROR(__xludf.DUMMYFUNCTION("split(A932,""#"")"),60149.0)</f>
        <v>60149</v>
      </c>
      <c r="C932" s="1">
        <f>IFERROR(__xludf.DUMMYFUNCTION("""COMPUTED_VALUE"""),92176.0)</f>
        <v>92176</v>
      </c>
    </row>
    <row r="933">
      <c r="A933" s="2" t="s">
        <v>934</v>
      </c>
      <c r="B933" s="1">
        <f>IFERROR(__xludf.DUMMYFUNCTION("split(A933,""#"")"),96421.0)</f>
        <v>96421</v>
      </c>
      <c r="C933" s="1">
        <f>IFERROR(__xludf.DUMMYFUNCTION("""COMPUTED_VALUE"""),36393.0)</f>
        <v>36393</v>
      </c>
    </row>
    <row r="934">
      <c r="A934" s="2" t="s">
        <v>935</v>
      </c>
      <c r="B934" s="1">
        <f>IFERROR(__xludf.DUMMYFUNCTION("split(A934,""#"")"),73535.0)</f>
        <v>73535</v>
      </c>
      <c r="C934" s="1">
        <f>IFERROR(__xludf.DUMMYFUNCTION("""COMPUTED_VALUE"""),81729.0)</f>
        <v>81729</v>
      </c>
    </row>
    <row r="935">
      <c r="A935" s="2" t="s">
        <v>936</v>
      </c>
      <c r="B935" s="1">
        <f>IFERROR(__xludf.DUMMYFUNCTION("split(A935,""#"")"),75343.0)</f>
        <v>75343</v>
      </c>
      <c r="C935" s="1">
        <f>IFERROR(__xludf.DUMMYFUNCTION("""COMPUTED_VALUE"""),60692.0)</f>
        <v>60692</v>
      </c>
    </row>
    <row r="936">
      <c r="A936" s="2" t="s">
        <v>937</v>
      </c>
      <c r="B936" s="1">
        <f>IFERROR(__xludf.DUMMYFUNCTION("split(A936,""#"")"),48638.0)</f>
        <v>48638</v>
      </c>
      <c r="C936" s="1">
        <f>IFERROR(__xludf.DUMMYFUNCTION("""COMPUTED_VALUE"""),28844.0)</f>
        <v>28844</v>
      </c>
    </row>
    <row r="937">
      <c r="A937" s="2" t="s">
        <v>938</v>
      </c>
      <c r="B937" s="1">
        <f>IFERROR(__xludf.DUMMYFUNCTION("split(A937,""#"")"),33746.0)</f>
        <v>33746</v>
      </c>
      <c r="C937" s="1">
        <f>IFERROR(__xludf.DUMMYFUNCTION("""COMPUTED_VALUE"""),66296.0)</f>
        <v>66296</v>
      </c>
    </row>
    <row r="938">
      <c r="A938" s="2" t="s">
        <v>939</v>
      </c>
      <c r="B938" s="1">
        <f>IFERROR(__xludf.DUMMYFUNCTION("split(A938,""#"")"),57163.0)</f>
        <v>57163</v>
      </c>
      <c r="C938" s="1">
        <f>IFERROR(__xludf.DUMMYFUNCTION("""COMPUTED_VALUE"""),64173.0)</f>
        <v>64173</v>
      </c>
    </row>
    <row r="939">
      <c r="A939" s="2" t="s">
        <v>940</v>
      </c>
      <c r="B939" s="1">
        <f>IFERROR(__xludf.DUMMYFUNCTION("split(A939,""#"")"),40694.0)</f>
        <v>40694</v>
      </c>
      <c r="C939" s="1">
        <f>IFERROR(__xludf.DUMMYFUNCTION("""COMPUTED_VALUE"""),25667.0)</f>
        <v>25667</v>
      </c>
    </row>
    <row r="940">
      <c r="A940" s="2" t="s">
        <v>941</v>
      </c>
      <c r="B940" s="1">
        <f>IFERROR(__xludf.DUMMYFUNCTION("split(A940,""#"")"),17656.0)</f>
        <v>17656</v>
      </c>
      <c r="C940" s="1">
        <f>IFERROR(__xludf.DUMMYFUNCTION("""COMPUTED_VALUE"""),12560.0)</f>
        <v>12560</v>
      </c>
    </row>
    <row r="941">
      <c r="A941" s="2" t="s">
        <v>942</v>
      </c>
      <c r="B941" s="1">
        <f>IFERROR(__xludf.DUMMYFUNCTION("split(A941,""#"")"),25674.0)</f>
        <v>25674</v>
      </c>
      <c r="C941" s="1">
        <f>IFERROR(__xludf.DUMMYFUNCTION("""COMPUTED_VALUE"""),81321.0)</f>
        <v>81321</v>
      </c>
    </row>
    <row r="942">
      <c r="A942" s="2" t="s">
        <v>943</v>
      </c>
      <c r="B942" s="1">
        <f>IFERROR(__xludf.DUMMYFUNCTION("split(A942,""#"")"),46631.0)</f>
        <v>46631</v>
      </c>
      <c r="C942" s="1">
        <f>IFERROR(__xludf.DUMMYFUNCTION("""COMPUTED_VALUE"""),79101.0)</f>
        <v>79101</v>
      </c>
    </row>
    <row r="943">
      <c r="A943" s="2" t="s">
        <v>944</v>
      </c>
      <c r="B943" s="1">
        <f>IFERROR(__xludf.DUMMYFUNCTION("split(A943,""#"")"),31088.0)</f>
        <v>31088</v>
      </c>
      <c r="C943" s="1">
        <f>IFERROR(__xludf.DUMMYFUNCTION("""COMPUTED_VALUE"""),79101.0)</f>
        <v>79101</v>
      </c>
    </row>
    <row r="944">
      <c r="A944" s="2" t="s">
        <v>945</v>
      </c>
      <c r="B944" s="1">
        <f>IFERROR(__xludf.DUMMYFUNCTION("split(A944,""#"")"),16025.0)</f>
        <v>16025</v>
      </c>
      <c r="C944" s="1">
        <f>IFERROR(__xludf.DUMMYFUNCTION("""COMPUTED_VALUE"""),15602.0)</f>
        <v>15602</v>
      </c>
    </row>
    <row r="945">
      <c r="A945" s="2" t="s">
        <v>946</v>
      </c>
      <c r="B945" s="1">
        <f>IFERROR(__xludf.DUMMYFUNCTION("split(A945,""#"")"),90344.0)</f>
        <v>90344</v>
      </c>
      <c r="C945" s="1">
        <f>IFERROR(__xludf.DUMMYFUNCTION("""COMPUTED_VALUE"""),93010.0)</f>
        <v>93010</v>
      </c>
    </row>
    <row r="946">
      <c r="A946" s="2" t="s">
        <v>947</v>
      </c>
      <c r="B946" s="1">
        <f>IFERROR(__xludf.DUMMYFUNCTION("split(A946,""#"")"),83502.0)</f>
        <v>83502</v>
      </c>
      <c r="C946" s="1">
        <f>IFERROR(__xludf.DUMMYFUNCTION("""COMPUTED_VALUE"""),89257.0)</f>
        <v>89257</v>
      </c>
    </row>
    <row r="947">
      <c r="A947" s="2" t="s">
        <v>948</v>
      </c>
      <c r="B947" s="1">
        <f>IFERROR(__xludf.DUMMYFUNCTION("split(A947,""#"")"),72506.0)</f>
        <v>72506</v>
      </c>
      <c r="C947" s="1">
        <f>IFERROR(__xludf.DUMMYFUNCTION("""COMPUTED_VALUE"""),97934.0)</f>
        <v>97934</v>
      </c>
    </row>
    <row r="948">
      <c r="A948" s="2" t="s">
        <v>949</v>
      </c>
      <c r="B948" s="1">
        <f>IFERROR(__xludf.DUMMYFUNCTION("split(A948,""#"")"),67982.0)</f>
        <v>67982</v>
      </c>
      <c r="C948" s="1">
        <f>IFERROR(__xludf.DUMMYFUNCTION("""COMPUTED_VALUE"""),92119.0)</f>
        <v>92119</v>
      </c>
    </row>
    <row r="949">
      <c r="A949" s="2" t="s">
        <v>950</v>
      </c>
      <c r="B949" s="1">
        <f>IFERROR(__xludf.DUMMYFUNCTION("split(A949,""#"")"),53274.0)</f>
        <v>53274</v>
      </c>
      <c r="C949" s="1">
        <f>IFERROR(__xludf.DUMMYFUNCTION("""COMPUTED_VALUE"""),20232.0)</f>
        <v>20232</v>
      </c>
    </row>
    <row r="950">
      <c r="A950" s="2" t="s">
        <v>951</v>
      </c>
      <c r="B950" s="1">
        <f>IFERROR(__xludf.DUMMYFUNCTION("split(A950,""#"")"),81581.0)</f>
        <v>81581</v>
      </c>
      <c r="C950" s="1">
        <f>IFERROR(__xludf.DUMMYFUNCTION("""COMPUTED_VALUE"""),15775.0)</f>
        <v>15775</v>
      </c>
    </row>
    <row r="951">
      <c r="A951" s="2" t="s">
        <v>952</v>
      </c>
      <c r="B951" s="1">
        <f>IFERROR(__xludf.DUMMYFUNCTION("split(A951,""#"")"),61634.0)</f>
        <v>61634</v>
      </c>
      <c r="C951" s="1">
        <f>IFERROR(__xludf.DUMMYFUNCTION("""COMPUTED_VALUE"""),92176.0)</f>
        <v>92176</v>
      </c>
    </row>
    <row r="952">
      <c r="A952" s="2" t="s">
        <v>953</v>
      </c>
      <c r="B952" s="1">
        <f>IFERROR(__xludf.DUMMYFUNCTION("split(A952,""#"")"),34465.0)</f>
        <v>34465</v>
      </c>
      <c r="C952" s="1">
        <f>IFERROR(__xludf.DUMMYFUNCTION("""COMPUTED_VALUE"""),76620.0)</f>
        <v>76620</v>
      </c>
    </row>
    <row r="953">
      <c r="A953" s="2" t="s">
        <v>954</v>
      </c>
      <c r="B953" s="1">
        <f>IFERROR(__xludf.DUMMYFUNCTION("split(A953,""#"")"),39738.0)</f>
        <v>39738</v>
      </c>
      <c r="C953" s="1">
        <f>IFERROR(__xludf.DUMMYFUNCTION("""COMPUTED_VALUE"""),76121.0)</f>
        <v>76121</v>
      </c>
    </row>
    <row r="954">
      <c r="A954" s="2" t="s">
        <v>955</v>
      </c>
      <c r="B954" s="1">
        <f>IFERROR(__xludf.DUMMYFUNCTION("split(A954,""#"")"),29929.0)</f>
        <v>29929</v>
      </c>
      <c r="C954" s="1">
        <f>IFERROR(__xludf.DUMMYFUNCTION("""COMPUTED_VALUE"""),34694.0)</f>
        <v>34694</v>
      </c>
    </row>
    <row r="955">
      <c r="A955" s="2" t="s">
        <v>956</v>
      </c>
      <c r="B955" s="1">
        <f>IFERROR(__xludf.DUMMYFUNCTION("split(A955,""#"")"),63062.0)</f>
        <v>63062</v>
      </c>
      <c r="C955" s="1">
        <f>IFERROR(__xludf.DUMMYFUNCTION("""COMPUTED_VALUE"""),53509.0)</f>
        <v>53509</v>
      </c>
    </row>
    <row r="956">
      <c r="A956" s="2" t="s">
        <v>957</v>
      </c>
      <c r="B956" s="1">
        <f>IFERROR(__xludf.DUMMYFUNCTION("split(A956,""#"")"),61325.0)</f>
        <v>61325</v>
      </c>
      <c r="C956" s="1">
        <f>IFERROR(__xludf.DUMMYFUNCTION("""COMPUTED_VALUE"""),19831.0)</f>
        <v>19831</v>
      </c>
    </row>
    <row r="957">
      <c r="A957" s="2" t="s">
        <v>958</v>
      </c>
      <c r="B957" s="1">
        <f>IFERROR(__xludf.DUMMYFUNCTION("split(A957,""#"")"),95180.0)</f>
        <v>95180</v>
      </c>
      <c r="C957" s="1">
        <f>IFERROR(__xludf.DUMMYFUNCTION("""COMPUTED_VALUE"""),32789.0)</f>
        <v>32789</v>
      </c>
    </row>
    <row r="958">
      <c r="A958" s="2" t="s">
        <v>959</v>
      </c>
      <c r="B958" s="1">
        <f>IFERROR(__xludf.DUMMYFUNCTION("split(A958,""#"")"),76828.0)</f>
        <v>76828</v>
      </c>
      <c r="C958" s="1">
        <f>IFERROR(__xludf.DUMMYFUNCTION("""COMPUTED_VALUE"""),81537.0)</f>
        <v>81537</v>
      </c>
    </row>
    <row r="959">
      <c r="A959" s="2" t="s">
        <v>960</v>
      </c>
      <c r="B959" s="1">
        <f>IFERROR(__xludf.DUMMYFUNCTION("split(A959,""#"")"),16895.0)</f>
        <v>16895</v>
      </c>
      <c r="C959" s="1">
        <f>IFERROR(__xludf.DUMMYFUNCTION("""COMPUTED_VALUE"""),72666.0)</f>
        <v>72666</v>
      </c>
    </row>
    <row r="960">
      <c r="A960" s="2" t="s">
        <v>961</v>
      </c>
      <c r="B960" s="1">
        <f>IFERROR(__xludf.DUMMYFUNCTION("split(A960,""#"")"),42407.0)</f>
        <v>42407</v>
      </c>
      <c r="C960" s="1">
        <f>IFERROR(__xludf.DUMMYFUNCTION("""COMPUTED_VALUE"""),31971.0)</f>
        <v>31971</v>
      </c>
    </row>
    <row r="961">
      <c r="A961" s="2" t="s">
        <v>962</v>
      </c>
      <c r="B961" s="1">
        <f>IFERROR(__xludf.DUMMYFUNCTION("split(A961,""#"")"),38627.0)</f>
        <v>38627</v>
      </c>
      <c r="C961" s="1">
        <f>IFERROR(__xludf.DUMMYFUNCTION("""COMPUTED_VALUE"""),66296.0)</f>
        <v>66296</v>
      </c>
    </row>
    <row r="962">
      <c r="A962" s="2" t="s">
        <v>963</v>
      </c>
      <c r="B962" s="1">
        <f>IFERROR(__xludf.DUMMYFUNCTION("split(A962,""#"")"),49392.0)</f>
        <v>49392</v>
      </c>
      <c r="C962" s="1">
        <f>IFERROR(__xludf.DUMMYFUNCTION("""COMPUTED_VALUE"""),53573.0)</f>
        <v>53573</v>
      </c>
    </row>
    <row r="963">
      <c r="A963" s="2" t="s">
        <v>964</v>
      </c>
      <c r="B963" s="1">
        <f>IFERROR(__xludf.DUMMYFUNCTION("split(A963,""#"")"),10342.0)</f>
        <v>10342</v>
      </c>
      <c r="C963" s="1">
        <f>IFERROR(__xludf.DUMMYFUNCTION("""COMPUTED_VALUE"""),73936.0)</f>
        <v>73936</v>
      </c>
    </row>
    <row r="964">
      <c r="A964" s="2" t="s">
        <v>965</v>
      </c>
      <c r="B964" s="1">
        <f>IFERROR(__xludf.DUMMYFUNCTION("split(A964,""#"")"),81470.0)</f>
        <v>81470</v>
      </c>
      <c r="C964" s="1">
        <f>IFERROR(__xludf.DUMMYFUNCTION("""COMPUTED_VALUE"""),19476.0)</f>
        <v>19476</v>
      </c>
    </row>
    <row r="965">
      <c r="A965" s="2" t="s">
        <v>966</v>
      </c>
      <c r="B965" s="1">
        <f>IFERROR(__xludf.DUMMYFUNCTION("split(A965,""#"")"),79948.0)</f>
        <v>79948</v>
      </c>
      <c r="C965" s="1">
        <f>IFERROR(__xludf.DUMMYFUNCTION("""COMPUTED_VALUE"""),73681.0)</f>
        <v>73681</v>
      </c>
    </row>
    <row r="966">
      <c r="A966" s="2" t="s">
        <v>967</v>
      </c>
      <c r="B966" s="1">
        <f>IFERROR(__xludf.DUMMYFUNCTION("split(A966,""#"")"),80798.0)</f>
        <v>80798</v>
      </c>
      <c r="C966" s="1">
        <f>IFERROR(__xludf.DUMMYFUNCTION("""COMPUTED_VALUE"""),67908.0)</f>
        <v>67908</v>
      </c>
    </row>
    <row r="967">
      <c r="A967" s="2" t="s">
        <v>968</v>
      </c>
      <c r="B967" s="1">
        <f>IFERROR(__xludf.DUMMYFUNCTION("split(A967,""#"")"),48113.0)</f>
        <v>48113</v>
      </c>
      <c r="C967" s="1">
        <f>IFERROR(__xludf.DUMMYFUNCTION("""COMPUTED_VALUE"""),26473.0)</f>
        <v>26473</v>
      </c>
    </row>
    <row r="968">
      <c r="A968" s="2" t="s">
        <v>969</v>
      </c>
      <c r="B968" s="1">
        <f>IFERROR(__xludf.DUMMYFUNCTION("split(A968,""#"")"),27504.0)</f>
        <v>27504</v>
      </c>
      <c r="C968" s="1">
        <f>IFERROR(__xludf.DUMMYFUNCTION("""COMPUTED_VALUE"""),66296.0)</f>
        <v>66296</v>
      </c>
    </row>
    <row r="969">
      <c r="A969" s="2" t="s">
        <v>970</v>
      </c>
      <c r="B969" s="1">
        <f>IFERROR(__xludf.DUMMYFUNCTION("split(A969,""#"")"),63214.0)</f>
        <v>63214</v>
      </c>
      <c r="C969" s="1">
        <f>IFERROR(__xludf.DUMMYFUNCTION("""COMPUTED_VALUE"""),72376.0)</f>
        <v>72376</v>
      </c>
    </row>
    <row r="970">
      <c r="A970" s="2" t="s">
        <v>971</v>
      </c>
      <c r="B970" s="1">
        <f>IFERROR(__xludf.DUMMYFUNCTION("split(A970,""#"")"),30224.0)</f>
        <v>30224</v>
      </c>
      <c r="C970" s="1">
        <f>IFERROR(__xludf.DUMMYFUNCTION("""COMPUTED_VALUE"""),23096.0)</f>
        <v>23096</v>
      </c>
    </row>
    <row r="971">
      <c r="A971" s="2" t="s">
        <v>972</v>
      </c>
      <c r="B971" s="1">
        <f>IFERROR(__xludf.DUMMYFUNCTION("split(A971,""#"")"),63112.0)</f>
        <v>63112</v>
      </c>
      <c r="C971" s="1">
        <f>IFERROR(__xludf.DUMMYFUNCTION("""COMPUTED_VALUE"""),69857.0)</f>
        <v>69857</v>
      </c>
    </row>
    <row r="972">
      <c r="A972" s="2" t="s">
        <v>973</v>
      </c>
      <c r="B972" s="1">
        <f>IFERROR(__xludf.DUMMYFUNCTION("split(A972,""#"")"),47829.0)</f>
        <v>47829</v>
      </c>
      <c r="C972" s="1">
        <f>IFERROR(__xludf.DUMMYFUNCTION("""COMPUTED_VALUE"""),66296.0)</f>
        <v>66296</v>
      </c>
    </row>
    <row r="973">
      <c r="A973" s="2" t="s">
        <v>974</v>
      </c>
      <c r="B973" s="1">
        <f>IFERROR(__xludf.DUMMYFUNCTION("split(A973,""#"")"),32412.0)</f>
        <v>32412</v>
      </c>
      <c r="C973" s="1">
        <f>IFERROR(__xludf.DUMMYFUNCTION("""COMPUTED_VALUE"""),32329.0)</f>
        <v>32329</v>
      </c>
    </row>
    <row r="974">
      <c r="A974" s="2" t="s">
        <v>975</v>
      </c>
      <c r="B974" s="1">
        <f>IFERROR(__xludf.DUMMYFUNCTION("split(A974,""#"")"),52231.0)</f>
        <v>52231</v>
      </c>
      <c r="C974" s="1">
        <f>IFERROR(__xludf.DUMMYFUNCTION("""COMPUTED_VALUE"""),72376.0)</f>
        <v>72376</v>
      </c>
    </row>
    <row r="975">
      <c r="A975" s="2" t="s">
        <v>976</v>
      </c>
      <c r="B975" s="1">
        <f>IFERROR(__xludf.DUMMYFUNCTION("split(A975,""#"")"),30379.0)</f>
        <v>30379</v>
      </c>
      <c r="C975" s="1">
        <f>IFERROR(__xludf.DUMMYFUNCTION("""COMPUTED_VALUE"""),62620.0)</f>
        <v>62620</v>
      </c>
    </row>
    <row r="976">
      <c r="A976" s="2" t="s">
        <v>977</v>
      </c>
      <c r="B976" s="1">
        <f>IFERROR(__xludf.DUMMYFUNCTION("split(A976,""#"")"),80100.0)</f>
        <v>80100</v>
      </c>
      <c r="C976" s="1">
        <f>IFERROR(__xludf.DUMMYFUNCTION("""COMPUTED_VALUE"""),29605.0)</f>
        <v>29605</v>
      </c>
    </row>
    <row r="977">
      <c r="A977" s="2" t="s">
        <v>978</v>
      </c>
      <c r="B977" s="1">
        <f>IFERROR(__xludf.DUMMYFUNCTION("split(A977,""#"")"),74262.0)</f>
        <v>74262</v>
      </c>
      <c r="C977" s="1">
        <f>IFERROR(__xludf.DUMMYFUNCTION("""COMPUTED_VALUE"""),90582.0)</f>
        <v>90582</v>
      </c>
    </row>
    <row r="978">
      <c r="A978" s="2" t="s">
        <v>979</v>
      </c>
      <c r="B978" s="1">
        <f>IFERROR(__xludf.DUMMYFUNCTION("split(A978,""#"")"),14634.0)</f>
        <v>14634</v>
      </c>
      <c r="C978" s="1">
        <f>IFERROR(__xludf.DUMMYFUNCTION("""COMPUTED_VALUE"""),52329.0)</f>
        <v>52329</v>
      </c>
    </row>
    <row r="979">
      <c r="A979" s="2" t="s">
        <v>980</v>
      </c>
      <c r="B979" s="1">
        <f>IFERROR(__xludf.DUMMYFUNCTION("split(A979,""#"")"),41091.0)</f>
        <v>41091</v>
      </c>
      <c r="C979" s="1">
        <f>IFERROR(__xludf.DUMMYFUNCTION("""COMPUTED_VALUE"""),97452.0)</f>
        <v>97452</v>
      </c>
    </row>
    <row r="980">
      <c r="A980" s="2" t="s">
        <v>981</v>
      </c>
      <c r="B980" s="1">
        <f>IFERROR(__xludf.DUMMYFUNCTION("split(A980,""#"")"),32482.0)</f>
        <v>32482</v>
      </c>
      <c r="C980" s="1">
        <f>IFERROR(__xludf.DUMMYFUNCTION("""COMPUTED_VALUE"""),31278.0)</f>
        <v>31278</v>
      </c>
    </row>
    <row r="981">
      <c r="A981" s="2" t="s">
        <v>982</v>
      </c>
      <c r="B981" s="1">
        <f>IFERROR(__xludf.DUMMYFUNCTION("split(A981,""#"")"),44499.0)</f>
        <v>44499</v>
      </c>
      <c r="C981" s="1">
        <f>IFERROR(__xludf.DUMMYFUNCTION("""COMPUTED_VALUE"""),83851.0)</f>
        <v>83851</v>
      </c>
    </row>
    <row r="982">
      <c r="A982" s="2" t="s">
        <v>983</v>
      </c>
      <c r="B982" s="1">
        <f>IFERROR(__xludf.DUMMYFUNCTION("split(A982,""#"")"),12050.0)</f>
        <v>12050</v>
      </c>
      <c r="C982" s="1">
        <f>IFERROR(__xludf.DUMMYFUNCTION("""COMPUTED_VALUE"""),85447.0)</f>
        <v>85447</v>
      </c>
    </row>
    <row r="983">
      <c r="A983" s="2" t="s">
        <v>984</v>
      </c>
      <c r="B983" s="1">
        <f>IFERROR(__xludf.DUMMYFUNCTION("split(A983,""#"")"),93469.0)</f>
        <v>93469</v>
      </c>
      <c r="C983" s="1">
        <f>IFERROR(__xludf.DUMMYFUNCTION("""COMPUTED_VALUE"""),21599.0)</f>
        <v>21599</v>
      </c>
    </row>
    <row r="984">
      <c r="A984" s="2" t="s">
        <v>985</v>
      </c>
      <c r="B984" s="1">
        <f>IFERROR(__xludf.DUMMYFUNCTION("split(A984,""#"")"),73286.0)</f>
        <v>73286</v>
      </c>
      <c r="C984" s="1">
        <f>IFERROR(__xludf.DUMMYFUNCTION("""COMPUTED_VALUE"""),38522.0)</f>
        <v>38522</v>
      </c>
    </row>
    <row r="985">
      <c r="A985" s="2" t="s">
        <v>986</v>
      </c>
      <c r="B985" s="1">
        <f>IFERROR(__xludf.DUMMYFUNCTION("split(A985,""#"")"),88923.0)</f>
        <v>88923</v>
      </c>
      <c r="C985" s="1">
        <f>IFERROR(__xludf.DUMMYFUNCTION("""COMPUTED_VALUE"""),81268.0)</f>
        <v>81268</v>
      </c>
    </row>
    <row r="986">
      <c r="A986" s="2" t="s">
        <v>987</v>
      </c>
      <c r="B986" s="1">
        <f>IFERROR(__xludf.DUMMYFUNCTION("split(A986,""#"")"),20527.0)</f>
        <v>20527</v>
      </c>
      <c r="C986" s="1">
        <f>IFERROR(__xludf.DUMMYFUNCTION("""COMPUTED_VALUE"""),29605.0)</f>
        <v>29605</v>
      </c>
    </row>
    <row r="987">
      <c r="A987" s="2" t="s">
        <v>988</v>
      </c>
      <c r="B987" s="1">
        <f>IFERROR(__xludf.DUMMYFUNCTION("split(A987,""#"")"),83959.0)</f>
        <v>83959</v>
      </c>
      <c r="C987" s="1">
        <f>IFERROR(__xludf.DUMMYFUNCTION("""COMPUTED_VALUE"""),57974.0)</f>
        <v>57974</v>
      </c>
    </row>
    <row r="988">
      <c r="A988" s="2" t="s">
        <v>989</v>
      </c>
      <c r="B988" s="1">
        <f>IFERROR(__xludf.DUMMYFUNCTION("split(A988,""#"")"),92046.0)</f>
        <v>92046</v>
      </c>
      <c r="C988" s="1">
        <f>IFERROR(__xludf.DUMMYFUNCTION("""COMPUTED_VALUE"""),83593.0)</f>
        <v>83593</v>
      </c>
    </row>
    <row r="989">
      <c r="A989" s="2" t="s">
        <v>990</v>
      </c>
      <c r="B989" s="1">
        <f>IFERROR(__xludf.DUMMYFUNCTION("split(A989,""#"")"),67939.0)</f>
        <v>67939</v>
      </c>
      <c r="C989" s="1">
        <f>IFERROR(__xludf.DUMMYFUNCTION("""COMPUTED_VALUE"""),99783.0)</f>
        <v>99783</v>
      </c>
    </row>
    <row r="990">
      <c r="A990" s="2" t="s">
        <v>991</v>
      </c>
      <c r="B990" s="1">
        <f>IFERROR(__xludf.DUMMYFUNCTION("split(A990,""#"")"),42239.0)</f>
        <v>42239</v>
      </c>
      <c r="C990" s="1">
        <f>IFERROR(__xludf.DUMMYFUNCTION("""COMPUTED_VALUE"""),53315.0)</f>
        <v>53315</v>
      </c>
    </row>
    <row r="991">
      <c r="A991" s="2" t="s">
        <v>992</v>
      </c>
      <c r="B991" s="1">
        <f>IFERROR(__xludf.DUMMYFUNCTION("split(A991,""#"")"),56584.0)</f>
        <v>56584</v>
      </c>
      <c r="C991" s="1">
        <f>IFERROR(__xludf.DUMMYFUNCTION("""COMPUTED_VALUE"""),16398.0)</f>
        <v>16398</v>
      </c>
    </row>
    <row r="992">
      <c r="A992" s="2" t="s">
        <v>993</v>
      </c>
      <c r="B992" s="1">
        <f>IFERROR(__xludf.DUMMYFUNCTION("split(A992,""#"")"),70237.0)</f>
        <v>70237</v>
      </c>
      <c r="C992" s="1">
        <f>IFERROR(__xludf.DUMMYFUNCTION("""COMPUTED_VALUE"""),21652.0)</f>
        <v>21652</v>
      </c>
    </row>
    <row r="993">
      <c r="A993" s="2" t="s">
        <v>994</v>
      </c>
      <c r="B993" s="1">
        <f>IFERROR(__xludf.DUMMYFUNCTION("split(A993,""#"")"),50928.0)</f>
        <v>50928</v>
      </c>
      <c r="C993" s="1">
        <f>IFERROR(__xludf.DUMMYFUNCTION("""COMPUTED_VALUE"""),90582.0)</f>
        <v>90582</v>
      </c>
    </row>
    <row r="994">
      <c r="A994" s="2" t="s">
        <v>995</v>
      </c>
      <c r="B994" s="1">
        <f>IFERROR(__xludf.DUMMYFUNCTION("split(A994,""#"")"),77632.0)</f>
        <v>77632</v>
      </c>
      <c r="C994" s="1">
        <f>IFERROR(__xludf.DUMMYFUNCTION("""COMPUTED_VALUE"""),88216.0)</f>
        <v>88216</v>
      </c>
    </row>
    <row r="995">
      <c r="A995" s="2" t="s">
        <v>996</v>
      </c>
      <c r="B995" s="1">
        <f>IFERROR(__xludf.DUMMYFUNCTION("split(A995,""#"")"),59573.0)</f>
        <v>59573</v>
      </c>
      <c r="C995" s="1">
        <f>IFERROR(__xludf.DUMMYFUNCTION("""COMPUTED_VALUE"""),94988.0)</f>
        <v>94988</v>
      </c>
    </row>
    <row r="996">
      <c r="A996" s="2" t="s">
        <v>997</v>
      </c>
      <c r="B996" s="1">
        <f>IFERROR(__xludf.DUMMYFUNCTION("split(A996,""#"")"),94450.0)</f>
        <v>94450</v>
      </c>
      <c r="C996" s="1">
        <f>IFERROR(__xludf.DUMMYFUNCTION("""COMPUTED_VALUE"""),36393.0)</f>
        <v>36393</v>
      </c>
    </row>
    <row r="997">
      <c r="A997" s="2" t="s">
        <v>998</v>
      </c>
      <c r="B997" s="1">
        <f>IFERROR(__xludf.DUMMYFUNCTION("split(A997,""#"")"),43063.0)</f>
        <v>43063</v>
      </c>
      <c r="C997" s="1">
        <f>IFERROR(__xludf.DUMMYFUNCTION("""COMPUTED_VALUE"""),91467.0)</f>
        <v>91467</v>
      </c>
    </row>
    <row r="998">
      <c r="A998" s="2" t="s">
        <v>999</v>
      </c>
      <c r="B998" s="1">
        <f>IFERROR(__xludf.DUMMYFUNCTION("split(A998,""#"")"),95915.0)</f>
        <v>95915</v>
      </c>
      <c r="C998" s="1">
        <f>IFERROR(__xludf.DUMMYFUNCTION("""COMPUTED_VALUE"""),28645.0)</f>
        <v>28645</v>
      </c>
    </row>
    <row r="999">
      <c r="A999" s="2" t="s">
        <v>1000</v>
      </c>
      <c r="B999" s="1">
        <f>IFERROR(__xludf.DUMMYFUNCTION("split(A999,""#"")"),18977.0)</f>
        <v>18977</v>
      </c>
      <c r="C999" s="1">
        <f>IFERROR(__xludf.DUMMYFUNCTION("""COMPUTED_VALUE"""),63414.0)</f>
        <v>63414</v>
      </c>
    </row>
    <row r="1000">
      <c r="A1000" s="2" t="s">
        <v>1001</v>
      </c>
      <c r="B1000" s="1">
        <f>IFERROR(__xludf.DUMMYFUNCTION("split(A1000,""#"")"),59673.0)</f>
        <v>59673</v>
      </c>
      <c r="C1000" s="1">
        <f>IFERROR(__xludf.DUMMYFUNCTION("""COMPUTED_VALUE"""),96558.0)</f>
        <v>96558</v>
      </c>
    </row>
    <row r="1001">
      <c r="A1001" s="2" t="s">
        <v>1002</v>
      </c>
      <c r="B1001" s="1">
        <f>IFERROR(__xludf.DUMMYFUNCTION("split(A1001,""#"")"),73123.0)</f>
        <v>73123</v>
      </c>
      <c r="C1001" s="1">
        <f>IFERROR(__xludf.DUMMYFUNCTION("""COMPUTED_VALUE"""),12635.0)</f>
        <v>12635</v>
      </c>
    </row>
  </sheetData>
  <drawing r:id="rId1"/>
</worksheet>
</file>