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2009WorldChampionshipsPruszkowWomensIndividualPursuitQualifying" localSheetId="0">Sheet1!$A$2:$M$22</definedName>
    <definedName name="_2011WorldChampionshipMenKilometer" localSheetId="1">Sheet2!$A$2:$E$21</definedName>
    <definedName name="_2012WorldChampionshipsMelbourneMensTeamSprintQualifying" localSheetId="2">Sheet3!$A$2:$D$18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4" l="1"/>
  <c r="D5" i="4"/>
  <c r="D4" i="4"/>
  <c r="D8" i="4"/>
  <c r="D10" i="4"/>
  <c r="D14" i="4"/>
  <c r="D16" i="4"/>
  <c r="D13" i="4"/>
  <c r="D9" i="4"/>
  <c r="D7" i="4"/>
  <c r="D11" i="4"/>
  <c r="D6" i="4"/>
  <c r="D12" i="4"/>
  <c r="D21" i="4"/>
  <c r="D17" i="4"/>
  <c r="D18" i="4"/>
  <c r="D27" i="4"/>
  <c r="D15" i="4"/>
  <c r="D26" i="4"/>
  <c r="D24" i="4"/>
  <c r="D25" i="4"/>
  <c r="D22" i="4"/>
  <c r="D19" i="4"/>
  <c r="D28" i="4"/>
  <c r="D23" i="4"/>
  <c r="D31" i="4"/>
  <c r="D30" i="4"/>
  <c r="D29" i="4"/>
  <c r="D20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2" i="4"/>
  <c r="B14" i="4"/>
  <c r="B27" i="4"/>
  <c r="B21" i="4"/>
  <c r="C16" i="4"/>
  <c r="B16" i="4"/>
  <c r="B11" i="4"/>
  <c r="C25" i="4"/>
  <c r="B25" i="4"/>
  <c r="C8" i="4"/>
  <c r="B8" i="4"/>
  <c r="C41" i="4"/>
  <c r="B41" i="4"/>
  <c r="C15" i="4"/>
  <c r="B15" i="4"/>
  <c r="C36" i="4"/>
  <c r="B36" i="4"/>
  <c r="C21" i="4"/>
  <c r="C4" i="4"/>
  <c r="B4" i="4"/>
  <c r="C31" i="4"/>
  <c r="B31" i="4"/>
  <c r="C10" i="4"/>
  <c r="B10" i="4"/>
  <c r="C26" i="4"/>
  <c r="B26" i="4"/>
  <c r="C11" i="4"/>
  <c r="C13" i="4"/>
  <c r="B13" i="4"/>
  <c r="C14" i="4"/>
  <c r="C3" i="4"/>
  <c r="B3" i="4"/>
  <c r="C2" i="4"/>
  <c r="B2" i="4"/>
  <c r="C5" i="4"/>
  <c r="B5" i="4"/>
</calcChain>
</file>

<file path=xl/connections.xml><?xml version="1.0" encoding="utf-8"?>
<connections xmlns="http://schemas.openxmlformats.org/spreadsheetml/2006/main">
  <connection id="1" name="2009WorldChampionshipsPruszkowWomensIndividualPursuitQualifying.csv" type="6" refreshedVersion="0" background="1" saveData="1">
    <textPr fileType="mac" sourceFile="Macintosh HD:Users:andrew:Dropbox:GitHub:Visual-Cycling:csvs:2009WorldChampionshipsPruszkowWomensIndividualPursuitQualifying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1WorldChampionshipMenKilometer.csv" type="6" refreshedVersion="0" background="1" saveData="1">
    <textPr fileType="mac" sourceFile="Macintosh HD:Users:andrew:Dropbox:GitHub:Visual-Cycling:csvs:2011WorldChampionshipMenKilometer.csv" comma="1">
      <textFields count="5">
        <textField/>
        <textField/>
        <textField/>
        <textField/>
        <textField/>
      </textFields>
    </textPr>
  </connection>
  <connection id="3" name="2012WorldChampionshipsMelbourneMensTeamSprintQualifying.csv" type="6" refreshedVersion="0" background="1" saveData="1">
    <textPr fileType="mac" sourceFile="Macintosh HD:Users:andrew:Dropbox:GitHub:Visual-Cycling:csvs:2012WorldChampionshipsMelbourneMensTeamSprintQualifying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<sst xmlns="http://schemas.openxmlformats.org/spreadsheetml/2006/main" count="114" uniqueCount="103">
  <si>
    <t>NontasinCHANPENG</t>
  </si>
  <si>
    <t>OlgaSLYUSAREVA</t>
  </si>
  <si>
    <t>DalilaRODRIGUEZ HERNANDEZ</t>
  </si>
  <si>
    <t>LeireOLABERRIA DORRONSORO</t>
  </si>
  <si>
    <t>AusrineTREBAITE</t>
  </si>
  <si>
    <t>GemaPASCUAL TORRECILLA</t>
  </si>
  <si>
    <t>LadaKOZLIKOVA</t>
  </si>
  <si>
    <t>JolienD'HOORE</t>
  </si>
  <si>
    <t>SvitlanaGALYUK</t>
  </si>
  <si>
    <t>TatsianaSHARAKOVA</t>
  </si>
  <si>
    <t>JosephineTOMIC</t>
  </si>
  <si>
    <t>CharlotteBECKER</t>
  </si>
  <si>
    <t>JoannaROWSELL</t>
  </si>
  <si>
    <t>TaraWHITTEN</t>
  </si>
  <si>
    <t>VerenaJOOS</t>
  </si>
  <si>
    <t>VilijaSEREIKAITE</t>
  </si>
  <si>
    <t>EleonoraVAN DIJK</t>
  </si>
  <si>
    <t>LuisaCALLE WILLIAMS Maria</t>
  </si>
  <si>
    <t>WendyHOUVENAGHEL</t>
  </si>
  <si>
    <t>AlisonSHANKS</t>
  </si>
  <si>
    <t>EdytaJASINSKA</t>
  </si>
  <si>
    <t>racer</t>
  </si>
  <si>
    <t>QhairantAMRAN Muhd Arfy</t>
  </si>
  <si>
    <t>KamilKUCZYNSKI</t>
  </si>
  <si>
    <t>AndreyKUBEEV</t>
  </si>
  <si>
    <t>ZapataFABIAN HERNANDO Puerta</t>
  </si>
  <si>
    <t>YevhenBOLIBRUKH</t>
  </si>
  <si>
    <t>RamiroPULGAR ARAUJO Angel</t>
  </si>
  <si>
    <t>JoachimEILERS</t>
  </si>
  <si>
    <t>RizalTISIN Mohd</t>
  </si>
  <si>
    <t>FrancescoCECI</t>
  </si>
  <si>
    <t>YudaiNITTA</t>
  </si>
  <si>
    <t>SimonVAN VELTHOOVEN</t>
  </si>
  <si>
    <t>NikolayZHURKIN</t>
  </si>
  <si>
    <t>QuentinLAFARGUE</t>
  </si>
  <si>
    <t>HugoHAAK</t>
  </si>
  <si>
    <t>AdrianTEKLINSKI</t>
  </si>
  <si>
    <t>TomasBABEK</t>
  </si>
  <si>
    <t>EdwardDAWKINS</t>
  </si>
  <si>
    <t>StefanNIMKE</t>
  </si>
  <si>
    <t>FrancoisPERVIS</t>
  </si>
  <si>
    <t>MichaelD'ALMEIDA</t>
  </si>
  <si>
    <t>Rider</t>
  </si>
  <si>
    <t>Greece</t>
  </si>
  <si>
    <t>Malaysia</t>
  </si>
  <si>
    <t>India</t>
  </si>
  <si>
    <t>Canada</t>
  </si>
  <si>
    <t>CzechRepublic</t>
  </si>
  <si>
    <t>UnitedStates</t>
  </si>
  <si>
    <t>Japan</t>
  </si>
  <si>
    <t>Venezuela</t>
  </si>
  <si>
    <t>Poland</t>
  </si>
  <si>
    <t>China</t>
  </si>
  <si>
    <t>France</t>
  </si>
  <si>
    <t>NewZealand</t>
  </si>
  <si>
    <t>Netherlands</t>
  </si>
  <si>
    <t>Australia</t>
  </si>
  <si>
    <t>Russia</t>
  </si>
  <si>
    <t>Germany</t>
  </si>
  <si>
    <t>GreatBritain</t>
  </si>
  <si>
    <t>Team</t>
  </si>
  <si>
    <t>Racers</t>
  </si>
  <si>
    <t>Podiums</t>
  </si>
  <si>
    <t>Austrilia</t>
  </si>
  <si>
    <t>Great Britian</t>
  </si>
  <si>
    <t>New Zealand</t>
  </si>
  <si>
    <t>Lithuania</t>
  </si>
  <si>
    <t>Ukraine</t>
  </si>
  <si>
    <t>Denmark</t>
  </si>
  <si>
    <t>United States</t>
  </si>
  <si>
    <t>Columbia</t>
  </si>
  <si>
    <t>Spain</t>
  </si>
  <si>
    <t>Belgium</t>
  </si>
  <si>
    <t>Switzerland</t>
  </si>
  <si>
    <t>Ireland</t>
  </si>
  <si>
    <t xml:space="preserve">Venezuela </t>
  </si>
  <si>
    <t>Italy</t>
  </si>
  <si>
    <t>Belarus</t>
  </si>
  <si>
    <t>Czech Republic</t>
  </si>
  <si>
    <t>Cuba</t>
  </si>
  <si>
    <t>Hong Kong</t>
  </si>
  <si>
    <t>Mexico</t>
  </si>
  <si>
    <t>Argentina</t>
  </si>
  <si>
    <t>Taiwan</t>
  </si>
  <si>
    <t>Chile</t>
  </si>
  <si>
    <t>Finland</t>
  </si>
  <si>
    <t>Thailand</t>
  </si>
  <si>
    <t>Kazakhstan</t>
  </si>
  <si>
    <t xml:space="preserve">Guatemala </t>
  </si>
  <si>
    <t xml:space="preserve">Malaysia </t>
  </si>
  <si>
    <t>Uganda</t>
  </si>
  <si>
    <t>Georgia</t>
  </si>
  <si>
    <t>Trinidad &amp; Tobago</t>
  </si>
  <si>
    <t>Dominican Republic</t>
  </si>
  <si>
    <t>Ecuador</t>
  </si>
  <si>
    <t>Austria</t>
  </si>
  <si>
    <t>Brazil</t>
  </si>
  <si>
    <t>Korea</t>
  </si>
  <si>
    <t>Uzbekistan</t>
  </si>
  <si>
    <t>Iran</t>
  </si>
  <si>
    <t>Kirghizistan</t>
  </si>
  <si>
    <t>South Africa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</si>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</sst>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2009</a:t>
            </a:r>
            <a:r>
              <a:rPr lang="en-US" baseline="0"/>
              <a:t> Women's World Cup Individual Pursuit Qualifing 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Sheet1!$A$2</c:f>
              <c:strCache>
                <c:ptCount val="1"/>
                <c:pt idx="0">
                  <c:v>NontasinCHANPENG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Sheet1!$B$2:$M$2</c:f>
              <c:numCache>
                <c:formatCode>General</c:formatCode>
                <c:ptCount val="12"/>
                <c:pt idx="0">
                  <c:v>21.0</c:v>
                </c:pt>
                <c:pt idx="1">
                  <c:v>21.0</c:v>
                </c:pt>
                <c:pt idx="2">
                  <c:v>21.0</c:v>
                </c:pt>
                <c:pt idx="3">
                  <c:v>21.0</c:v>
                </c:pt>
                <c:pt idx="4">
                  <c:v>21.0</c:v>
                </c:pt>
                <c:pt idx="5">
                  <c:v>21.0</c:v>
                </c:pt>
                <c:pt idx="6">
                  <c:v>21.0</c:v>
                </c:pt>
                <c:pt idx="7">
                  <c:v>21.0</c:v>
                </c:pt>
                <c:pt idx="8">
                  <c:v>21.0</c:v>
                </c:pt>
                <c:pt idx="9">
                  <c:v>21.0</c:v>
                </c:pt>
                <c:pt idx="10">
                  <c:v>21.0</c:v>
                </c:pt>
                <c:pt idx="11">
                  <c:v>21.0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Sheet1!$A$3</c:f>
              <c:strCache>
                <c:ptCount val="1"/>
                <c:pt idx="0">
                  <c:v>GemaPASCUAL TORRECILLA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Sheet1!$B$3:$M$3</c:f>
              <c:numCache>
                <c:formatCode>General</c:formatCode>
                <c:ptCount val="12"/>
                <c:pt idx="0">
                  <c:v>14.0</c:v>
                </c:pt>
                <c:pt idx="1">
                  <c:v>14.0</c:v>
                </c:pt>
                <c:pt idx="2">
                  <c:v>15.0</c:v>
                </c:pt>
                <c:pt idx="3">
                  <c:v>18.0</c:v>
                </c:pt>
                <c:pt idx="4">
                  <c:v>19.0</c:v>
                </c:pt>
                <c:pt idx="5">
                  <c:v>20.0</c:v>
                </c:pt>
                <c:pt idx="6">
                  <c:v>20.0</c:v>
                </c:pt>
                <c:pt idx="7">
                  <c:v>20.0</c:v>
                </c:pt>
                <c:pt idx="8">
                  <c:v>20.0</c:v>
                </c:pt>
                <c:pt idx="9">
                  <c:v>20.0</c:v>
                </c:pt>
                <c:pt idx="10">
                  <c:v>20.0</c:v>
                </c:pt>
                <c:pt idx="11">
                  <c:v>20.0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Sheet1!$A$4</c:f>
              <c:strCache>
                <c:ptCount val="1"/>
                <c:pt idx="0">
                  <c:v>EdytaJASINSKA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Sheet1!$B$4:$M$4</c:f>
              <c:numCache>
                <c:formatCode>General</c:formatCode>
                <c:ptCount val="12"/>
                <c:pt idx="0">
                  <c:v>15.0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19.0</c:v>
                </c:pt>
                <c:pt idx="7">
                  <c:v>19.0</c:v>
                </c:pt>
                <c:pt idx="8">
                  <c:v>19.0</c:v>
                </c:pt>
                <c:pt idx="9">
                  <c:v>19.0</c:v>
                </c:pt>
                <c:pt idx="10">
                  <c:v>19.0</c:v>
                </c:pt>
                <c:pt idx="11">
                  <c:v>19.0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Sheet1!$A$5</c:f>
              <c:strCache>
                <c:ptCount val="1"/>
                <c:pt idx="0">
                  <c:v>TatsianaSHARAKOVA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Sheet1!$B$5:$M$5</c:f>
              <c:numCache>
                <c:formatCode>General</c:formatCode>
                <c:ptCount val="12"/>
                <c:pt idx="0">
                  <c:v>5.0</c:v>
                </c:pt>
                <c:pt idx="1">
                  <c:v>5.0</c:v>
                </c:pt>
                <c:pt idx="2">
                  <c:v>9.0</c:v>
                </c:pt>
                <c:pt idx="3">
                  <c:v>9.0</c:v>
                </c:pt>
                <c:pt idx="4">
                  <c:v>11.0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16.0</c:v>
                </c:pt>
                <c:pt idx="9">
                  <c:v>17.0</c:v>
                </c:pt>
                <c:pt idx="10">
                  <c:v>17.0</c:v>
                </c:pt>
                <c:pt idx="11">
                  <c:v>18.0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Sheet1!$A$6</c:f>
              <c:strCache>
                <c:ptCount val="1"/>
                <c:pt idx="0">
                  <c:v>OlgaSLYUSAREVA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Sheet1!$B$6:$M$6</c:f>
              <c:numCache>
                <c:formatCode>General</c:formatCode>
                <c:ptCount val="12"/>
                <c:pt idx="0">
                  <c:v>9.0</c:v>
                </c:pt>
                <c:pt idx="1">
                  <c:v>13.0</c:v>
                </c:pt>
                <c:pt idx="2">
                  <c:v>13.0</c:v>
                </c:pt>
                <c:pt idx="3">
                  <c:v>15.0</c:v>
                </c:pt>
                <c:pt idx="4">
                  <c:v>16.0</c:v>
                </c:pt>
                <c:pt idx="5">
                  <c:v>18.0</c:v>
                </c:pt>
                <c:pt idx="6">
                  <c:v>18.0</c:v>
                </c:pt>
                <c:pt idx="7">
                  <c:v>18.0</c:v>
                </c:pt>
                <c:pt idx="8">
                  <c:v>18.0</c:v>
                </c:pt>
                <c:pt idx="9">
                  <c:v>18.0</c:v>
                </c:pt>
                <c:pt idx="10">
                  <c:v>18.0</c:v>
                </c:pt>
                <c:pt idx="11">
                  <c:v>17.0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Sheet1!$A$7</c:f>
              <c:strCache>
                <c:ptCount val="1"/>
                <c:pt idx="0">
                  <c:v>DalilaRODRIGUEZ HERNANDEZ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Sheet1!$B$7:$M$7</c:f>
              <c:numCache>
                <c:formatCode>General</c:formatCode>
                <c:ptCount val="12"/>
                <c:pt idx="0">
                  <c:v>16.0</c:v>
                </c:pt>
                <c:pt idx="1">
                  <c:v>17.0</c:v>
                </c:pt>
                <c:pt idx="2">
                  <c:v>17.0</c:v>
                </c:pt>
                <c:pt idx="3">
                  <c:v>14.0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13.0</c:v>
                </c:pt>
                <c:pt idx="8">
                  <c:v>14.0</c:v>
                </c:pt>
                <c:pt idx="9">
                  <c:v>14.0</c:v>
                </c:pt>
                <c:pt idx="10">
                  <c:v>16.0</c:v>
                </c:pt>
                <c:pt idx="11">
                  <c:v>16.0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Sheet1!$A$8</c:f>
              <c:strCache>
                <c:ptCount val="1"/>
                <c:pt idx="0">
                  <c:v>AusrineTREBAITE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Sheet1!$B$8:$M$8</c:f>
              <c:numCache>
                <c:formatCode>General</c:formatCode>
                <c:ptCount val="12"/>
                <c:pt idx="0">
                  <c:v>4.0</c:v>
                </c:pt>
                <c:pt idx="1">
                  <c:v>3.0</c:v>
                </c:pt>
                <c:pt idx="2">
                  <c:v>5.0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15.0</c:v>
                </c:pt>
                <c:pt idx="8">
                  <c:v>15.0</c:v>
                </c:pt>
                <c:pt idx="9">
                  <c:v>15.0</c:v>
                </c:pt>
                <c:pt idx="10">
                  <c:v>15.0</c:v>
                </c:pt>
                <c:pt idx="11">
                  <c:v>15.0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Sheet1!$A$9</c:f>
              <c:strCache>
                <c:ptCount val="1"/>
                <c:pt idx="0">
                  <c:v>LadaKOZLIKOVA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Sheet1!$B$9:$M$9</c:f>
              <c:numCache>
                <c:formatCode>General</c:formatCode>
                <c:ptCount val="12"/>
                <c:pt idx="0">
                  <c:v>6.0</c:v>
                </c:pt>
                <c:pt idx="1">
                  <c:v>6.0</c:v>
                </c:pt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  <c:pt idx="5">
                  <c:v>7.0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12.0</c:v>
                </c:pt>
                <c:pt idx="11">
                  <c:v>14.0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Sheet1!$A$10</c:f>
              <c:strCache>
                <c:ptCount val="1"/>
                <c:pt idx="0">
                  <c:v>JolienD'HOORE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Sheet1!$B$10:$M$10</c:f>
              <c:numCache>
                <c:formatCode>General</c:formatCode>
                <c:ptCount val="12"/>
                <c:pt idx="0">
                  <c:v>7.0</c:v>
                </c:pt>
                <c:pt idx="1">
                  <c:v>11.0</c:v>
                </c:pt>
                <c:pt idx="2">
                  <c:v>11.0</c:v>
                </c:pt>
                <c:pt idx="3">
                  <c:v>13.0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17.0</c:v>
                </c:pt>
                <c:pt idx="8">
                  <c:v>17.0</c:v>
                </c:pt>
                <c:pt idx="9">
                  <c:v>16.0</c:v>
                </c:pt>
                <c:pt idx="10">
                  <c:v>14.0</c:v>
                </c:pt>
                <c:pt idx="11">
                  <c:v>13.0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Sheet1!$A$11</c:f>
              <c:strCache>
                <c:ptCount val="1"/>
                <c:pt idx="0">
                  <c:v>LuisaCALLE WILLIAMS Maria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Sheet1!$B$11:$M$11</c:f>
              <c:numCache>
                <c:formatCode>General</c:formatCode>
                <c:ptCount val="12"/>
                <c:pt idx="0">
                  <c:v>19.0</c:v>
                </c:pt>
                <c:pt idx="1">
                  <c:v>19.0</c:v>
                </c:pt>
                <c:pt idx="2">
                  <c:v>19.0</c:v>
                </c:pt>
                <c:pt idx="3">
                  <c:v>19.0</c:v>
                </c:pt>
                <c:pt idx="4">
                  <c:v>17.0</c:v>
                </c:pt>
                <c:pt idx="5">
                  <c:v>15.0</c:v>
                </c:pt>
                <c:pt idx="6">
                  <c:v>13.0</c:v>
                </c:pt>
                <c:pt idx="7">
                  <c:v>10.0</c:v>
                </c:pt>
                <c:pt idx="8">
                  <c:v>10.0</c:v>
                </c:pt>
                <c:pt idx="9">
                  <c:v>11.0</c:v>
                </c:pt>
                <c:pt idx="10">
                  <c:v>10.0</c:v>
                </c:pt>
                <c:pt idx="11">
                  <c:v>12.0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Sheet1!$A$12</c:f>
              <c:strCache>
                <c:ptCount val="1"/>
                <c:pt idx="0">
                  <c:v>CharlotteBECKER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Sheet1!$B$12:$M$12</c:f>
              <c:numCache>
                <c:formatCode>General</c:formatCode>
                <c:ptCount val="12"/>
                <c:pt idx="0">
                  <c:v>17.0</c:v>
                </c:pt>
                <c:pt idx="1">
                  <c:v>16.0</c:v>
                </c:pt>
                <c:pt idx="2">
                  <c:v>18.0</c:v>
                </c:pt>
                <c:pt idx="3">
                  <c:v>16.0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14.0</c:v>
                </c:pt>
                <c:pt idx="8">
                  <c:v>13.0</c:v>
                </c:pt>
                <c:pt idx="9">
                  <c:v>13.0</c:v>
                </c:pt>
                <c:pt idx="10">
                  <c:v>13.0</c:v>
                </c:pt>
                <c:pt idx="11">
                  <c:v>11.0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Sheet1!$A$13</c:f>
              <c:strCache>
                <c:ptCount val="1"/>
                <c:pt idx="0">
                  <c:v>VerenaJOOS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Sheet1!$B$13:$M$13</c:f>
              <c:numCache>
                <c:formatCode>General</c:formatCode>
                <c:ptCount val="12"/>
                <c:pt idx="0">
                  <c:v>2.0</c:v>
                </c:pt>
                <c:pt idx="1">
                  <c:v>7.0</c:v>
                </c:pt>
                <c:pt idx="2">
                  <c:v>10.0</c:v>
                </c:pt>
                <c:pt idx="3">
                  <c:v>12.0</c:v>
                </c:pt>
                <c:pt idx="4">
                  <c:v>13.0</c:v>
                </c:pt>
                <c:pt idx="5">
                  <c:v>13.0</c:v>
                </c:pt>
                <c:pt idx="6">
                  <c:v>12.0</c:v>
                </c:pt>
                <c:pt idx="7">
                  <c:v>11.0</c:v>
                </c:pt>
                <c:pt idx="8">
                  <c:v>12.0</c:v>
                </c:pt>
                <c:pt idx="9">
                  <c:v>12.0</c:v>
                </c:pt>
                <c:pt idx="10">
                  <c:v>11.0</c:v>
                </c:pt>
                <c:pt idx="11">
                  <c:v>10.0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Sheet1!$A$14</c:f>
              <c:strCache>
                <c:ptCount val="1"/>
                <c:pt idx="0">
                  <c:v>LeireOLABERRIA DORRONSORO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Sheet1!$B$14:$M$14</c:f>
              <c:numCache>
                <c:formatCode>General</c:formatCode>
                <c:ptCount val="12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  <c:pt idx="3">
                  <c:v>20.0</c:v>
                </c:pt>
                <c:pt idx="4">
                  <c:v>20.0</c:v>
                </c:pt>
                <c:pt idx="5">
                  <c:v>17.0</c:v>
                </c:pt>
                <c:pt idx="6">
                  <c:v>16.0</c:v>
                </c:pt>
                <c:pt idx="7">
                  <c:v>12.0</c:v>
                </c:pt>
                <c:pt idx="8">
                  <c:v>11.0</c:v>
                </c:pt>
                <c:pt idx="9">
                  <c:v>10.0</c:v>
                </c:pt>
                <c:pt idx="10">
                  <c:v>9.0</c:v>
                </c:pt>
                <c:pt idx="11">
                  <c:v>9.0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Sheet1!$A$15</c:f>
              <c:strCache>
                <c:ptCount val="1"/>
                <c:pt idx="0">
                  <c:v>SvitlanaGALYUK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Sheet1!$B$15:$M$15</c:f>
              <c:numCache>
                <c:formatCode>General</c:formatCode>
                <c:ptCount val="12"/>
                <c:pt idx="0">
                  <c:v>18.0</c:v>
                </c:pt>
                <c:pt idx="1">
                  <c:v>18.0</c:v>
                </c:pt>
                <c:pt idx="2">
                  <c:v>14.0</c:v>
                </c:pt>
                <c:pt idx="3">
                  <c:v>11.0</c:v>
                </c:pt>
                <c:pt idx="4">
                  <c:v>10.0</c:v>
                </c:pt>
                <c:pt idx="5">
                  <c:v>9.0</c:v>
                </c:pt>
                <c:pt idx="6">
                  <c:v>8.0</c:v>
                </c:pt>
                <c:pt idx="7">
                  <c:v>8.0</c:v>
                </c:pt>
                <c:pt idx="8">
                  <c:v>8.0</c:v>
                </c:pt>
                <c:pt idx="9">
                  <c:v>8.0</c:v>
                </c:pt>
                <c:pt idx="10">
                  <c:v>8.0</c:v>
                </c:pt>
                <c:pt idx="11">
                  <c:v>8.0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Sheet1!$A$16</c:f>
              <c:strCache>
                <c:ptCount val="1"/>
                <c:pt idx="0">
                  <c:v>TaraWHITTEN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Sheet1!$B$16:$M$16</c:f>
              <c:numCache>
                <c:formatCode>General</c:formatCode>
                <c:ptCount val="12"/>
                <c:pt idx="0">
                  <c:v>8.0</c:v>
                </c:pt>
                <c:pt idx="1">
                  <c:v>12.0</c:v>
                </c:pt>
                <c:pt idx="2">
                  <c:v>12.0</c:v>
                </c:pt>
                <c:pt idx="3">
                  <c:v>10.0</c:v>
                </c:pt>
                <c:pt idx="4">
                  <c:v>8.0</c:v>
                </c:pt>
                <c:pt idx="5">
                  <c:v>8.0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Sheet1!$A$17</c:f>
              <c:strCache>
                <c:ptCount val="1"/>
                <c:pt idx="0">
                  <c:v>EleonoraVAN DIJK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Sheet1!$B$17:$M$17</c:f>
              <c:numCache>
                <c:formatCode>General</c:formatCode>
                <c:ptCount val="12"/>
                <c:pt idx="0">
                  <c:v>10.0</c:v>
                </c:pt>
                <c:pt idx="1">
                  <c:v>8.0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Sheet1!$A$18</c:f>
              <c:strCache>
                <c:ptCount val="1"/>
                <c:pt idx="0">
                  <c:v>JosephineTOMIC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Sheet1!$B$18:$M$18</c:f>
              <c:numCache>
                <c:formatCode>General</c:formatCode>
                <c:ptCount val="12"/>
                <c:pt idx="0">
                  <c:v>13.0</c:v>
                </c:pt>
                <c:pt idx="1">
                  <c:v>9.0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Sheet1!$A$19</c:f>
              <c:strCache>
                <c:ptCount val="1"/>
                <c:pt idx="0">
                  <c:v>JoannaROWSELL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Sheet1!$B$19:$M$19</c:f>
              <c:numCache>
                <c:formatCode>General</c:formatCode>
                <c:ptCount val="12"/>
                <c:pt idx="0">
                  <c:v>3.0</c:v>
                </c:pt>
                <c:pt idx="1">
                  <c:v>4.0</c:v>
                </c:pt>
                <c:pt idx="2">
                  <c:v>3.0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Sheet1!$A$20</c:f>
              <c:strCache>
                <c:ptCount val="1"/>
                <c:pt idx="0">
                  <c:v>VilijaSEREIKAITE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Sheet1!$B$20:$M$20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</c:numCache>
            </c:numRef>
          </c:val>
          <c:smooth val="0"/>
        </c:ser>
        <c:ser>
          <c:idx val="20"/>
          <c:order val="19"/>
          <c:tx>
            <c:strRef>
              <c:f>Sheet1!$A$21</c:f>
              <c:strCache>
                <c:ptCount val="1"/>
                <c:pt idx="0">
                  <c:v>AlisonSHANKS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Sheet1!$B$21:$M$21</c:f>
              <c:numCache>
                <c:formatCode>General</c:formatCode>
                <c:ptCount val="12"/>
                <c:pt idx="0">
                  <c:v>12.0</c:v>
                </c:pt>
                <c:pt idx="1">
                  <c:v>9.0</c:v>
                </c:pt>
                <c:pt idx="2">
                  <c:v>8.0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</c:numCache>
            </c:numRef>
          </c:val>
          <c:smooth val="0"/>
        </c:ser>
        <c:ser>
          <c:idx val="21"/>
          <c:order val="20"/>
          <c:tx>
            <c:strRef>
              <c:f>Sheet1!$A$22</c:f>
              <c:strCache>
                <c:ptCount val="1"/>
                <c:pt idx="0">
                  <c:v>WendyHOUVENAGHEL</c:v>
                </c:pt>
              </c:strCache>
            </c:strRef>
          </c:tx>
          <c:marker>
            <c:symbol val="none"/>
          </c:marker>
          <c:cat>
            <c:numRef>
              <c:f>Sheet1!$B$1:$M$1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  <c:pt idx="4">
                  <c:v>1250.0</c:v>
                </c:pt>
                <c:pt idx="5">
                  <c:v>1500.0</c:v>
                </c:pt>
                <c:pt idx="6">
                  <c:v>1750.0</c:v>
                </c:pt>
                <c:pt idx="7">
                  <c:v>2000.0</c:v>
                </c:pt>
                <c:pt idx="8">
                  <c:v>2250.0</c:v>
                </c:pt>
                <c:pt idx="9">
                  <c:v>2500.0</c:v>
                </c:pt>
                <c:pt idx="10">
                  <c:v>2750.0</c:v>
                </c:pt>
                <c:pt idx="11">
                  <c:v>3000.0</c:v>
                </c:pt>
              </c:numCache>
            </c:numRef>
          </c:cat>
          <c:val>
            <c:numRef>
              <c:f>Sheet1!$B$22:$M$22</c:f>
              <c:numCache>
                <c:formatCode>General</c:formatCode>
                <c:ptCount val="12"/>
                <c:pt idx="0">
                  <c:v>11.0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908328"/>
        <c:axId val="567933512"/>
      </c:lineChart>
      <c:catAx>
        <c:axId val="680908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(meters)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67933512"/>
        <c:crosses val="autoZero"/>
        <c:auto val="1"/>
        <c:lblAlgn val="ctr"/>
        <c:lblOffset val="100"/>
        <c:noMultiLvlLbl val="0"/>
      </c:catAx>
      <c:valAx>
        <c:axId val="567933512"/>
        <c:scaling>
          <c:orientation val="minMax"/>
          <c:max val="22.0"/>
          <c:min val="0.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Place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09083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69806542650021"/>
          <c:y val="0.100415525504964"/>
          <c:w val="0.219249544901279"/>
          <c:h val="0.796632574460801"/>
        </c:manualLayout>
      </c:layout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Sheet2!$A$2</c:f>
              <c:strCache>
                <c:ptCount val="1"/>
                <c:pt idx="0">
                  <c:v>QhairantAMRAN Muhd Arfy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Sheet2!$B$2:$E$2</c:f>
              <c:numCache>
                <c:formatCode>General</c:formatCode>
                <c:ptCount val="4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  <c:pt idx="3">
                  <c:v>20.0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Sheet2!$A$3</c:f>
              <c:strCache>
                <c:ptCount val="1"/>
                <c:pt idx="0">
                  <c:v>FrancescoCECI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Sheet2!$B$3:$E$3</c:f>
              <c:numCache>
                <c:formatCode>General</c:formatCode>
                <c:ptCount val="4"/>
                <c:pt idx="0">
                  <c:v>19.0</c:v>
                </c:pt>
                <c:pt idx="1">
                  <c:v>19.0</c:v>
                </c:pt>
                <c:pt idx="2">
                  <c:v>19.0</c:v>
                </c:pt>
                <c:pt idx="3">
                  <c:v>19.0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Sheet2!$A$4</c:f>
              <c:strCache>
                <c:ptCount val="1"/>
                <c:pt idx="0">
                  <c:v>RamiroPULGAR ARAUJO Angel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Sheet2!$B$4:$E$4</c:f>
              <c:numCache>
                <c:formatCode>General</c:formatCode>
                <c:ptCount val="4"/>
                <c:pt idx="0">
                  <c:v>7.0</c:v>
                </c:pt>
                <c:pt idx="1">
                  <c:v>16.0</c:v>
                </c:pt>
                <c:pt idx="2">
                  <c:v>18.0</c:v>
                </c:pt>
                <c:pt idx="3">
                  <c:v>18.0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Sheet2!$A$5</c:f>
              <c:strCache>
                <c:ptCount val="1"/>
                <c:pt idx="0">
                  <c:v>SimonVAN VELTHOOVEN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Sheet2!$B$5:$E$5</c:f>
              <c:numCache>
                <c:formatCode>General</c:formatCode>
                <c:ptCount val="4"/>
                <c:pt idx="0">
                  <c:v>13.0</c:v>
                </c:pt>
                <c:pt idx="1">
                  <c:v>14.0</c:v>
                </c:pt>
                <c:pt idx="2">
                  <c:v>14.0</c:v>
                </c:pt>
                <c:pt idx="3">
                  <c:v>17.0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Sheet2!$A$6</c:f>
              <c:strCache>
                <c:ptCount val="1"/>
                <c:pt idx="0">
                  <c:v>YudaiNITTA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Sheet2!$B$6:$E$6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15.0</c:v>
                </c:pt>
                <c:pt idx="3">
                  <c:v>16.0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Sheet2!$A$7</c:f>
              <c:strCache>
                <c:ptCount val="1"/>
                <c:pt idx="0">
                  <c:v>HugoHAAK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Sheet2!$B$7:$E$7</c:f>
              <c:numCache>
                <c:formatCode>General</c:formatCode>
                <c:ptCount val="4"/>
                <c:pt idx="0">
                  <c:v>17.0</c:v>
                </c:pt>
                <c:pt idx="1">
                  <c:v>18.0</c:v>
                </c:pt>
                <c:pt idx="2">
                  <c:v>17.0</c:v>
                </c:pt>
                <c:pt idx="3">
                  <c:v>15.0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Sheet2!$A$8</c:f>
              <c:strCache>
                <c:ptCount val="1"/>
                <c:pt idx="0">
                  <c:v>YevhenBOLIBRUKH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Sheet2!$B$8:$E$8</c:f>
              <c:numCache>
                <c:formatCode>General</c:formatCode>
                <c:ptCount val="4"/>
                <c:pt idx="0">
                  <c:v>12.0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Sheet2!$A$9</c:f>
              <c:strCache>
                <c:ptCount val="1"/>
                <c:pt idx="0">
                  <c:v>KamilKUCZYNSKI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Sheet2!$B$9:$E$9</c:f>
              <c:numCache>
                <c:formatCode>General</c:formatCode>
                <c:ptCount val="4"/>
                <c:pt idx="0">
                  <c:v>10.0</c:v>
                </c:pt>
                <c:pt idx="1">
                  <c:v>9.0</c:v>
                </c:pt>
                <c:pt idx="2">
                  <c:v>12.0</c:v>
                </c:pt>
                <c:pt idx="3">
                  <c:v>13.0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Sheet2!$A$10</c:f>
              <c:strCache>
                <c:ptCount val="1"/>
                <c:pt idx="0">
                  <c:v>ZapataFABIAN HERNANDO Puerta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Sheet2!$B$10:$E$10</c:f>
              <c:numCache>
                <c:formatCode>General</c:formatCode>
                <c:ptCount val="4"/>
                <c:pt idx="0">
                  <c:v>14.0</c:v>
                </c:pt>
                <c:pt idx="1">
                  <c:v>11.0</c:v>
                </c:pt>
                <c:pt idx="2">
                  <c:v>10.0</c:v>
                </c:pt>
                <c:pt idx="3">
                  <c:v>12.0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Sheet2!$A$11</c:f>
              <c:strCache>
                <c:ptCount val="1"/>
                <c:pt idx="0">
                  <c:v>RizalTISIN Mohd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Sheet2!$B$11:$E$11</c:f>
              <c:numCache>
                <c:formatCode>General</c:formatCode>
                <c:ptCount val="4"/>
                <c:pt idx="0">
                  <c:v>15.0</c:v>
                </c:pt>
                <c:pt idx="1">
                  <c:v>15.0</c:v>
                </c:pt>
                <c:pt idx="2">
                  <c:v>11.0</c:v>
                </c:pt>
                <c:pt idx="3">
                  <c:v>11.0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Sheet2!$A$12</c:f>
              <c:strCache>
                <c:ptCount val="1"/>
                <c:pt idx="0">
                  <c:v>TomasBABEK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Sheet2!$B$12:$E$12</c:f>
              <c:numCache>
                <c:formatCode>General</c:formatCode>
                <c:ptCount val="4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10.0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Sheet2!$A$13</c:f>
              <c:strCache>
                <c:ptCount val="1"/>
                <c:pt idx="0">
                  <c:v>QuentinLAFARGUE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Sheet2!$B$13:$E$13</c:f>
              <c:numCache>
                <c:formatCode>General</c:formatCode>
                <c:ptCount val="4"/>
                <c:pt idx="0">
                  <c:v>2.0</c:v>
                </c:pt>
                <c:pt idx="1">
                  <c:v>6.0</c:v>
                </c:pt>
                <c:pt idx="2">
                  <c:v>7.0</c:v>
                </c:pt>
                <c:pt idx="3">
                  <c:v>9.0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Sheet2!$A$14</c:f>
              <c:strCache>
                <c:ptCount val="1"/>
                <c:pt idx="0">
                  <c:v>AndreyKUBEEV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Sheet2!$B$14:$E$14</c:f>
              <c:numCache>
                <c:formatCode>General</c:formatCode>
                <c:ptCount val="4"/>
                <c:pt idx="0">
                  <c:v>16.0</c:v>
                </c:pt>
                <c:pt idx="1">
                  <c:v>13.0</c:v>
                </c:pt>
                <c:pt idx="2">
                  <c:v>9.0</c:v>
                </c:pt>
                <c:pt idx="3">
                  <c:v>8.0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Sheet2!$A$15</c:f>
              <c:strCache>
                <c:ptCount val="1"/>
                <c:pt idx="0">
                  <c:v>AdrianTEKLINSKI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Sheet2!$B$15:$E$15</c:f>
              <c:numCache>
                <c:formatCode>General</c:formatCode>
                <c:ptCount val="4"/>
                <c:pt idx="0">
                  <c:v>11.0</c:v>
                </c:pt>
                <c:pt idx="1">
                  <c:v>8.0</c:v>
                </c:pt>
                <c:pt idx="2">
                  <c:v>8.0</c:v>
                </c:pt>
                <c:pt idx="3">
                  <c:v>7.0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Sheet2!$A$16</c:f>
              <c:strCache>
                <c:ptCount val="1"/>
                <c:pt idx="0">
                  <c:v>NikolayZHURKIN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Sheet2!$B$16:$E$16</c:f>
              <c:numCache>
                <c:formatCode>General</c:formatCode>
                <c:ptCount val="4"/>
                <c:pt idx="0">
                  <c:v>8.0</c:v>
                </c:pt>
                <c:pt idx="1">
                  <c:v>7.0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Sheet2!$A$17</c:f>
              <c:strCache>
                <c:ptCount val="1"/>
                <c:pt idx="0">
                  <c:v>JoachimEILERS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Sheet2!$B$17:$E$17</c:f>
              <c:numCache>
                <c:formatCode>General</c:formatCode>
                <c:ptCount val="4"/>
                <c:pt idx="0">
                  <c:v>4.0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Sheet2!$A$18</c:f>
              <c:strCache>
                <c:ptCount val="1"/>
                <c:pt idx="0">
                  <c:v>FrancoisPERVIS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Sheet2!$B$18:$E$18</c:f>
              <c:numCache>
                <c:formatCode>General</c:formatCode>
                <c:ptCount val="4"/>
                <c:pt idx="0">
                  <c:v>6.0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Sheet2!$A$19</c:f>
              <c:strCache>
                <c:ptCount val="1"/>
                <c:pt idx="0">
                  <c:v>StefanNIMKE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Sheet2!$B$19:$E$19</c:f>
              <c:numCache>
                <c:formatCode>General</c:formatCode>
                <c:ptCount val="4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Sheet2!$A$20</c:f>
              <c:strCache>
                <c:ptCount val="1"/>
                <c:pt idx="0">
                  <c:v>MichaelD'ALMEIDA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Sheet2!$B$20:$E$20</c:f>
              <c:numCache>
                <c:formatCode>General</c:formatCod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</c:numCache>
            </c:numRef>
          </c:val>
          <c:smooth val="0"/>
        </c:ser>
        <c:ser>
          <c:idx val="20"/>
          <c:order val="19"/>
          <c:tx>
            <c:strRef>
              <c:f>Sheet2!$A$21</c:f>
              <c:strCache>
                <c:ptCount val="1"/>
                <c:pt idx="0">
                  <c:v>EdwardDAWKINS</c:v>
                </c:pt>
              </c:strCache>
            </c:strRef>
          </c:tx>
          <c:marker>
            <c:symbol val="none"/>
          </c:marker>
          <c:cat>
            <c:numRef>
              <c:f>Sheet2!$B$1:$E$1</c:f>
              <c:numCache>
                <c:formatCode>General</c:formatCode>
                <c:ptCount val="4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  <c:pt idx="3">
                  <c:v>1000.0</c:v>
                </c:pt>
              </c:numCache>
            </c:numRef>
          </c:cat>
          <c:val>
            <c:numRef>
              <c:f>Sheet2!$B$21:$E$21</c:f>
              <c:numCache>
                <c:formatCode>General</c:formatCode>
                <c:ptCount val="4"/>
                <c:pt idx="0">
                  <c:v>5.0</c:v>
                </c:pt>
                <c:pt idx="1">
                  <c:v>3.0</c:v>
                </c:pt>
                <c:pt idx="2">
                  <c:v>3.0</c:v>
                </c:pt>
                <c:pt idx="3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360824"/>
        <c:axId val="862660424"/>
      </c:lineChart>
      <c:catAx>
        <c:axId val="663360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2660424"/>
        <c:crosses val="autoZero"/>
        <c:auto val="1"/>
        <c:lblAlgn val="ctr"/>
        <c:lblOffset val="100"/>
        <c:noMultiLvlLbl val="0"/>
      </c:catAx>
      <c:valAx>
        <c:axId val="86266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360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2012</a:t>
            </a:r>
            <a:r>
              <a:rPr lang="en-US" baseline="0"/>
              <a:t> World Championship Team Sprint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Greece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Sheet3!$B$2:$D$2</c:f>
              <c:numCache>
                <c:formatCode>General</c:formatCode>
                <c:ptCount val="3"/>
                <c:pt idx="0">
                  <c:v>16.0</c:v>
                </c:pt>
                <c:pt idx="1">
                  <c:v>16.0</c:v>
                </c:pt>
                <c:pt idx="2">
                  <c:v>17.0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UnitedStates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Sheet3!$B$3:$D$3</c:f>
              <c:numCache>
                <c:formatCode>General</c:formatCode>
                <c:ptCount val="3"/>
                <c:pt idx="0">
                  <c:v>12.0</c:v>
                </c:pt>
                <c:pt idx="1">
                  <c:v>11.0</c:v>
                </c:pt>
                <c:pt idx="2">
                  <c:v>16.0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India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Sheet3!$B$4:$D$4</c:f>
              <c:numCache>
                <c:formatCode>General</c:formatCode>
                <c:ptCount val="3"/>
                <c:pt idx="0">
                  <c:v>17.0</c:v>
                </c:pt>
                <c:pt idx="1">
                  <c:v>17.0</c:v>
                </c:pt>
                <c:pt idx="2">
                  <c:v>15.0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Malaysia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Sheet3!$B$5:$D$5</c:f>
              <c:numCache>
                <c:formatCode>General</c:formatCode>
                <c:ptCount val="3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Canada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Sheet3!$B$6:$D$6</c:f>
              <c:numCache>
                <c:formatCode>General</c:formatCode>
                <c:ptCount val="3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CzechRepublic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Sheet3!$B$7:$D$7</c:f>
              <c:numCache>
                <c:formatCode>General</c:formatCode>
                <c:ptCount val="3"/>
                <c:pt idx="0">
                  <c:v>14.0</c:v>
                </c:pt>
                <c:pt idx="1">
                  <c:v>14.0</c:v>
                </c:pt>
                <c:pt idx="2">
                  <c:v>12.0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Sheet3!$A$8</c:f>
              <c:strCache>
                <c:ptCount val="1"/>
                <c:pt idx="0">
                  <c:v>Poland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Sheet3!$B$8:$D$8</c:f>
              <c:numCache>
                <c:formatCode>General</c:formatCode>
                <c:ptCount val="3"/>
                <c:pt idx="0">
                  <c:v>11.0</c:v>
                </c:pt>
                <c:pt idx="1">
                  <c:v>12.0</c:v>
                </c:pt>
                <c:pt idx="2">
                  <c:v>11.0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Sheet3!$A$9</c:f>
              <c:strCache>
                <c:ptCount val="1"/>
                <c:pt idx="0">
                  <c:v>Venezuela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Sheet3!$B$9:$D$9</c:f>
              <c:numCache>
                <c:formatCode>General</c:formatCode>
                <c:ptCount val="3"/>
                <c:pt idx="0">
                  <c:v>10.0</c:v>
                </c:pt>
                <c:pt idx="1">
                  <c:v>9.0</c:v>
                </c:pt>
                <c:pt idx="2">
                  <c:v>10.0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Sheet3!$A$10</c:f>
              <c:strCache>
                <c:ptCount val="1"/>
                <c:pt idx="0">
                  <c:v>Netherlands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Sheet3!$B$10:$D$10</c:f>
              <c:numCache>
                <c:formatCode>General</c:formatCode>
                <c:ptCount val="3"/>
                <c:pt idx="0">
                  <c:v>3.0</c:v>
                </c:pt>
                <c:pt idx="1">
                  <c:v>4.0</c:v>
                </c:pt>
                <c:pt idx="2">
                  <c:v>9.0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Sheet3!$A$11</c:f>
              <c:strCache>
                <c:ptCount val="1"/>
                <c:pt idx="0">
                  <c:v>Russia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Sheet3!$B$11:$D$11</c:f>
              <c:numCache>
                <c:formatCode>General</c:formatCode>
                <c:ptCount val="3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Sheet3!$A$12</c:f>
              <c:strCache>
                <c:ptCount val="1"/>
                <c:pt idx="0">
                  <c:v>China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Sheet3!$B$12:$D$12</c:f>
              <c:numCache>
                <c:formatCode>General</c:formatCod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Sheet3!$A$13</c:f>
              <c:strCache>
                <c:ptCount val="1"/>
                <c:pt idx="0">
                  <c:v>Japan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Sheet3!$B$13:$D$13</c:f>
              <c:numCache>
                <c:formatCode>General</c:formatCode>
                <c:ptCount val="3"/>
                <c:pt idx="0">
                  <c:v>9.0</c:v>
                </c:pt>
                <c:pt idx="1">
                  <c:v>10.0</c:v>
                </c:pt>
                <c:pt idx="2">
                  <c:v>6.0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Sheet3!$A$14</c:f>
              <c:strCache>
                <c:ptCount val="1"/>
                <c:pt idx="0">
                  <c:v>NewZealand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Sheet3!$B$14:$D$14</c:f>
              <c:numCache>
                <c:formatCode>General</c:formatCode>
                <c:ptCount val="3"/>
                <c:pt idx="0">
                  <c:v>5.0</c:v>
                </c:pt>
                <c:pt idx="1">
                  <c:v>6.0</c:v>
                </c:pt>
                <c:pt idx="2">
                  <c:v>5.0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Sheet3!$A$15</c:f>
              <c:strCache>
                <c:ptCount val="1"/>
                <c:pt idx="0">
                  <c:v>GreatBritain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Sheet3!$B$15:$D$15</c:f>
              <c:numCache>
                <c:formatCode>General</c:formatCode>
                <c:ptCount val="3"/>
                <c:pt idx="0">
                  <c:v>4.0</c:v>
                </c:pt>
                <c:pt idx="1">
                  <c:v>3.0</c:v>
                </c:pt>
                <c:pt idx="2">
                  <c:v>4.0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Sheet3!$A$16</c:f>
              <c:strCache>
                <c:ptCount val="1"/>
                <c:pt idx="0">
                  <c:v>Australia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Sheet3!$B$16:$D$16</c:f>
              <c:numCache>
                <c:formatCode>General</c:formatCode>
                <c:ptCount val="3"/>
                <c:pt idx="0">
                  <c:v>6.0</c:v>
                </c:pt>
                <c:pt idx="1">
                  <c:v>5.0</c:v>
                </c:pt>
                <c:pt idx="2">
                  <c:v>3.0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Sheet3!$A$17</c:f>
              <c:strCache>
                <c:ptCount val="1"/>
                <c:pt idx="0">
                  <c:v>Germany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Sheet3!$B$17:$D$17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Sheet3!$A$18</c:f>
              <c:strCache>
                <c:ptCount val="1"/>
                <c:pt idx="0">
                  <c:v>France</c:v>
                </c:pt>
              </c:strCache>
            </c:strRef>
          </c:tx>
          <c:marker>
            <c:symbol val="none"/>
          </c:marker>
          <c:cat>
            <c:numRef>
              <c:f>Sheet3!$B$1:$D$1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750.0</c:v>
                </c:pt>
              </c:numCache>
            </c:numRef>
          </c:cat>
          <c:val>
            <c:numRef>
              <c:f>Sheet3!$B$18:$D$18</c:f>
              <c:numCache>
                <c:formatCode>General</c:formatCod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917320"/>
        <c:axId val="812368264"/>
      </c:lineChart>
      <c:catAx>
        <c:axId val="820917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(meters)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12368264"/>
        <c:crosses val="autoZero"/>
        <c:auto val="1"/>
        <c:lblAlgn val="ctr"/>
        <c:lblOffset val="100"/>
        <c:noMultiLvlLbl val="0"/>
      </c:catAx>
      <c:valAx>
        <c:axId val="812368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Overall Place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0917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6699515821392"/>
          <c:y val="0.104535530682632"/>
          <c:w val="0.140878123930161"/>
          <c:h val="0.78183786685755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Success</c:v>
                </c:pt>
              </c:strCache>
            </c:strRef>
          </c:tx>
          <c:invertIfNegative val="0"/>
          <c:cat>
            <c:strRef>
              <c:f>Sheet4!$A$2:$A$31</c:f>
              <c:strCache>
                <c:ptCount val="30"/>
                <c:pt idx="0">
                  <c:v>Austrilia</c:v>
                </c:pt>
                <c:pt idx="1">
                  <c:v>Great Britian</c:v>
                </c:pt>
                <c:pt idx="2">
                  <c:v>New Zealand</c:v>
                </c:pt>
                <c:pt idx="3">
                  <c:v>France</c:v>
                </c:pt>
                <c:pt idx="4">
                  <c:v>Denmark</c:v>
                </c:pt>
                <c:pt idx="5">
                  <c:v>Canada</c:v>
                </c:pt>
                <c:pt idx="6">
                  <c:v>Germany</c:v>
                </c:pt>
                <c:pt idx="7">
                  <c:v>Lithuania</c:v>
                </c:pt>
                <c:pt idx="8">
                  <c:v>China</c:v>
                </c:pt>
                <c:pt idx="9">
                  <c:v>United States</c:v>
                </c:pt>
                <c:pt idx="10">
                  <c:v>Columbia</c:v>
                </c:pt>
                <c:pt idx="11">
                  <c:v>Ukraine</c:v>
                </c:pt>
                <c:pt idx="12">
                  <c:v>Russia</c:v>
                </c:pt>
                <c:pt idx="13">
                  <c:v>Ireland</c:v>
                </c:pt>
                <c:pt idx="14">
                  <c:v>Netherlands</c:v>
                </c:pt>
                <c:pt idx="15">
                  <c:v>Belgium</c:v>
                </c:pt>
                <c:pt idx="16">
                  <c:v>Switzerland</c:v>
                </c:pt>
                <c:pt idx="17">
                  <c:v>Malaysia</c:v>
                </c:pt>
                <c:pt idx="18">
                  <c:v>Argentina</c:v>
                </c:pt>
                <c:pt idx="19">
                  <c:v>Spain</c:v>
                </c:pt>
                <c:pt idx="20">
                  <c:v>Belarus</c:v>
                </c:pt>
                <c:pt idx="21">
                  <c:v>Cuba</c:v>
                </c:pt>
                <c:pt idx="22">
                  <c:v>Venezuela </c:v>
                </c:pt>
                <c:pt idx="23">
                  <c:v>Italy</c:v>
                </c:pt>
                <c:pt idx="24">
                  <c:v>Japan</c:v>
                </c:pt>
                <c:pt idx="25">
                  <c:v>Poland</c:v>
                </c:pt>
                <c:pt idx="26">
                  <c:v>Czech Republic</c:v>
                </c:pt>
                <c:pt idx="27">
                  <c:v>Mexico</c:v>
                </c:pt>
                <c:pt idx="28">
                  <c:v>Greece</c:v>
                </c:pt>
                <c:pt idx="29">
                  <c:v>Hong Kong</c:v>
                </c:pt>
              </c:strCache>
            </c:strRef>
          </c:cat>
          <c:val>
            <c:numRef>
              <c:f>Sheet4!$D$2:$D$31</c:f>
              <c:numCache>
                <c:formatCode>0.00%</c:formatCode>
                <c:ptCount val="30"/>
                <c:pt idx="0">
                  <c:v>0.756944444444444</c:v>
                </c:pt>
                <c:pt idx="1">
                  <c:v>0.722689075630252</c:v>
                </c:pt>
                <c:pt idx="2">
                  <c:v>0.64</c:v>
                </c:pt>
                <c:pt idx="3">
                  <c:v>0.581196581196581</c:v>
                </c:pt>
                <c:pt idx="4">
                  <c:v>0.580645161290323</c:v>
                </c:pt>
                <c:pt idx="5">
                  <c:v>0.466666666666667</c:v>
                </c:pt>
                <c:pt idx="6">
                  <c:v>0.463235294117647</c:v>
                </c:pt>
                <c:pt idx="7">
                  <c:v>0.454545454545454</c:v>
                </c:pt>
                <c:pt idx="8">
                  <c:v>0.41747572815534</c:v>
                </c:pt>
                <c:pt idx="9">
                  <c:v>0.395833333333333</c:v>
                </c:pt>
                <c:pt idx="10">
                  <c:v>0.35</c:v>
                </c:pt>
                <c:pt idx="11">
                  <c:v>0.292134831460674</c:v>
                </c:pt>
                <c:pt idx="12">
                  <c:v>0.275862068965517</c:v>
                </c:pt>
                <c:pt idx="13">
                  <c:v>0.259259259259259</c:v>
                </c:pt>
                <c:pt idx="14">
                  <c:v>0.247619047619048</c:v>
                </c:pt>
                <c:pt idx="15">
                  <c:v>0.234042553191489</c:v>
                </c:pt>
                <c:pt idx="16">
                  <c:v>0.225806451612903</c:v>
                </c:pt>
                <c:pt idx="17">
                  <c:v>0.1875</c:v>
                </c:pt>
                <c:pt idx="18">
                  <c:v>0.166666666666667</c:v>
                </c:pt>
                <c:pt idx="19">
                  <c:v>0.159090909090909</c:v>
                </c:pt>
                <c:pt idx="20">
                  <c:v>0.153846153846154</c:v>
                </c:pt>
                <c:pt idx="21">
                  <c:v>0.153846153846154</c:v>
                </c:pt>
                <c:pt idx="22">
                  <c:v>0.151515151515152</c:v>
                </c:pt>
                <c:pt idx="23">
                  <c:v>0.121951219512195</c:v>
                </c:pt>
                <c:pt idx="24">
                  <c:v>0.109090909090909</c:v>
                </c:pt>
                <c:pt idx="25">
                  <c:v>0.106060606060606</c:v>
                </c:pt>
                <c:pt idx="26">
                  <c:v>0.0697674418604651</c:v>
                </c:pt>
                <c:pt idx="27">
                  <c:v>0.0666666666666667</c:v>
                </c:pt>
                <c:pt idx="28">
                  <c:v>0.0384615384615385</c:v>
                </c:pt>
                <c:pt idx="29">
                  <c:v>0.0196078431372549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107592"/>
        <c:axId val="567411608"/>
      </c:barChart>
      <c:catAx>
        <c:axId val="685107592"/>
        <c:scaling>
          <c:orientation val="minMax"/>
        </c:scaling>
        <c:delete val="0"/>
        <c:axPos val="b"/>
        <c:majorTickMark val="out"/>
        <c:minorTickMark val="none"/>
        <c:tickLblPos val="nextTo"/>
        <c:crossAx val="567411608"/>
        <c:crosses val="autoZero"/>
        <c:auto val="1"/>
        <c:lblAlgn val="ctr"/>
        <c:lblOffset val="100"/>
        <c:noMultiLvlLbl val="0"/>
      </c:catAx>
      <c:valAx>
        <c:axId val="5674116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685107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139700</xdr:rowOff>
    </xdr:from>
    <xdr:to>
      <xdr:col>22</xdr:col>
      <xdr:colOff>431800</xdr:colOff>
      <xdr:row>38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1</xdr:row>
      <xdr:rowOff>177800</xdr:rowOff>
    </xdr:from>
    <xdr:to>
      <xdr:col>18</xdr:col>
      <xdr:colOff>495300</xdr:colOff>
      <xdr:row>31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2</xdr:row>
      <xdr:rowOff>152400</xdr:rowOff>
    </xdr:from>
    <xdr:to>
      <xdr:col>15</xdr:col>
      <xdr:colOff>800100</xdr:colOff>
      <xdr:row>35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38100</xdr:rowOff>
    </xdr:from>
    <xdr:to>
      <xdr:col>15</xdr:col>
      <xdr:colOff>800100</xdr:colOff>
      <xdr:row>26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09WorldChampionshipsPruszkowWomensIndividualPursuitQualifying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1WorldChampionshipMenKilometer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2WorldChampionshipsMelbourneMensTeamSprintQualifying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26" sqref="B26"/>
    </sheetView>
  </sheetViews>
  <sheetFormatPr baseColWidth="10" defaultRowHeight="15" x14ac:dyDescent="0"/>
  <cols>
    <col min="1" max="1" width="26.83203125" bestFit="1" customWidth="1"/>
    <col min="2" max="4" width="4.1640625" bestFit="1" customWidth="1"/>
    <col min="5" max="13" width="5.1640625" bestFit="1" customWidth="1"/>
  </cols>
  <sheetData>
    <row r="1" spans="1:13">
      <c r="A1" t="s">
        <v>21</v>
      </c>
      <c r="B1">
        <v>250</v>
      </c>
      <c r="C1">
        <v>500</v>
      </c>
      <c r="D1">
        <v>750</v>
      </c>
      <c r="E1">
        <v>1000</v>
      </c>
      <c r="F1">
        <v>1250</v>
      </c>
      <c r="G1">
        <v>1500</v>
      </c>
      <c r="H1">
        <v>1750</v>
      </c>
      <c r="I1">
        <v>2000</v>
      </c>
      <c r="J1">
        <v>2250</v>
      </c>
      <c r="K1">
        <v>2500</v>
      </c>
      <c r="L1">
        <v>2750</v>
      </c>
      <c r="M1">
        <v>3000</v>
      </c>
    </row>
    <row r="2" spans="1:13">
      <c r="A2" t="s">
        <v>0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</row>
    <row r="3" spans="1:13">
      <c r="A3" t="s">
        <v>5</v>
      </c>
      <c r="B3">
        <v>14</v>
      </c>
      <c r="C3">
        <v>14</v>
      </c>
      <c r="D3">
        <v>15</v>
      </c>
      <c r="E3">
        <v>18</v>
      </c>
      <c r="F3">
        <v>19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</row>
    <row r="4" spans="1:13">
      <c r="A4" t="s">
        <v>20</v>
      </c>
      <c r="B4">
        <v>15</v>
      </c>
      <c r="C4">
        <v>15</v>
      </c>
      <c r="D4">
        <v>16</v>
      </c>
      <c r="E4">
        <v>17</v>
      </c>
      <c r="F4">
        <v>18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19</v>
      </c>
    </row>
    <row r="5" spans="1:13">
      <c r="A5" t="s">
        <v>9</v>
      </c>
      <c r="B5">
        <v>5</v>
      </c>
      <c r="C5">
        <v>5</v>
      </c>
      <c r="D5">
        <v>9</v>
      </c>
      <c r="E5">
        <v>9</v>
      </c>
      <c r="F5">
        <v>11</v>
      </c>
      <c r="G5">
        <v>12</v>
      </c>
      <c r="H5">
        <v>15</v>
      </c>
      <c r="I5">
        <v>16</v>
      </c>
      <c r="J5">
        <v>16</v>
      </c>
      <c r="K5">
        <v>17</v>
      </c>
      <c r="L5">
        <v>17</v>
      </c>
      <c r="M5">
        <v>18</v>
      </c>
    </row>
    <row r="6" spans="1:13">
      <c r="A6" t="s">
        <v>1</v>
      </c>
      <c r="B6">
        <v>9</v>
      </c>
      <c r="C6">
        <v>13</v>
      </c>
      <c r="D6">
        <v>13</v>
      </c>
      <c r="E6">
        <v>15</v>
      </c>
      <c r="F6">
        <v>16</v>
      </c>
      <c r="G6">
        <v>18</v>
      </c>
      <c r="H6">
        <v>18</v>
      </c>
      <c r="I6">
        <v>18</v>
      </c>
      <c r="J6">
        <v>18</v>
      </c>
      <c r="K6">
        <v>18</v>
      </c>
      <c r="L6">
        <v>18</v>
      </c>
      <c r="M6">
        <v>17</v>
      </c>
    </row>
    <row r="7" spans="1:13">
      <c r="A7" t="s">
        <v>2</v>
      </c>
      <c r="B7">
        <v>16</v>
      </c>
      <c r="C7">
        <v>17</v>
      </c>
      <c r="D7">
        <v>17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14</v>
      </c>
      <c r="L7">
        <v>16</v>
      </c>
      <c r="M7">
        <v>16</v>
      </c>
    </row>
    <row r="8" spans="1:13">
      <c r="A8" t="s">
        <v>4</v>
      </c>
      <c r="B8">
        <v>4</v>
      </c>
      <c r="C8">
        <v>3</v>
      </c>
      <c r="D8">
        <v>5</v>
      </c>
      <c r="E8">
        <v>8</v>
      </c>
      <c r="F8">
        <v>9</v>
      </c>
      <c r="G8">
        <v>10</v>
      </c>
      <c r="H8">
        <v>11</v>
      </c>
      <c r="I8">
        <v>15</v>
      </c>
      <c r="J8">
        <v>15</v>
      </c>
      <c r="K8">
        <v>15</v>
      </c>
      <c r="L8">
        <v>15</v>
      </c>
      <c r="M8">
        <v>15</v>
      </c>
    </row>
    <row r="9" spans="1:13">
      <c r="A9" t="s">
        <v>6</v>
      </c>
      <c r="B9">
        <v>6</v>
      </c>
      <c r="C9">
        <v>6</v>
      </c>
      <c r="D9">
        <v>7</v>
      </c>
      <c r="E9">
        <v>7</v>
      </c>
      <c r="F9">
        <v>7</v>
      </c>
      <c r="G9">
        <v>7</v>
      </c>
      <c r="H9">
        <v>9</v>
      </c>
      <c r="I9">
        <v>9</v>
      </c>
      <c r="J9">
        <v>9</v>
      </c>
      <c r="K9">
        <v>9</v>
      </c>
      <c r="L9">
        <v>12</v>
      </c>
      <c r="M9">
        <v>14</v>
      </c>
    </row>
    <row r="10" spans="1:13">
      <c r="A10" t="s">
        <v>7</v>
      </c>
      <c r="B10">
        <v>7</v>
      </c>
      <c r="C10">
        <v>11</v>
      </c>
      <c r="D10">
        <v>11</v>
      </c>
      <c r="E10">
        <v>13</v>
      </c>
      <c r="F10">
        <v>15</v>
      </c>
      <c r="G10">
        <v>16</v>
      </c>
      <c r="H10">
        <v>17</v>
      </c>
      <c r="I10">
        <v>17</v>
      </c>
      <c r="J10">
        <v>17</v>
      </c>
      <c r="K10">
        <v>16</v>
      </c>
      <c r="L10">
        <v>14</v>
      </c>
      <c r="M10">
        <v>13</v>
      </c>
    </row>
    <row r="11" spans="1:13">
      <c r="A11" t="s">
        <v>17</v>
      </c>
      <c r="B11">
        <v>19</v>
      </c>
      <c r="C11">
        <v>19</v>
      </c>
      <c r="D11">
        <v>19</v>
      </c>
      <c r="E11">
        <v>19</v>
      </c>
      <c r="F11">
        <v>17</v>
      </c>
      <c r="G11">
        <v>15</v>
      </c>
      <c r="H11">
        <v>13</v>
      </c>
      <c r="I11">
        <v>10</v>
      </c>
      <c r="J11">
        <v>10</v>
      </c>
      <c r="K11">
        <v>11</v>
      </c>
      <c r="L11">
        <v>10</v>
      </c>
      <c r="M11">
        <v>12</v>
      </c>
    </row>
    <row r="12" spans="1:13">
      <c r="A12" t="s">
        <v>11</v>
      </c>
      <c r="B12">
        <v>17</v>
      </c>
      <c r="C12">
        <v>16</v>
      </c>
      <c r="D12">
        <v>18</v>
      </c>
      <c r="E12">
        <v>16</v>
      </c>
      <c r="F12">
        <v>14</v>
      </c>
      <c r="G12">
        <v>14</v>
      </c>
      <c r="H12">
        <v>14</v>
      </c>
      <c r="I12">
        <v>14</v>
      </c>
      <c r="J12">
        <v>13</v>
      </c>
      <c r="K12">
        <v>13</v>
      </c>
      <c r="L12">
        <v>13</v>
      </c>
      <c r="M12">
        <v>11</v>
      </c>
    </row>
    <row r="13" spans="1:13">
      <c r="A13" t="s">
        <v>14</v>
      </c>
      <c r="B13">
        <v>2</v>
      </c>
      <c r="C13">
        <v>7</v>
      </c>
      <c r="D13">
        <v>10</v>
      </c>
      <c r="E13">
        <v>12</v>
      </c>
      <c r="F13">
        <v>13</v>
      </c>
      <c r="G13">
        <v>13</v>
      </c>
      <c r="H13">
        <v>12</v>
      </c>
      <c r="I13">
        <v>11</v>
      </c>
      <c r="J13">
        <v>12</v>
      </c>
      <c r="K13">
        <v>12</v>
      </c>
      <c r="L13">
        <v>11</v>
      </c>
      <c r="M13">
        <v>10</v>
      </c>
    </row>
    <row r="14" spans="1:13">
      <c r="A14" t="s">
        <v>3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17</v>
      </c>
      <c r="H14">
        <v>16</v>
      </c>
      <c r="I14">
        <v>12</v>
      </c>
      <c r="J14">
        <v>11</v>
      </c>
      <c r="K14">
        <v>10</v>
      </c>
      <c r="L14">
        <v>9</v>
      </c>
      <c r="M14">
        <v>9</v>
      </c>
    </row>
    <row r="15" spans="1:13">
      <c r="A15" t="s">
        <v>8</v>
      </c>
      <c r="B15">
        <v>18</v>
      </c>
      <c r="C15">
        <v>18</v>
      </c>
      <c r="D15">
        <v>14</v>
      </c>
      <c r="E15">
        <v>11</v>
      </c>
      <c r="F15">
        <v>10</v>
      </c>
      <c r="G15">
        <v>9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</row>
    <row r="16" spans="1:13">
      <c r="A16" t="s">
        <v>13</v>
      </c>
      <c r="B16">
        <v>8</v>
      </c>
      <c r="C16">
        <v>12</v>
      </c>
      <c r="D16">
        <v>12</v>
      </c>
      <c r="E16">
        <v>10</v>
      </c>
      <c r="F16">
        <v>8</v>
      </c>
      <c r="G16">
        <v>8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</row>
    <row r="17" spans="1:13">
      <c r="A17" t="s">
        <v>16</v>
      </c>
      <c r="B17">
        <v>10</v>
      </c>
      <c r="C17">
        <v>8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</row>
    <row r="18" spans="1:13">
      <c r="A18" t="s">
        <v>10</v>
      </c>
      <c r="B18">
        <v>13</v>
      </c>
      <c r="C18">
        <v>9</v>
      </c>
      <c r="D18">
        <v>4</v>
      </c>
      <c r="E18">
        <v>4</v>
      </c>
      <c r="F18">
        <v>4</v>
      </c>
      <c r="G18">
        <v>4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</row>
    <row r="19" spans="1:13">
      <c r="A19" t="s">
        <v>12</v>
      </c>
      <c r="B19">
        <v>3</v>
      </c>
      <c r="C19">
        <v>4</v>
      </c>
      <c r="D19">
        <v>3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>
      <c r="A20" t="s">
        <v>15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3</v>
      </c>
      <c r="J20">
        <v>3</v>
      </c>
      <c r="K20">
        <v>3</v>
      </c>
      <c r="L20">
        <v>3</v>
      </c>
      <c r="M20">
        <v>3</v>
      </c>
    </row>
    <row r="21" spans="1:13">
      <c r="A21" t="s">
        <v>19</v>
      </c>
      <c r="B21">
        <v>12</v>
      </c>
      <c r="C21">
        <v>9</v>
      </c>
      <c r="D21">
        <v>8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2</v>
      </c>
    </row>
    <row r="22" spans="1:13">
      <c r="A22" t="s">
        <v>18</v>
      </c>
      <c r="B22">
        <v>11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</sheetData>
  <sortState ref="A1:M22">
    <sortCondition descending="1" ref="M2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O39" sqref="O39"/>
    </sheetView>
  </sheetViews>
  <sheetFormatPr baseColWidth="10" defaultRowHeight="15" x14ac:dyDescent="0"/>
  <cols>
    <col min="1" max="1" width="28.83203125" bestFit="1" customWidth="1"/>
    <col min="2" max="4" width="4.1640625" bestFit="1" customWidth="1"/>
    <col min="5" max="5" width="5.1640625" bestFit="1" customWidth="1"/>
  </cols>
  <sheetData>
    <row r="1" spans="1:5">
      <c r="A1" t="s">
        <v>42</v>
      </c>
      <c r="B1">
        <v>250</v>
      </c>
      <c r="C1">
        <v>500</v>
      </c>
      <c r="D1">
        <v>750</v>
      </c>
      <c r="E1">
        <v>1000</v>
      </c>
    </row>
    <row r="2" spans="1:5">
      <c r="A2" t="s">
        <v>22</v>
      </c>
      <c r="B2">
        <v>20</v>
      </c>
      <c r="C2">
        <v>20</v>
      </c>
      <c r="D2">
        <v>20</v>
      </c>
      <c r="E2">
        <v>20</v>
      </c>
    </row>
    <row r="3" spans="1:5">
      <c r="A3" t="s">
        <v>30</v>
      </c>
      <c r="B3">
        <v>19</v>
      </c>
      <c r="C3">
        <v>19</v>
      </c>
      <c r="D3">
        <v>19</v>
      </c>
      <c r="E3">
        <v>19</v>
      </c>
    </row>
    <row r="4" spans="1:5">
      <c r="A4" t="s">
        <v>27</v>
      </c>
      <c r="B4">
        <v>7</v>
      </c>
      <c r="C4">
        <v>16</v>
      </c>
      <c r="D4">
        <v>18</v>
      </c>
      <c r="E4">
        <v>18</v>
      </c>
    </row>
    <row r="5" spans="1:5">
      <c r="A5" t="s">
        <v>32</v>
      </c>
      <c r="B5">
        <v>13</v>
      </c>
      <c r="C5">
        <v>14</v>
      </c>
      <c r="D5">
        <v>14</v>
      </c>
      <c r="E5">
        <v>17</v>
      </c>
    </row>
    <row r="6" spans="1:5">
      <c r="A6" t="s">
        <v>31</v>
      </c>
      <c r="B6">
        <v>9</v>
      </c>
      <c r="C6">
        <v>10</v>
      </c>
      <c r="D6">
        <v>15</v>
      </c>
      <c r="E6">
        <v>16</v>
      </c>
    </row>
    <row r="7" spans="1:5">
      <c r="A7" t="s">
        <v>35</v>
      </c>
      <c r="B7">
        <v>17</v>
      </c>
      <c r="C7">
        <v>18</v>
      </c>
      <c r="D7">
        <v>17</v>
      </c>
      <c r="E7">
        <v>15</v>
      </c>
    </row>
    <row r="8" spans="1:5">
      <c r="A8" t="s">
        <v>26</v>
      </c>
      <c r="B8">
        <v>12</v>
      </c>
      <c r="C8">
        <v>12</v>
      </c>
      <c r="D8">
        <v>13</v>
      </c>
      <c r="E8">
        <v>14</v>
      </c>
    </row>
    <row r="9" spans="1:5">
      <c r="A9" t="s">
        <v>23</v>
      </c>
      <c r="B9">
        <v>10</v>
      </c>
      <c r="C9">
        <v>9</v>
      </c>
      <c r="D9">
        <v>12</v>
      </c>
      <c r="E9">
        <v>13</v>
      </c>
    </row>
    <row r="10" spans="1:5">
      <c r="A10" t="s">
        <v>25</v>
      </c>
      <c r="B10">
        <v>14</v>
      </c>
      <c r="C10">
        <v>11</v>
      </c>
      <c r="D10">
        <v>10</v>
      </c>
      <c r="E10">
        <v>12</v>
      </c>
    </row>
    <row r="11" spans="1:5">
      <c r="A11" t="s">
        <v>29</v>
      </c>
      <c r="B11">
        <v>15</v>
      </c>
      <c r="C11">
        <v>15</v>
      </c>
      <c r="D11">
        <v>11</v>
      </c>
      <c r="E11">
        <v>11</v>
      </c>
    </row>
    <row r="12" spans="1:5">
      <c r="A12" t="s">
        <v>37</v>
      </c>
      <c r="B12">
        <v>18</v>
      </c>
      <c r="C12">
        <v>17</v>
      </c>
      <c r="D12">
        <v>16</v>
      </c>
      <c r="E12">
        <v>10</v>
      </c>
    </row>
    <row r="13" spans="1:5">
      <c r="A13" t="s">
        <v>34</v>
      </c>
      <c r="B13">
        <v>2</v>
      </c>
      <c r="C13">
        <v>6</v>
      </c>
      <c r="D13">
        <v>7</v>
      </c>
      <c r="E13">
        <v>9</v>
      </c>
    </row>
    <row r="14" spans="1:5">
      <c r="A14" t="s">
        <v>24</v>
      </c>
      <c r="B14">
        <v>16</v>
      </c>
      <c r="C14">
        <v>13</v>
      </c>
      <c r="D14">
        <v>9</v>
      </c>
      <c r="E14">
        <v>8</v>
      </c>
    </row>
    <row r="15" spans="1:5">
      <c r="A15" t="s">
        <v>36</v>
      </c>
      <c r="B15">
        <v>11</v>
      </c>
      <c r="C15">
        <v>8</v>
      </c>
      <c r="D15">
        <v>8</v>
      </c>
      <c r="E15">
        <v>7</v>
      </c>
    </row>
    <row r="16" spans="1:5">
      <c r="A16" t="s">
        <v>33</v>
      </c>
      <c r="B16">
        <v>8</v>
      </c>
      <c r="C16">
        <v>7</v>
      </c>
      <c r="D16">
        <v>6</v>
      </c>
      <c r="E16">
        <v>6</v>
      </c>
    </row>
    <row r="17" spans="1:5">
      <c r="A17" t="s">
        <v>28</v>
      </c>
      <c r="B17">
        <v>4</v>
      </c>
      <c r="C17">
        <v>5</v>
      </c>
      <c r="D17">
        <v>5</v>
      </c>
      <c r="E17">
        <v>5</v>
      </c>
    </row>
    <row r="18" spans="1:5">
      <c r="A18" t="s">
        <v>40</v>
      </c>
      <c r="B18">
        <v>6</v>
      </c>
      <c r="C18">
        <v>4</v>
      </c>
      <c r="D18">
        <v>4</v>
      </c>
      <c r="E18">
        <v>4</v>
      </c>
    </row>
    <row r="19" spans="1:5">
      <c r="A19" t="s">
        <v>39</v>
      </c>
      <c r="B19">
        <v>3</v>
      </c>
      <c r="C19">
        <v>2</v>
      </c>
      <c r="D19">
        <v>2</v>
      </c>
      <c r="E19">
        <v>3</v>
      </c>
    </row>
    <row r="20" spans="1:5">
      <c r="A20" t="s">
        <v>41</v>
      </c>
      <c r="B20">
        <v>1</v>
      </c>
      <c r="C20">
        <v>1</v>
      </c>
      <c r="D20">
        <v>1</v>
      </c>
      <c r="E20">
        <v>2</v>
      </c>
    </row>
    <row r="21" spans="1:5">
      <c r="A21" t="s">
        <v>38</v>
      </c>
      <c r="B21">
        <v>5</v>
      </c>
      <c r="C21">
        <v>3</v>
      </c>
      <c r="D21">
        <v>3</v>
      </c>
      <c r="E21">
        <v>1</v>
      </c>
    </row>
  </sheetData>
  <sortState ref="A1:E21">
    <sortCondition descending="1" ref="E2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Q35" sqref="Q35"/>
    </sheetView>
  </sheetViews>
  <sheetFormatPr baseColWidth="10" defaultRowHeight="15" x14ac:dyDescent="0"/>
  <cols>
    <col min="1" max="1" width="13" bestFit="1" customWidth="1"/>
    <col min="2" max="4" width="4.1640625" bestFit="1" customWidth="1"/>
  </cols>
  <sheetData>
    <row r="1" spans="1:4">
      <c r="A1" t="s">
        <v>60</v>
      </c>
      <c r="B1">
        <v>250</v>
      </c>
      <c r="C1">
        <v>500</v>
      </c>
      <c r="D1">
        <v>750</v>
      </c>
    </row>
    <row r="2" spans="1:4">
      <c r="A2" t="s">
        <v>43</v>
      </c>
      <c r="B2">
        <v>16</v>
      </c>
      <c r="C2">
        <v>16</v>
      </c>
      <c r="D2">
        <v>17</v>
      </c>
    </row>
    <row r="3" spans="1:4">
      <c r="A3" t="s">
        <v>48</v>
      </c>
      <c r="B3">
        <v>12</v>
      </c>
      <c r="C3">
        <v>11</v>
      </c>
      <c r="D3">
        <v>16</v>
      </c>
    </row>
    <row r="4" spans="1:4">
      <c r="A4" t="s">
        <v>45</v>
      </c>
      <c r="B4">
        <v>17</v>
      </c>
      <c r="C4">
        <v>17</v>
      </c>
      <c r="D4">
        <v>15</v>
      </c>
    </row>
    <row r="5" spans="1:4">
      <c r="A5" t="s">
        <v>44</v>
      </c>
      <c r="B5">
        <v>15</v>
      </c>
      <c r="C5">
        <v>15</v>
      </c>
      <c r="D5">
        <v>14</v>
      </c>
    </row>
    <row r="6" spans="1:4">
      <c r="A6" t="s">
        <v>46</v>
      </c>
      <c r="B6">
        <v>13</v>
      </c>
      <c r="C6">
        <v>13</v>
      </c>
      <c r="D6">
        <v>13</v>
      </c>
    </row>
    <row r="7" spans="1:4">
      <c r="A7" t="s">
        <v>47</v>
      </c>
      <c r="B7">
        <v>14</v>
      </c>
      <c r="C7">
        <v>14</v>
      </c>
      <c r="D7">
        <v>12</v>
      </c>
    </row>
    <row r="8" spans="1:4">
      <c r="A8" t="s">
        <v>51</v>
      </c>
      <c r="B8">
        <v>11</v>
      </c>
      <c r="C8">
        <v>12</v>
      </c>
      <c r="D8">
        <v>11</v>
      </c>
    </row>
    <row r="9" spans="1:4">
      <c r="A9" t="s">
        <v>50</v>
      </c>
      <c r="B9">
        <v>10</v>
      </c>
      <c r="C9">
        <v>9</v>
      </c>
      <c r="D9">
        <v>10</v>
      </c>
    </row>
    <row r="10" spans="1:4">
      <c r="A10" t="s">
        <v>55</v>
      </c>
      <c r="B10">
        <v>3</v>
      </c>
      <c r="C10">
        <v>4</v>
      </c>
      <c r="D10">
        <v>9</v>
      </c>
    </row>
    <row r="11" spans="1:4">
      <c r="A11" t="s">
        <v>57</v>
      </c>
      <c r="B11">
        <v>8</v>
      </c>
      <c r="C11">
        <v>8</v>
      </c>
      <c r="D11">
        <v>8</v>
      </c>
    </row>
    <row r="12" spans="1:4">
      <c r="A12" t="s">
        <v>52</v>
      </c>
      <c r="B12">
        <v>7</v>
      </c>
      <c r="C12">
        <v>7</v>
      </c>
      <c r="D12">
        <v>7</v>
      </c>
    </row>
    <row r="13" spans="1:4">
      <c r="A13" t="s">
        <v>49</v>
      </c>
      <c r="B13">
        <v>9</v>
      </c>
      <c r="C13">
        <v>10</v>
      </c>
      <c r="D13">
        <v>6</v>
      </c>
    </row>
    <row r="14" spans="1:4">
      <c r="A14" t="s">
        <v>54</v>
      </c>
      <c r="B14">
        <v>5</v>
      </c>
      <c r="C14">
        <v>6</v>
      </c>
      <c r="D14">
        <v>5</v>
      </c>
    </row>
    <row r="15" spans="1:4">
      <c r="A15" t="s">
        <v>59</v>
      </c>
      <c r="B15">
        <v>4</v>
      </c>
      <c r="C15">
        <v>3</v>
      </c>
      <c r="D15">
        <v>4</v>
      </c>
    </row>
    <row r="16" spans="1:4">
      <c r="A16" t="s">
        <v>56</v>
      </c>
      <c r="B16">
        <v>6</v>
      </c>
      <c r="C16">
        <v>5</v>
      </c>
      <c r="D16">
        <v>3</v>
      </c>
    </row>
    <row r="17" spans="1:4">
      <c r="A17" t="s">
        <v>58</v>
      </c>
      <c r="B17">
        <v>1</v>
      </c>
      <c r="C17">
        <v>2</v>
      </c>
      <c r="D17">
        <v>2</v>
      </c>
    </row>
    <row r="18" spans="1:4">
      <c r="A18" t="s">
        <v>53</v>
      </c>
      <c r="B18">
        <v>2</v>
      </c>
      <c r="C18">
        <v>1</v>
      </c>
      <c r="D18">
        <v>1</v>
      </c>
    </row>
  </sheetData>
  <sortState ref="A1:D18">
    <sortCondition descending="1" ref="D2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31" sqref="A1:D31"/>
    </sheetView>
  </sheetViews>
  <sheetFormatPr baseColWidth="10" defaultRowHeight="15" x14ac:dyDescent="0"/>
  <cols>
    <col min="1" max="1" width="14.33203125" customWidth="1"/>
  </cols>
  <sheetData>
    <row r="1" spans="1:4">
      <c r="B1" t="s">
        <v>61</v>
      </c>
      <c r="C1" t="s">
        <v>62</v>
      </c>
      <c r="D1" t="s">
        <v>102</v>
      </c>
    </row>
    <row r="2" spans="1:4">
      <c r="A2" t="s">
        <v>63</v>
      </c>
      <c r="B2">
        <f>129+11+4</f>
        <v>144</v>
      </c>
      <c r="C2">
        <f>98+8+3</f>
        <v>109</v>
      </c>
      <c r="D2" s="1">
        <f>C2/B2</f>
        <v>0.75694444444444442</v>
      </c>
    </row>
    <row r="3" spans="1:4">
      <c r="A3" t="s">
        <v>64</v>
      </c>
      <c r="B3">
        <f>107+6+3+3</f>
        <v>119</v>
      </c>
      <c r="C3">
        <f>78+4+2+2</f>
        <v>86</v>
      </c>
      <c r="D3" s="1">
        <f>C3/B3</f>
        <v>0.72268907563025209</v>
      </c>
    </row>
    <row r="4" spans="1:4">
      <c r="A4" t="s">
        <v>65</v>
      </c>
      <c r="B4">
        <f>98+2</f>
        <v>100</v>
      </c>
      <c r="C4">
        <f>64+0</f>
        <v>64</v>
      </c>
      <c r="D4" s="1">
        <f>C4/B4</f>
        <v>0.64</v>
      </c>
    </row>
    <row r="5" spans="1:4">
      <c r="A5" t="s">
        <v>53</v>
      </c>
      <c r="B5">
        <f>97+16+4</f>
        <v>117</v>
      </c>
      <c r="C5">
        <f>54+11+3</f>
        <v>68</v>
      </c>
      <c r="D5" s="1">
        <f>C5/B5</f>
        <v>0.58119658119658124</v>
      </c>
    </row>
    <row r="6" spans="1:4">
      <c r="A6" t="s">
        <v>68</v>
      </c>
      <c r="B6">
        <v>31</v>
      </c>
      <c r="C6">
        <v>18</v>
      </c>
      <c r="D6" s="1">
        <f>C6/B6</f>
        <v>0.58064516129032262</v>
      </c>
    </row>
    <row r="7" spans="1:4">
      <c r="A7" t="s">
        <v>46</v>
      </c>
      <c r="B7">
        <v>45</v>
      </c>
      <c r="C7">
        <v>21</v>
      </c>
      <c r="D7" s="1">
        <f>C7/B7</f>
        <v>0.46666666666666667</v>
      </c>
    </row>
    <row r="8" spans="1:4">
      <c r="A8" t="s">
        <v>58</v>
      </c>
      <c r="B8">
        <f>126+8+1+1</f>
        <v>136</v>
      </c>
      <c r="C8">
        <f>59+4+0</f>
        <v>63</v>
      </c>
      <c r="D8" s="1">
        <f>C8/B8</f>
        <v>0.46323529411764708</v>
      </c>
    </row>
    <row r="9" spans="1:4">
      <c r="A9" t="s">
        <v>66</v>
      </c>
      <c r="B9">
        <v>55</v>
      </c>
      <c r="C9">
        <v>25</v>
      </c>
      <c r="D9" s="1">
        <f>C9/B9</f>
        <v>0.45454545454545453</v>
      </c>
    </row>
    <row r="10" spans="1:4">
      <c r="A10" t="s">
        <v>52</v>
      </c>
      <c r="B10">
        <f>79+14+8+2</f>
        <v>103</v>
      </c>
      <c r="C10">
        <f>38+3+2+0</f>
        <v>43</v>
      </c>
      <c r="D10" s="1">
        <f>C10/B10</f>
        <v>0.41747572815533979</v>
      </c>
    </row>
    <row r="11" spans="1:4">
      <c r="A11" t="s">
        <v>69</v>
      </c>
      <c r="B11">
        <f>45+1+2</f>
        <v>48</v>
      </c>
      <c r="C11">
        <f>18+1</f>
        <v>19</v>
      </c>
      <c r="D11" s="1">
        <f>C11/B11</f>
        <v>0.39583333333333331</v>
      </c>
    </row>
    <row r="12" spans="1:4">
      <c r="A12" t="s">
        <v>70</v>
      </c>
      <c r="B12">
        <v>40</v>
      </c>
      <c r="C12">
        <v>14</v>
      </c>
      <c r="D12" s="1">
        <f>C12/B12</f>
        <v>0.35</v>
      </c>
    </row>
    <row r="13" spans="1:4">
      <c r="A13" t="s">
        <v>67</v>
      </c>
      <c r="B13">
        <f>86+3</f>
        <v>89</v>
      </c>
      <c r="C13">
        <f>25+1</f>
        <v>26</v>
      </c>
      <c r="D13" s="1">
        <f>C13/B13</f>
        <v>0.29213483146067415</v>
      </c>
    </row>
    <row r="14" spans="1:4">
      <c r="A14" t="s">
        <v>57</v>
      </c>
      <c r="B14">
        <f>96+10+18+14+5+2</f>
        <v>145</v>
      </c>
      <c r="C14">
        <f>23+6+6+4+1</f>
        <v>40</v>
      </c>
      <c r="D14" s="1">
        <f>C14/B14</f>
        <v>0.27586206896551724</v>
      </c>
    </row>
    <row r="15" spans="1:4">
      <c r="A15" t="s">
        <v>74</v>
      </c>
      <c r="B15">
        <f>25+2</f>
        <v>27</v>
      </c>
      <c r="C15">
        <f>7+0</f>
        <v>7</v>
      </c>
      <c r="D15" s="1">
        <f>C15/B15</f>
        <v>0.25925925925925924</v>
      </c>
    </row>
    <row r="16" spans="1:4">
      <c r="A16" t="s">
        <v>55</v>
      </c>
      <c r="B16">
        <f>103+2</f>
        <v>105</v>
      </c>
      <c r="C16">
        <f>26+0</f>
        <v>26</v>
      </c>
      <c r="D16" s="1">
        <f>C16/B16</f>
        <v>0.24761904761904763</v>
      </c>
    </row>
    <row r="17" spans="1:4">
      <c r="A17" t="s">
        <v>72</v>
      </c>
      <c r="B17">
        <v>47</v>
      </c>
      <c r="C17">
        <v>11</v>
      </c>
      <c r="D17" s="1">
        <f>C17/B17</f>
        <v>0.23404255319148937</v>
      </c>
    </row>
    <row r="18" spans="1:4">
      <c r="A18" t="s">
        <v>73</v>
      </c>
      <c r="B18">
        <v>31</v>
      </c>
      <c r="C18">
        <v>7</v>
      </c>
      <c r="D18" s="1">
        <f>C18/B18</f>
        <v>0.22580645161290322</v>
      </c>
    </row>
    <row r="19" spans="1:4">
      <c r="A19" t="s">
        <v>44</v>
      </c>
      <c r="B19">
        <v>16</v>
      </c>
      <c r="C19">
        <v>3</v>
      </c>
      <c r="D19" s="1">
        <f>C19/B19</f>
        <v>0.1875</v>
      </c>
    </row>
    <row r="20" spans="1:4">
      <c r="A20" t="s">
        <v>82</v>
      </c>
      <c r="B20">
        <v>6</v>
      </c>
      <c r="C20">
        <v>1</v>
      </c>
      <c r="D20" s="1">
        <f>C20/B20</f>
        <v>0.16666666666666666</v>
      </c>
    </row>
    <row r="21" spans="1:4">
      <c r="A21" t="s">
        <v>71</v>
      </c>
      <c r="B21">
        <f>63+11+5+7+2</f>
        <v>88</v>
      </c>
      <c r="C21">
        <f>14+0+0+0</f>
        <v>14</v>
      </c>
      <c r="D21" s="1">
        <f>C21/B21</f>
        <v>0.15909090909090909</v>
      </c>
    </row>
    <row r="22" spans="1:4">
      <c r="A22" t="s">
        <v>77</v>
      </c>
      <c r="B22">
        <v>26</v>
      </c>
      <c r="C22">
        <v>4</v>
      </c>
      <c r="D22" s="1">
        <f>C22/B22</f>
        <v>0.15384615384615385</v>
      </c>
    </row>
    <row r="23" spans="1:4">
      <c r="A23" t="s">
        <v>79</v>
      </c>
      <c r="B23">
        <v>13</v>
      </c>
      <c r="C23">
        <v>2</v>
      </c>
      <c r="D23" s="1">
        <f>C23/B23</f>
        <v>0.15384615384615385</v>
      </c>
    </row>
    <row r="24" spans="1:4">
      <c r="A24" t="s">
        <v>75</v>
      </c>
      <c r="B24">
        <v>33</v>
      </c>
      <c r="C24">
        <v>5</v>
      </c>
      <c r="D24" s="1">
        <f>C24/B24</f>
        <v>0.15151515151515152</v>
      </c>
    </row>
    <row r="25" spans="1:4">
      <c r="A25" t="s">
        <v>76</v>
      </c>
      <c r="B25">
        <f>39+1+1</f>
        <v>41</v>
      </c>
      <c r="C25">
        <f>5+0+0</f>
        <v>5</v>
      </c>
      <c r="D25" s="1">
        <f>C25/B25</f>
        <v>0.12195121951219512</v>
      </c>
    </row>
    <row r="26" spans="1:4">
      <c r="A26" t="s">
        <v>49</v>
      </c>
      <c r="B26">
        <f>53+2</f>
        <v>55</v>
      </c>
      <c r="C26">
        <f>6+0</f>
        <v>6</v>
      </c>
      <c r="D26" s="1">
        <f>C26/B26</f>
        <v>0.10909090909090909</v>
      </c>
    </row>
    <row r="27" spans="1:4">
      <c r="A27" t="s">
        <v>51</v>
      </c>
      <c r="B27">
        <f>62+4</f>
        <v>66</v>
      </c>
      <c r="C27">
        <v>7</v>
      </c>
      <c r="D27" s="1">
        <f>C27/B27</f>
        <v>0.10606060606060606</v>
      </c>
    </row>
    <row r="28" spans="1:4">
      <c r="A28" t="s">
        <v>78</v>
      </c>
      <c r="B28">
        <v>43</v>
      </c>
      <c r="C28">
        <v>3</v>
      </c>
      <c r="D28" s="1">
        <f>C28/B28</f>
        <v>6.9767441860465115E-2</v>
      </c>
    </row>
    <row r="29" spans="1:4">
      <c r="A29" t="s">
        <v>81</v>
      </c>
      <c r="B29">
        <v>15</v>
      </c>
      <c r="C29">
        <v>1</v>
      </c>
      <c r="D29" s="1">
        <f>C29/B29</f>
        <v>6.6666666666666666E-2</v>
      </c>
    </row>
    <row r="30" spans="1:4">
      <c r="A30" t="s">
        <v>43</v>
      </c>
      <c r="B30">
        <v>26</v>
      </c>
      <c r="C30">
        <v>1</v>
      </c>
      <c r="D30" s="1">
        <f>C30/B30</f>
        <v>3.8461538461538464E-2</v>
      </c>
    </row>
    <row r="31" spans="1:4">
      <c r="A31" t="s">
        <v>80</v>
      </c>
      <c r="B31">
        <f>48+3</f>
        <v>51</v>
      </c>
      <c r="C31">
        <f>1+0</f>
        <v>1</v>
      </c>
      <c r="D31" s="1">
        <f>C31/B31</f>
        <v>1.9607843137254902E-2</v>
      </c>
    </row>
    <row r="32" spans="1:4">
      <c r="A32" t="s">
        <v>83</v>
      </c>
      <c r="B32">
        <v>11</v>
      </c>
      <c r="C32">
        <v>0</v>
      </c>
      <c r="D32" s="1">
        <f>C32/B32</f>
        <v>0</v>
      </c>
    </row>
    <row r="33" spans="1:4">
      <c r="A33" t="s">
        <v>84</v>
      </c>
      <c r="B33">
        <v>6</v>
      </c>
      <c r="C33">
        <v>0</v>
      </c>
      <c r="D33" s="1">
        <f>C33/B33</f>
        <v>0</v>
      </c>
    </row>
    <row r="34" spans="1:4">
      <c r="A34" t="s">
        <v>85</v>
      </c>
      <c r="B34">
        <v>5</v>
      </c>
      <c r="C34">
        <v>0</v>
      </c>
      <c r="D34" s="1">
        <f>C34/B34</f>
        <v>0</v>
      </c>
    </row>
    <row r="35" spans="1:4">
      <c r="A35" t="s">
        <v>86</v>
      </c>
      <c r="B35">
        <v>9</v>
      </c>
      <c r="C35">
        <v>0</v>
      </c>
      <c r="D35" s="1">
        <f>C35/B35</f>
        <v>0</v>
      </c>
    </row>
    <row r="36" spans="1:4">
      <c r="A36" t="s">
        <v>87</v>
      </c>
      <c r="B36">
        <f>11+3</f>
        <v>14</v>
      </c>
      <c r="C36">
        <f>0+0</f>
        <v>0</v>
      </c>
      <c r="D36" s="1">
        <f>C36/B36</f>
        <v>0</v>
      </c>
    </row>
    <row r="37" spans="1:4">
      <c r="A37" t="s">
        <v>88</v>
      </c>
      <c r="B37">
        <v>1</v>
      </c>
      <c r="C37">
        <v>0</v>
      </c>
      <c r="D37" s="1">
        <f>C37/B37</f>
        <v>0</v>
      </c>
    </row>
    <row r="38" spans="1:4">
      <c r="A38" t="s">
        <v>89</v>
      </c>
      <c r="B38">
        <v>3</v>
      </c>
      <c r="C38">
        <v>0</v>
      </c>
      <c r="D38" s="1">
        <f>C38/B38</f>
        <v>0</v>
      </c>
    </row>
    <row r="39" spans="1:4">
      <c r="A39" t="s">
        <v>90</v>
      </c>
      <c r="B39">
        <v>1</v>
      </c>
      <c r="C39">
        <v>0</v>
      </c>
      <c r="D39" s="1">
        <f>C39/B39</f>
        <v>0</v>
      </c>
    </row>
    <row r="40" spans="1:4">
      <c r="A40" t="s">
        <v>91</v>
      </c>
      <c r="B40">
        <v>2</v>
      </c>
      <c r="C40">
        <v>0</v>
      </c>
      <c r="D40" s="1">
        <f>C40/B40</f>
        <v>0</v>
      </c>
    </row>
    <row r="41" spans="1:4">
      <c r="A41" t="s">
        <v>92</v>
      </c>
      <c r="B41">
        <f>6+1</f>
        <v>7</v>
      </c>
      <c r="C41">
        <f>0+0</f>
        <v>0</v>
      </c>
      <c r="D41" s="1">
        <f>C41/B41</f>
        <v>0</v>
      </c>
    </row>
    <row r="42" spans="1:4">
      <c r="A42" t="s">
        <v>45</v>
      </c>
      <c r="B42">
        <v>2</v>
      </c>
      <c r="C42">
        <v>0</v>
      </c>
      <c r="D42" s="1">
        <f>C42/B42</f>
        <v>0</v>
      </c>
    </row>
    <row r="43" spans="1:4">
      <c r="A43" t="s">
        <v>93</v>
      </c>
      <c r="B43">
        <v>1</v>
      </c>
      <c r="C43">
        <v>0</v>
      </c>
      <c r="D43" s="1">
        <f>C43/B43</f>
        <v>0</v>
      </c>
    </row>
    <row r="44" spans="1:4">
      <c r="A44" t="s">
        <v>94</v>
      </c>
      <c r="B44">
        <v>1</v>
      </c>
      <c r="C44">
        <v>0</v>
      </c>
      <c r="D44" s="1">
        <f>C44/B44</f>
        <v>0</v>
      </c>
    </row>
    <row r="45" spans="1:4">
      <c r="A45" t="s">
        <v>95</v>
      </c>
      <c r="B45">
        <v>8</v>
      </c>
      <c r="C45">
        <v>0</v>
      </c>
      <c r="D45" s="1">
        <f>C45/B45</f>
        <v>0</v>
      </c>
    </row>
    <row r="46" spans="1:4">
      <c r="A46" t="s">
        <v>96</v>
      </c>
      <c r="B46">
        <v>7</v>
      </c>
      <c r="C46">
        <v>0</v>
      </c>
      <c r="D46" s="1">
        <f>C46/B46</f>
        <v>0</v>
      </c>
    </row>
    <row r="47" spans="1:4">
      <c r="A47" t="s">
        <v>97</v>
      </c>
      <c r="B47">
        <v>24</v>
      </c>
      <c r="C47">
        <v>0</v>
      </c>
      <c r="D47" s="1">
        <f>C47/B47</f>
        <v>0</v>
      </c>
    </row>
    <row r="48" spans="1:4">
      <c r="A48" t="s">
        <v>98</v>
      </c>
      <c r="B48">
        <v>4</v>
      </c>
      <c r="C48">
        <v>0</v>
      </c>
      <c r="D48" s="1">
        <f>C48/B48</f>
        <v>0</v>
      </c>
    </row>
    <row r="49" spans="1:4">
      <c r="A49" t="s">
        <v>99</v>
      </c>
      <c r="B49">
        <v>6</v>
      </c>
      <c r="C49">
        <v>0</v>
      </c>
      <c r="D49" s="1">
        <f>C49/B49</f>
        <v>0</v>
      </c>
    </row>
    <row r="50" spans="1:4">
      <c r="A50" t="s">
        <v>100</v>
      </c>
      <c r="B50">
        <v>2</v>
      </c>
      <c r="C50">
        <v>0</v>
      </c>
      <c r="D50" s="1">
        <f>C50/B50</f>
        <v>0</v>
      </c>
    </row>
    <row r="51" spans="1:4">
      <c r="A51" t="s">
        <v>101</v>
      </c>
      <c r="B51">
        <v>7</v>
      </c>
      <c r="C51">
        <v>0</v>
      </c>
      <c r="D51" s="1">
        <f>C51/B51</f>
        <v>0</v>
      </c>
    </row>
  </sheetData>
  <sortState ref="A2:D88">
    <sortCondition descending="1" ref="D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Texas A&amp;M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Carlberg</dc:creator>
  <cp:lastModifiedBy>Andrew Carlberg</cp:lastModifiedBy>
  <dcterms:created xsi:type="dcterms:W3CDTF">2013-04-21T22:52:31Z</dcterms:created>
  <dcterms:modified xsi:type="dcterms:W3CDTF">2013-04-22T03:03:30Z</dcterms:modified>
</cp:coreProperties>
</file>