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studentsloyola-my.sharepoint.com/personal/mlowe_loyola_edu/Documents/Desktop/"/>
    </mc:Choice>
  </mc:AlternateContent>
  <xr:revisionPtr revIDLastSave="0" documentId="8_{B30BE751-B6F3-4548-BBA5-3EA45763D943}" xr6:coauthVersionLast="47" xr6:coauthVersionMax="47" xr10:uidLastSave="{00000000-0000-0000-0000-000000000000}"/>
  <bookViews>
    <workbookView xWindow="780" yWindow="780" windowWidth="25200" windowHeight="13515" xr2:uid="{D0A7B7BD-D9FA-4051-98C2-D0FF5A26E7DA}"/>
  </bookViews>
  <sheets>
    <sheet name="Sheet1" sheetId="1" r:id="rId1"/>
    <sheet name="pH calibr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2" l="1"/>
  <c r="D27" i="2"/>
  <c r="D25" i="2"/>
  <c r="C26" i="2"/>
  <c r="C27" i="2"/>
  <c r="C25" i="2"/>
  <c r="B29" i="1"/>
  <c r="E29" i="1"/>
  <c r="B31" i="1"/>
  <c r="B32" i="1"/>
  <c r="B33" i="1"/>
  <c r="B34" i="1"/>
  <c r="B35" i="1"/>
  <c r="B36" i="1"/>
  <c r="B37" i="1"/>
  <c r="B38" i="1"/>
  <c r="E22" i="1"/>
  <c r="E23" i="1"/>
  <c r="E24" i="1"/>
  <c r="E25" i="1"/>
  <c r="E26" i="1"/>
  <c r="E27" i="1"/>
  <c r="E28" i="1"/>
  <c r="B28" i="1"/>
  <c r="B27" i="1"/>
  <c r="B26" i="1"/>
  <c r="B25" i="1"/>
  <c r="B24" i="1"/>
  <c r="B23" i="1"/>
  <c r="B22" i="1"/>
  <c r="A15" i="1"/>
  <c r="B15" i="1" s="1"/>
  <c r="B17" i="1"/>
  <c r="A5" i="1"/>
  <c r="B5" i="1" s="1"/>
  <c r="B10" i="1"/>
  <c r="B19" i="1"/>
  <c r="B14" i="1"/>
  <c r="B18" i="1"/>
  <c r="B8" i="1"/>
  <c r="B9" i="1"/>
  <c r="B13" i="1"/>
  <c r="B6" i="1"/>
  <c r="B11" i="1"/>
  <c r="B7" i="1"/>
  <c r="B16" i="1"/>
  <c r="B3" i="1"/>
  <c r="B4" i="1"/>
  <c r="B20" i="1"/>
  <c r="B12" i="1"/>
</calcChain>
</file>

<file path=xl/sharedStrings.xml><?xml version="1.0" encoding="utf-8"?>
<sst xmlns="http://schemas.openxmlformats.org/spreadsheetml/2006/main" count="20" uniqueCount="19">
  <si>
    <t>acid/conjugate base</t>
  </si>
  <si>
    <t>measured pH (1)</t>
  </si>
  <si>
    <t>measured pH (2)</t>
  </si>
  <si>
    <t>pKa</t>
  </si>
  <si>
    <t>k</t>
  </si>
  <si>
    <t>pH calibration curve</t>
  </si>
  <si>
    <t>before run</t>
  </si>
  <si>
    <t>voltage V</t>
  </si>
  <si>
    <t>pH standard</t>
  </si>
  <si>
    <t>first meas</t>
  </si>
  <si>
    <t>after run</t>
  </si>
  <si>
    <t>Ratio</t>
  </si>
  <si>
    <t>pH (yellow calib)</t>
  </si>
  <si>
    <t>voltage (yellow)</t>
  </si>
  <si>
    <t>pH (green calib)</t>
  </si>
  <si>
    <t>pH (HH)</t>
  </si>
  <si>
    <t>Fit</t>
  </si>
  <si>
    <t>ratio</t>
  </si>
  <si>
    <t>pHmeas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</si>
</sst>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"/>
  </numFmts>
  <fonts count="4">
    <font>
      <sz val="11"/>
      <color theme="1"/>
      <name val="Aptos Narrow"/>
      <family val="2"/>
      <scheme val="minor"/>
    </font>
    <font>
      <sz val="13"/>
      <color theme="1"/>
      <name val="Var(--jp-code-font-family)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2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2" fontId="1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61BD"/>
      <color rgb="FFFACD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 measurements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Expected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Sheet1!$A$3:$A$20</c:f>
              <c:numCache>
                <c:formatCode>0.000</c:formatCode>
                <c:ptCount val="18"/>
                <c:pt idx="0">
                  <c:v>0.11764705882352899</c:v>
                </c:pt>
                <c:pt idx="1">
                  <c:v>0.12</c:v>
                </c:pt>
                <c:pt idx="2">
                  <c:v>0.33333333333333331</c:v>
                </c:pt>
                <c:pt idx="3">
                  <c:v>0.54545454545454541</c:v>
                </c:pt>
                <c:pt idx="4">
                  <c:v>0.78947368421052633</c:v>
                </c:pt>
                <c:pt idx="5">
                  <c:v>0.8</c:v>
                </c:pt>
                <c:pt idx="6">
                  <c:v>0.8571428571428571</c:v>
                </c:pt>
                <c:pt idx="7">
                  <c:v>1</c:v>
                </c:pt>
                <c:pt idx="8">
                  <c:v>1.3333333333333333</c:v>
                </c:pt>
                <c:pt idx="9">
                  <c:v>1.5</c:v>
                </c:pt>
                <c:pt idx="10">
                  <c:v>1.8</c:v>
                </c:pt>
                <c:pt idx="11">
                  <c:v>2.8571428571428572</c:v>
                </c:pt>
                <c:pt idx="12">
                  <c:v>3</c:v>
                </c:pt>
                <c:pt idx="13">
                  <c:v>5</c:v>
                </c:pt>
                <c:pt idx="14">
                  <c:v>6.3333333333333304</c:v>
                </c:pt>
                <c:pt idx="15">
                  <c:v>7.25</c:v>
                </c:pt>
                <c:pt idx="16">
                  <c:v>10.666666666666666</c:v>
                </c:pt>
                <c:pt idx="17">
                  <c:v>13.333333333333334</c:v>
                </c:pt>
              </c:numCache>
            </c:numRef>
          </c:xVal>
          <c:yVal>
            <c:numRef>
              <c:f>Sheet1!$B$3:$B$20</c:f>
              <c:numCache>
                <c:formatCode>0.000</c:formatCode>
                <c:ptCount val="18"/>
                <c:pt idx="0">
                  <c:v>5.6694189257142948</c:v>
                </c:pt>
                <c:pt idx="1">
                  <c:v>5.6608187539523751</c:v>
                </c:pt>
                <c:pt idx="2">
                  <c:v>5.2171212547196628</c:v>
                </c:pt>
                <c:pt idx="3">
                  <c:v>5.0032414347745817</c:v>
                </c:pt>
                <c:pt idx="4">
                  <c:v>4.8426623418971477</c:v>
                </c:pt>
                <c:pt idx="5">
                  <c:v>4.8369100130080565</c:v>
                </c:pt>
                <c:pt idx="6">
                  <c:v>4.8069467896306133</c:v>
                </c:pt>
                <c:pt idx="7">
                  <c:v>4.74</c:v>
                </c:pt>
                <c:pt idx="8">
                  <c:v>4.6150612633917003</c:v>
                </c:pt>
                <c:pt idx="9">
                  <c:v>4.5639087409443189</c:v>
                </c:pt>
                <c:pt idx="10">
                  <c:v>4.4847274948966938</c:v>
                </c:pt>
                <c:pt idx="11">
                  <c:v>4.2840680443502759</c:v>
                </c:pt>
                <c:pt idx="12">
                  <c:v>4.2628787452803376</c:v>
                </c:pt>
                <c:pt idx="13">
                  <c:v>4.0410299956639815</c:v>
                </c:pt>
                <c:pt idx="14">
                  <c:v>3.938367653766834</c:v>
                </c:pt>
                <c:pt idx="15">
                  <c:v>3.8796619934290066</c:v>
                </c:pt>
                <c:pt idx="16">
                  <c:v>3.7119712763997565</c:v>
                </c:pt>
                <c:pt idx="17">
                  <c:v>3.6150612633917003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D0-45CE-A8EA-42431764E63F}"/>
            </c:ext>
          </c:extLst>
        </c:ser>
        <c:ser>
          <c:idx val="1"/>
          <c:order val="1"/>
          <c:tx>
            <c:v>First trial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Sheet1!$A$5:$A$15</c:f>
              <c:numCache>
                <c:formatCode>0.000</c:formatCode>
                <c:ptCount val="11"/>
                <c:pt idx="0">
                  <c:v>0.33333333333333331</c:v>
                </c:pt>
                <c:pt idx="1">
                  <c:v>0.54545454545454541</c:v>
                </c:pt>
                <c:pt idx="2">
                  <c:v>0.78947368421052633</c:v>
                </c:pt>
                <c:pt idx="3">
                  <c:v>0.8</c:v>
                </c:pt>
                <c:pt idx="4">
                  <c:v>0.8571428571428571</c:v>
                </c:pt>
                <c:pt idx="5">
                  <c:v>1</c:v>
                </c:pt>
                <c:pt idx="6">
                  <c:v>1.3333333333333333</c:v>
                </c:pt>
                <c:pt idx="7">
                  <c:v>1.5</c:v>
                </c:pt>
                <c:pt idx="8">
                  <c:v>1.8</c:v>
                </c:pt>
                <c:pt idx="9">
                  <c:v>2.8571428571428572</c:v>
                </c:pt>
                <c:pt idx="10">
                  <c:v>3</c:v>
                </c:pt>
              </c:numCache>
            </c:numRef>
          </c:xVal>
          <c:yVal>
            <c:numRef>
              <c:f>Sheet1!$C$5:$C$15</c:f>
              <c:numCache>
                <c:formatCode>General</c:formatCode>
                <c:ptCount val="11"/>
                <c:pt idx="0">
                  <c:v>4.82</c:v>
                </c:pt>
                <c:pt idx="5">
                  <c:v>4.43</c:v>
                </c:pt>
                <c:pt idx="10">
                  <c:v>3.84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A7-F845-B6D0-CE42F9D344D6}"/>
            </c:ext>
          </c:extLst>
        </c:ser>
        <c:ser>
          <c:idx val="2"/>
          <c:order val="2"/>
          <c:tx>
            <c:v>Second trial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Sheet1!$A$5:$A$15</c:f>
              <c:numCache>
                <c:formatCode>0.000</c:formatCode>
                <c:ptCount val="11"/>
                <c:pt idx="0">
                  <c:v>0.33333333333333331</c:v>
                </c:pt>
                <c:pt idx="1">
                  <c:v>0.54545454545454541</c:v>
                </c:pt>
                <c:pt idx="2">
                  <c:v>0.78947368421052633</c:v>
                </c:pt>
                <c:pt idx="3">
                  <c:v>0.8</c:v>
                </c:pt>
                <c:pt idx="4">
                  <c:v>0.8571428571428571</c:v>
                </c:pt>
                <c:pt idx="5">
                  <c:v>1</c:v>
                </c:pt>
                <c:pt idx="6">
                  <c:v>1.3333333333333333</c:v>
                </c:pt>
                <c:pt idx="7">
                  <c:v>1.5</c:v>
                </c:pt>
                <c:pt idx="8">
                  <c:v>1.8</c:v>
                </c:pt>
                <c:pt idx="9">
                  <c:v>2.8571428571428572</c:v>
                </c:pt>
                <c:pt idx="10">
                  <c:v>3</c:v>
                </c:pt>
              </c:numCache>
            </c:numRef>
          </c:xVal>
          <c:yVal>
            <c:numRef>
              <c:f>Sheet1!$D$5:$D$15</c:f>
              <c:numCache>
                <c:formatCode>General</c:formatCode>
                <c:ptCount val="11"/>
                <c:pt idx="0">
                  <c:v>4.71</c:v>
                </c:pt>
                <c:pt idx="5">
                  <c:v>4.26</c:v>
                </c:pt>
                <c:pt idx="10">
                  <c:v>3.71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A7-F845-B6D0-CE42F9D34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353935"/>
        <c:axId val="232360175"/>
      </c:scatterChart>
      <c:valAx>
        <c:axId val="23235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Acid/Conjugate</a:t>
                </a:r>
                <a:r>
                  <a:rPr lang="en-US" baseline="0"/>
                  <a:t> </a:t>
                </a:r>
                <a:r>
                  <a:rPr lang="en-US"/>
                  <a:t>Base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360175"/>
        <c:crosses val="autoZero"/>
        <c:crossBetween val="midCat"/>
      </c:valAx>
      <c:valAx>
        <c:axId val="232360175"/>
        <c:scaling>
          <c:orientation val="minMax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353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 measurements:</a:t>
            </a:r>
            <a:r>
              <a:rPr lang="en-US" baseline="0"/>
              <a:t> low r to high r; then high r to low 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Theoretical curve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75000"/>
                  <a:lumOff val="2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Sheet1!$A$3:$A$28</c:f>
              <c:numCache>
                <c:formatCode>0.000</c:formatCode>
                <c:ptCount val="26"/>
                <c:pt idx="0">
                  <c:v>0.11764705882352899</c:v>
                </c:pt>
                <c:pt idx="1">
                  <c:v>0.12</c:v>
                </c:pt>
                <c:pt idx="2">
                  <c:v>0.33333333333333331</c:v>
                </c:pt>
                <c:pt idx="3">
                  <c:v>0.54545454545454541</c:v>
                </c:pt>
                <c:pt idx="4">
                  <c:v>0.78947368421052633</c:v>
                </c:pt>
                <c:pt idx="5">
                  <c:v>0.8</c:v>
                </c:pt>
                <c:pt idx="6">
                  <c:v>0.8571428571428571</c:v>
                </c:pt>
                <c:pt idx="7">
                  <c:v>1</c:v>
                </c:pt>
                <c:pt idx="8">
                  <c:v>1.3333333333333333</c:v>
                </c:pt>
                <c:pt idx="9">
                  <c:v>1.5</c:v>
                </c:pt>
                <c:pt idx="10">
                  <c:v>1.8</c:v>
                </c:pt>
                <c:pt idx="11">
                  <c:v>2.8571428571428572</c:v>
                </c:pt>
                <c:pt idx="12">
                  <c:v>3</c:v>
                </c:pt>
                <c:pt idx="13">
                  <c:v>5</c:v>
                </c:pt>
                <c:pt idx="14">
                  <c:v>6.3333333333333304</c:v>
                </c:pt>
                <c:pt idx="15">
                  <c:v>7.25</c:v>
                </c:pt>
                <c:pt idx="16">
                  <c:v>10.666666666666666</c:v>
                </c:pt>
                <c:pt idx="17">
                  <c:v>13.333333333333334</c:v>
                </c:pt>
                <c:pt idx="19">
                  <c:v>0.1</c:v>
                </c:pt>
                <c:pt idx="20" formatCode="#\ ?/?">
                  <c:v>0.2</c:v>
                </c:pt>
                <c:pt idx="21">
                  <c:v>0.4</c:v>
                </c:pt>
                <c:pt idx="22">
                  <c:v>0.8</c:v>
                </c:pt>
                <c:pt idx="23">
                  <c:v>1.6</c:v>
                </c:pt>
                <c:pt idx="24">
                  <c:v>3.2</c:v>
                </c:pt>
                <c:pt idx="25">
                  <c:v>6.4</c:v>
                </c:pt>
              </c:numCache>
            </c:numRef>
          </c:xVal>
          <c:yVal>
            <c:numRef>
              <c:f>Sheet1!$B$3:$B$28</c:f>
              <c:numCache>
                <c:formatCode>0.000</c:formatCode>
                <c:ptCount val="26"/>
                <c:pt idx="0">
                  <c:v>5.6694189257142948</c:v>
                </c:pt>
                <c:pt idx="1">
                  <c:v>5.6608187539523751</c:v>
                </c:pt>
                <c:pt idx="2">
                  <c:v>5.2171212547196628</c:v>
                </c:pt>
                <c:pt idx="3">
                  <c:v>5.0032414347745817</c:v>
                </c:pt>
                <c:pt idx="4">
                  <c:v>4.8426623418971477</c:v>
                </c:pt>
                <c:pt idx="5">
                  <c:v>4.8369100130080565</c:v>
                </c:pt>
                <c:pt idx="6">
                  <c:v>4.8069467896306133</c:v>
                </c:pt>
                <c:pt idx="7">
                  <c:v>4.74</c:v>
                </c:pt>
                <c:pt idx="8">
                  <c:v>4.6150612633917003</c:v>
                </c:pt>
                <c:pt idx="9">
                  <c:v>4.5639087409443189</c:v>
                </c:pt>
                <c:pt idx="10">
                  <c:v>4.4847274948966938</c:v>
                </c:pt>
                <c:pt idx="11">
                  <c:v>4.2840680443502759</c:v>
                </c:pt>
                <c:pt idx="12">
                  <c:v>4.2628787452803376</c:v>
                </c:pt>
                <c:pt idx="13">
                  <c:v>4.0410299956639815</c:v>
                </c:pt>
                <c:pt idx="14">
                  <c:v>3.938367653766834</c:v>
                </c:pt>
                <c:pt idx="15">
                  <c:v>3.8796619934290066</c:v>
                </c:pt>
                <c:pt idx="16">
                  <c:v>3.7119712763997565</c:v>
                </c:pt>
                <c:pt idx="17">
                  <c:v>3.6150612633917003</c:v>
                </c:pt>
                <c:pt idx="19">
                  <c:v>5.74</c:v>
                </c:pt>
                <c:pt idx="20">
                  <c:v>5.438970004336019</c:v>
                </c:pt>
                <c:pt idx="21">
                  <c:v>5.1379400086720377</c:v>
                </c:pt>
                <c:pt idx="22">
                  <c:v>4.8369100130080565</c:v>
                </c:pt>
                <c:pt idx="23">
                  <c:v>4.5358800173440752</c:v>
                </c:pt>
                <c:pt idx="24">
                  <c:v>4.2348500216800939</c:v>
                </c:pt>
                <c:pt idx="25">
                  <c:v>3.9338200260161131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F3-E34F-B096-5FBC9874CD7F}"/>
            </c:ext>
          </c:extLst>
        </c:ser>
        <c:ser>
          <c:idx val="1"/>
          <c:order val="1"/>
          <c:tx>
            <c:v>low r to high 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Sheet1!$A$22:$A$28</c:f>
              <c:numCache>
                <c:formatCode>#\ ?/?</c:formatCode>
                <c:ptCount val="7"/>
                <c:pt idx="0" formatCode="0.000">
                  <c:v>0.1</c:v>
                </c:pt>
                <c:pt idx="1">
                  <c:v>0.2</c:v>
                </c:pt>
                <c:pt idx="2" formatCode="0.000">
                  <c:v>0.4</c:v>
                </c:pt>
                <c:pt idx="3" formatCode="0.000">
                  <c:v>0.8</c:v>
                </c:pt>
                <c:pt idx="4" formatCode="0.000">
                  <c:v>1.6</c:v>
                </c:pt>
                <c:pt idx="5" formatCode="0.000">
                  <c:v>3.2</c:v>
                </c:pt>
                <c:pt idx="6" formatCode="0.000">
                  <c:v>6.4</c:v>
                </c:pt>
              </c:numCache>
            </c:numRef>
          </c:xVal>
          <c:yVal>
            <c:numRef>
              <c:f>Sheet1!$C$22:$C$28</c:f>
              <c:numCache>
                <c:formatCode>0.00</c:formatCode>
                <c:ptCount val="7"/>
                <c:pt idx="0">
                  <c:v>5.5538348276496698</c:v>
                </c:pt>
                <c:pt idx="1">
                  <c:v>5.2769699997370596</c:v>
                </c:pt>
                <c:pt idx="2">
                  <c:v>4.8616727578681598</c:v>
                </c:pt>
                <c:pt idx="3">
                  <c:v>4.5848079299555602</c:v>
                </c:pt>
                <c:pt idx="4">
                  <c:v>4.2156548260720896</c:v>
                </c:pt>
                <c:pt idx="5">
                  <c:v>3.5696368942760199</c:v>
                </c:pt>
                <c:pt idx="6">
                  <c:v>3.24662792837798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F3-E34F-B096-5FBC9874CD7F}"/>
            </c:ext>
          </c:extLst>
        </c:ser>
        <c:ser>
          <c:idx val="2"/>
          <c:order val="2"/>
          <c:tx>
            <c:v>Fit to data</c:v>
          </c:tx>
          <c:spPr>
            <a:ln w="25400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Sheet1!$A$22:$A$29</c:f>
              <c:numCache>
                <c:formatCode>#\ ?/?</c:formatCode>
                <c:ptCount val="8"/>
                <c:pt idx="0" formatCode="0.000">
                  <c:v>0.1</c:v>
                </c:pt>
                <c:pt idx="1">
                  <c:v>0.2</c:v>
                </c:pt>
                <c:pt idx="2" formatCode="0.000">
                  <c:v>0.4</c:v>
                </c:pt>
                <c:pt idx="3" formatCode="0.000">
                  <c:v>0.8</c:v>
                </c:pt>
                <c:pt idx="4" formatCode="0.000">
                  <c:v>1.6</c:v>
                </c:pt>
                <c:pt idx="5" formatCode="0.000">
                  <c:v>3.2</c:v>
                </c:pt>
                <c:pt idx="6" formatCode="0.000">
                  <c:v>6.4</c:v>
                </c:pt>
                <c:pt idx="7" formatCode="0.000">
                  <c:v>12.8</c:v>
                </c:pt>
              </c:numCache>
            </c:numRef>
          </c:xVal>
          <c:yVal>
            <c:numRef>
              <c:f>Sheet1!$E$22:$E$29</c:f>
              <c:numCache>
                <c:formatCode>0.0</c:formatCode>
                <c:ptCount val="8"/>
                <c:pt idx="0">
                  <c:v>5.43</c:v>
                </c:pt>
                <c:pt idx="1">
                  <c:v>5.1289700043360185</c:v>
                </c:pt>
                <c:pt idx="2">
                  <c:v>4.8279400086720372</c:v>
                </c:pt>
                <c:pt idx="3">
                  <c:v>4.526910013008056</c:v>
                </c:pt>
                <c:pt idx="4">
                  <c:v>4.2258800173440747</c:v>
                </c:pt>
                <c:pt idx="5">
                  <c:v>3.9248500216800934</c:v>
                </c:pt>
                <c:pt idx="6">
                  <c:v>3.6238200260161126</c:v>
                </c:pt>
                <c:pt idx="7">
                  <c:v>3.3227900303521314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F3-E34F-B096-5FBC9874CD7F}"/>
            </c:ext>
          </c:extLst>
        </c:ser>
        <c:ser>
          <c:idx val="3"/>
          <c:order val="3"/>
          <c:tx>
            <c:v>high r to low 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xVal>
            <c:numRef>
              <c:f>Sheet1!$A$31:$A$38</c:f>
              <c:numCache>
                <c:formatCode>0.000</c:formatCode>
                <c:ptCount val="8"/>
                <c:pt idx="0">
                  <c:v>12.8</c:v>
                </c:pt>
                <c:pt idx="1">
                  <c:v>6.4</c:v>
                </c:pt>
                <c:pt idx="2">
                  <c:v>3.2</c:v>
                </c:pt>
                <c:pt idx="3">
                  <c:v>1.6</c:v>
                </c:pt>
                <c:pt idx="4">
                  <c:v>0.8</c:v>
                </c:pt>
                <c:pt idx="5">
                  <c:v>0.4</c:v>
                </c:pt>
                <c:pt idx="6">
                  <c:v>0.2</c:v>
                </c:pt>
                <c:pt idx="7">
                  <c:v>0.1</c:v>
                </c:pt>
              </c:numCache>
            </c:numRef>
          </c:xVal>
          <c:yVal>
            <c:numRef>
              <c:f>Sheet1!$C$31:$C$38</c:f>
              <c:numCache>
                <c:formatCode>0.00</c:formatCode>
                <c:ptCount val="8"/>
                <c:pt idx="0">
                  <c:v>3.4097307221542201</c:v>
                </c:pt>
                <c:pt idx="1">
                  <c:v>3.5460526315789398</c:v>
                </c:pt>
                <c:pt idx="2">
                  <c:v>3.8641370869033</c:v>
                </c:pt>
                <c:pt idx="3">
                  <c:v>4.1822215422276603</c:v>
                </c:pt>
                <c:pt idx="4">
                  <c:v>4.5003059975520099</c:v>
                </c:pt>
                <c:pt idx="5">
                  <c:v>4.7729498164014599</c:v>
                </c:pt>
                <c:pt idx="6">
                  <c:v>5.22735618115055</c:v>
                </c:pt>
                <c:pt idx="7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15-DC4B-8339-DA3EF717F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796751"/>
        <c:axId val="271956847"/>
      </c:scatterChart>
      <c:valAx>
        <c:axId val="414796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Acid/Conjugate base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956847"/>
        <c:crosses val="autoZero"/>
        <c:crossBetween val="midCat"/>
      </c:valAx>
      <c:valAx>
        <c:axId val="271956847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796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5400000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 measurements:</a:t>
            </a:r>
            <a:r>
              <a:rPr lang="en-US" baseline="0"/>
              <a:t> Compare high r to low r</a:t>
            </a:r>
          </a:p>
          <a:p>
            <a:pPr>
              <a:defRPr/>
            </a:pPr>
            <a:r>
              <a:rPr lang="en-US" baseline="0"/>
              <a:t>with results from high-end pipets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Theoretical curve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2">
                  <a:lumMod val="75000"/>
                  <a:lumOff val="2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Sheet1!$A$3:$A$28</c:f>
              <c:numCache>
                <c:formatCode>0.000</c:formatCode>
                <c:ptCount val="26"/>
                <c:pt idx="0">
                  <c:v>0.11764705882352899</c:v>
                </c:pt>
                <c:pt idx="1">
                  <c:v>0.12</c:v>
                </c:pt>
                <c:pt idx="2">
                  <c:v>0.33333333333333331</c:v>
                </c:pt>
                <c:pt idx="3">
                  <c:v>0.54545454545454541</c:v>
                </c:pt>
                <c:pt idx="4">
                  <c:v>0.78947368421052633</c:v>
                </c:pt>
                <c:pt idx="5">
                  <c:v>0.8</c:v>
                </c:pt>
                <c:pt idx="6">
                  <c:v>0.8571428571428571</c:v>
                </c:pt>
                <c:pt idx="7">
                  <c:v>1</c:v>
                </c:pt>
                <c:pt idx="8">
                  <c:v>1.3333333333333333</c:v>
                </c:pt>
                <c:pt idx="9">
                  <c:v>1.5</c:v>
                </c:pt>
                <c:pt idx="10">
                  <c:v>1.8</c:v>
                </c:pt>
                <c:pt idx="11">
                  <c:v>2.8571428571428572</c:v>
                </c:pt>
                <c:pt idx="12">
                  <c:v>3</c:v>
                </c:pt>
                <c:pt idx="13">
                  <c:v>5</c:v>
                </c:pt>
                <c:pt idx="14">
                  <c:v>6.3333333333333304</c:v>
                </c:pt>
                <c:pt idx="15">
                  <c:v>7.25</c:v>
                </c:pt>
                <c:pt idx="16">
                  <c:v>10.666666666666666</c:v>
                </c:pt>
                <c:pt idx="17">
                  <c:v>13.333333333333334</c:v>
                </c:pt>
                <c:pt idx="19">
                  <c:v>0.1</c:v>
                </c:pt>
                <c:pt idx="20" formatCode="#\ ?/?">
                  <c:v>0.2</c:v>
                </c:pt>
                <c:pt idx="21">
                  <c:v>0.4</c:v>
                </c:pt>
                <c:pt idx="22">
                  <c:v>0.8</c:v>
                </c:pt>
                <c:pt idx="23">
                  <c:v>1.6</c:v>
                </c:pt>
                <c:pt idx="24">
                  <c:v>3.2</c:v>
                </c:pt>
                <c:pt idx="25">
                  <c:v>6.4</c:v>
                </c:pt>
              </c:numCache>
            </c:numRef>
          </c:xVal>
          <c:yVal>
            <c:numRef>
              <c:f>Sheet1!$B$3:$B$28</c:f>
              <c:numCache>
                <c:formatCode>0.000</c:formatCode>
                <c:ptCount val="26"/>
                <c:pt idx="0">
                  <c:v>5.6694189257142948</c:v>
                </c:pt>
                <c:pt idx="1">
                  <c:v>5.6608187539523751</c:v>
                </c:pt>
                <c:pt idx="2">
                  <c:v>5.2171212547196628</c:v>
                </c:pt>
                <c:pt idx="3">
                  <c:v>5.0032414347745817</c:v>
                </c:pt>
                <c:pt idx="4">
                  <c:v>4.8426623418971477</c:v>
                </c:pt>
                <c:pt idx="5">
                  <c:v>4.8369100130080565</c:v>
                </c:pt>
                <c:pt idx="6">
                  <c:v>4.8069467896306133</c:v>
                </c:pt>
                <c:pt idx="7">
                  <c:v>4.74</c:v>
                </c:pt>
                <c:pt idx="8">
                  <c:v>4.6150612633917003</c:v>
                </c:pt>
                <c:pt idx="9">
                  <c:v>4.5639087409443189</c:v>
                </c:pt>
                <c:pt idx="10">
                  <c:v>4.4847274948966938</c:v>
                </c:pt>
                <c:pt idx="11">
                  <c:v>4.2840680443502759</c:v>
                </c:pt>
                <c:pt idx="12">
                  <c:v>4.2628787452803376</c:v>
                </c:pt>
                <c:pt idx="13">
                  <c:v>4.0410299956639815</c:v>
                </c:pt>
                <c:pt idx="14">
                  <c:v>3.938367653766834</c:v>
                </c:pt>
                <c:pt idx="15">
                  <c:v>3.8796619934290066</c:v>
                </c:pt>
                <c:pt idx="16">
                  <c:v>3.7119712763997565</c:v>
                </c:pt>
                <c:pt idx="17">
                  <c:v>3.6150612633917003</c:v>
                </c:pt>
                <c:pt idx="19">
                  <c:v>5.74</c:v>
                </c:pt>
                <c:pt idx="20">
                  <c:v>5.438970004336019</c:v>
                </c:pt>
                <c:pt idx="21">
                  <c:v>5.1379400086720377</c:v>
                </c:pt>
                <c:pt idx="22">
                  <c:v>4.8369100130080565</c:v>
                </c:pt>
                <c:pt idx="23">
                  <c:v>4.5358800173440752</c:v>
                </c:pt>
                <c:pt idx="24">
                  <c:v>4.2348500216800939</c:v>
                </c:pt>
                <c:pt idx="25">
                  <c:v>3.9338200260161131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5C-4020-A24D-E217E85E13C2}"/>
            </c:ext>
          </c:extLst>
        </c:ser>
        <c:ser>
          <c:idx val="3"/>
          <c:order val="1"/>
          <c:tx>
            <c:v>high r to low 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xVal>
            <c:numRef>
              <c:f>Sheet1!$A$31:$A$38</c:f>
              <c:numCache>
                <c:formatCode>0.000</c:formatCode>
                <c:ptCount val="8"/>
                <c:pt idx="0">
                  <c:v>12.8</c:v>
                </c:pt>
                <c:pt idx="1">
                  <c:v>6.4</c:v>
                </c:pt>
                <c:pt idx="2">
                  <c:v>3.2</c:v>
                </c:pt>
                <c:pt idx="3">
                  <c:v>1.6</c:v>
                </c:pt>
                <c:pt idx="4">
                  <c:v>0.8</c:v>
                </c:pt>
                <c:pt idx="5">
                  <c:v>0.4</c:v>
                </c:pt>
                <c:pt idx="6">
                  <c:v>0.2</c:v>
                </c:pt>
                <c:pt idx="7">
                  <c:v>0.1</c:v>
                </c:pt>
              </c:numCache>
            </c:numRef>
          </c:xVal>
          <c:yVal>
            <c:numRef>
              <c:f>Sheet1!$C$31:$C$38</c:f>
              <c:numCache>
                <c:formatCode>0.00</c:formatCode>
                <c:ptCount val="8"/>
                <c:pt idx="0">
                  <c:v>3.4097307221542201</c:v>
                </c:pt>
                <c:pt idx="1">
                  <c:v>3.5460526315789398</c:v>
                </c:pt>
                <c:pt idx="2">
                  <c:v>3.8641370869033</c:v>
                </c:pt>
                <c:pt idx="3">
                  <c:v>4.1822215422276603</c:v>
                </c:pt>
                <c:pt idx="4">
                  <c:v>4.5003059975520099</c:v>
                </c:pt>
                <c:pt idx="5">
                  <c:v>4.7729498164014599</c:v>
                </c:pt>
                <c:pt idx="6">
                  <c:v>5.22735618115055</c:v>
                </c:pt>
                <c:pt idx="7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5C-4020-A24D-E217E85E13C2}"/>
            </c:ext>
          </c:extLst>
        </c:ser>
        <c:ser>
          <c:idx val="1"/>
          <c:order val="2"/>
          <c:tx>
            <c:v>Using high-end pipets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EB61BD"/>
              </a:solidFill>
              <a:ln w="9525">
                <a:noFill/>
              </a:ln>
              <a:effectLst/>
            </c:spPr>
          </c:marker>
          <c:xVal>
            <c:numRef>
              <c:f>Sheet1!$A$41:$A$52</c:f>
              <c:numCache>
                <c:formatCode>0.000</c:formatCode>
                <c:ptCount val="12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12.8</c:v>
                </c:pt>
                <c:pt idx="9">
                  <c:v>12.8</c:v>
                </c:pt>
                <c:pt idx="10">
                  <c:v>12.8</c:v>
                </c:pt>
                <c:pt idx="11">
                  <c:v>12.8</c:v>
                </c:pt>
              </c:numCache>
            </c:numRef>
          </c:xVal>
          <c:yVal>
            <c:numRef>
              <c:f>Sheet1!$B$41:$B$52</c:f>
              <c:numCache>
                <c:formatCode>0.000</c:formatCode>
                <c:ptCount val="12"/>
                <c:pt idx="0">
                  <c:v>5.45</c:v>
                </c:pt>
                <c:pt idx="1">
                  <c:v>5.5949999999999998</c:v>
                </c:pt>
                <c:pt idx="2">
                  <c:v>5.4527000000000001</c:v>
                </c:pt>
                <c:pt idx="3">
                  <c:v>5.4527000000000001</c:v>
                </c:pt>
                <c:pt idx="4">
                  <c:v>4.4589999999999996</c:v>
                </c:pt>
                <c:pt idx="5">
                  <c:v>4.5069999999999997</c:v>
                </c:pt>
                <c:pt idx="6">
                  <c:v>4.5068000000000001</c:v>
                </c:pt>
                <c:pt idx="7">
                  <c:v>4.5068000000000001</c:v>
                </c:pt>
                <c:pt idx="8">
                  <c:v>3.37</c:v>
                </c:pt>
                <c:pt idx="9">
                  <c:v>3.419</c:v>
                </c:pt>
                <c:pt idx="10">
                  <c:v>3.419</c:v>
                </c:pt>
                <c:pt idx="11">
                  <c:v>3.3717000000000001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5C-4020-A24D-E217E85E1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796751"/>
        <c:axId val="271956847"/>
      </c:scatterChart>
      <c:valAx>
        <c:axId val="414796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Acid/Conjugate base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956847"/>
        <c:crosses val="autoZero"/>
        <c:crossBetween val="midCat"/>
      </c:valAx>
      <c:valAx>
        <c:axId val="271956847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796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5400000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Calibration of pH sensor</a:t>
            </a:r>
          </a:p>
          <a:p>
            <a:pPr algn="l">
              <a:defRPr/>
            </a:pPr>
            <a:r>
              <a:rPr lang="en-US" sz="1100"/>
              <a:t>Before expt: first trial: blue dots; last 3 trials: orange dots</a:t>
            </a:r>
          </a:p>
          <a:p>
            <a:pPr algn="l">
              <a:defRPr/>
            </a:pPr>
            <a:r>
              <a:rPr lang="en-US" sz="1100"/>
              <a:t>fit to last 3 trials (yellow curve)</a:t>
            </a:r>
          </a:p>
          <a:p>
            <a:pPr algn="l">
              <a:defRPr/>
            </a:pPr>
            <a:r>
              <a:rPr lang="en-US" sz="1100"/>
              <a:t>After expt: green dots and green fit</a:t>
            </a:r>
          </a:p>
        </c:rich>
      </c:tx>
      <c:layout>
        <c:manualLayout>
          <c:xMode val="edge"/>
          <c:yMode val="edge"/>
          <c:x val="0.18047601327716833"/>
          <c:y val="5.09259598364157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first trial, ignore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'pH calibration'!$B$4:$B$5</c:f>
              <c:numCache>
                <c:formatCode>General</c:formatCode>
                <c:ptCount val="2"/>
                <c:pt idx="0">
                  <c:v>1.55</c:v>
                </c:pt>
                <c:pt idx="1">
                  <c:v>1.03</c:v>
                </c:pt>
              </c:numCache>
            </c:numRef>
          </c:xVal>
          <c:yVal>
            <c:numRef>
              <c:f>'pH calibration'!$C$4:$C$5</c:f>
              <c:numCache>
                <c:formatCode>General</c:formatCode>
                <c:ptCount val="2"/>
                <c:pt idx="0">
                  <c:v>7</c:v>
                </c:pt>
                <c:pt idx="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AB-4A1F-A7D7-0D93675063BE}"/>
            </c:ext>
          </c:extLst>
        </c:ser>
        <c:ser>
          <c:idx val="1"/>
          <c:order val="1"/>
          <c:tx>
            <c:v>trials 2, 3,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6350" cap="rnd">
                <a:solidFill>
                  <a:srgbClr val="FACD2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2960213149159758"/>
                  <c:y val="4.9633330717381262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pH = 4.7295V - 0.7902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yellow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'pH calibration'!$B$7:$B$12</c:f>
              <c:numCache>
                <c:formatCode>General</c:formatCode>
                <c:ptCount val="6"/>
                <c:pt idx="0">
                  <c:v>1.64</c:v>
                </c:pt>
                <c:pt idx="1">
                  <c:v>1.65</c:v>
                </c:pt>
                <c:pt idx="2">
                  <c:v>1.65</c:v>
                </c:pt>
                <c:pt idx="3">
                  <c:v>1.03</c:v>
                </c:pt>
                <c:pt idx="4">
                  <c:v>1.02</c:v>
                </c:pt>
                <c:pt idx="5">
                  <c:v>0.99</c:v>
                </c:pt>
              </c:numCache>
            </c:numRef>
          </c:xVal>
          <c:yVal>
            <c:numRef>
              <c:f>'pH calibration'!$C$7:$C$12</c:f>
              <c:numCache>
                <c:formatCode>General</c:formatCode>
                <c:ptCount val="6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AB-4A1F-A7D7-0D93675063BE}"/>
            </c:ext>
          </c:extLst>
        </c:ser>
        <c:ser>
          <c:idx val="2"/>
          <c:order val="2"/>
          <c:tx>
            <c:v>after run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2408079424854503"/>
                  <c:y val="0.1941085271317829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pH = 4.555V - 0.4158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green dots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'pH calibration'!$B$14:$B$21</c:f>
              <c:numCache>
                <c:formatCode>General</c:formatCode>
                <c:ptCount val="8"/>
                <c:pt idx="0">
                  <c:v>1.62</c:v>
                </c:pt>
                <c:pt idx="1">
                  <c:v>1.62</c:v>
                </c:pt>
                <c:pt idx="2">
                  <c:v>1.64</c:v>
                </c:pt>
                <c:pt idx="3">
                  <c:v>1.63</c:v>
                </c:pt>
                <c:pt idx="4">
                  <c:v>0.94</c:v>
                </c:pt>
                <c:pt idx="5">
                  <c:v>0.98</c:v>
                </c:pt>
                <c:pt idx="6">
                  <c:v>0.98</c:v>
                </c:pt>
                <c:pt idx="7">
                  <c:v>0.98</c:v>
                </c:pt>
              </c:numCache>
            </c:numRef>
          </c:xVal>
          <c:yVal>
            <c:numRef>
              <c:f>'pH calibration'!$C$14:$C$21</c:f>
              <c:numCache>
                <c:formatCode>General</c:formatCode>
                <c:ptCount val="8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5AB-4A1F-A7D7-0D9367506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480640"/>
        <c:axId val="274480160"/>
      </c:scatterChart>
      <c:valAx>
        <c:axId val="274480640"/>
        <c:scaling>
          <c:orientation val="minMax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480160"/>
        <c:crosses val="autoZero"/>
        <c:crossBetween val="midCat"/>
      </c:valAx>
      <c:valAx>
        <c:axId val="274480160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48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211232</xdr:colOff>
      <xdr:row>1</xdr:row>
      <xdr:rowOff>160202</xdr:rowOff>
    </xdr:from>
    <xdr:to>
      <xdr:col>16</xdr:col>
      <xdr:colOff>501854</xdr:colOff>
      <xdr:row>17</xdr:row>
      <xdr:rowOff>10242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5739D6-982D-E070-A03E-7A7E4F278F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738969</xdr:colOff>
      <xdr:row>20</xdr:row>
      <xdr:rowOff>184355</xdr:rowOff>
    </xdr:from>
    <xdr:to>
      <xdr:col>13</xdr:col>
      <xdr:colOff>61451</xdr:colOff>
      <xdr:row>40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61A838-EC53-F1C7-1032-3F4B166FCC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1013951</xdr:colOff>
      <xdr:row>8</xdr:row>
      <xdr:rowOff>174113</xdr:rowOff>
    </xdr:from>
    <xdr:to>
      <xdr:col>8</xdr:col>
      <xdr:colOff>327742</xdr:colOff>
      <xdr:row>13</xdr:row>
      <xdr:rowOff>122904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19696AF-D809-EDE2-E79B-9AFFD2D0B1EF}"/>
            </a:ext>
          </a:extLst>
        </xdr:cNvPr>
        <xdr:cNvSpPr txBox="1"/>
      </xdr:nvSpPr>
      <xdr:spPr>
        <a:xfrm>
          <a:off x="4895645" y="1536290"/>
          <a:ext cx="2970162" cy="92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Adi's file with Dr. Lowe's results from 8/1/24.</a:t>
          </a:r>
        </a:p>
        <a:p>
          <a:r>
            <a:rPr lang="en-US" sz="1100"/>
            <a:t>Results using high-end pipets are very similar to Adi's run from high r to low r.</a:t>
          </a:r>
        </a:p>
      </xdr:txBody>
    </xdr:sp>
    <xdr:clientData/>
  </xdr:twoCellAnchor>
  <xdr:twoCellAnchor>
    <xdr:from>
      <xdr:col>3</xdr:col>
      <xdr:colOff>133145</xdr:colOff>
      <xdr:row>21</xdr:row>
      <xdr:rowOff>122904</xdr:rowOff>
    </xdr:from>
    <xdr:to>
      <xdr:col>4</xdr:col>
      <xdr:colOff>450645</xdr:colOff>
      <xdr:row>24</xdr:row>
      <xdr:rowOff>163871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80DAB94-7083-BCA8-4D8B-CBC0BEEDB5A3}"/>
            </a:ext>
          </a:extLst>
        </xdr:cNvPr>
        <xdr:cNvSpPr txBox="1"/>
      </xdr:nvSpPr>
      <xdr:spPr>
        <a:xfrm>
          <a:off x="2693629" y="4014839"/>
          <a:ext cx="1198306" cy="624758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low r to high r</a:t>
          </a:r>
        </a:p>
        <a:p>
          <a:r>
            <a:rPr lang="en-US" sz="1100"/>
            <a:t>bottom orange dots</a:t>
          </a:r>
        </a:p>
      </xdr:txBody>
    </xdr:sp>
    <xdr:clientData/>
  </xdr:twoCellAnchor>
  <xdr:twoCellAnchor>
    <xdr:from>
      <xdr:col>3</xdr:col>
      <xdr:colOff>111432</xdr:colOff>
      <xdr:row>30</xdr:row>
      <xdr:rowOff>142160</xdr:rowOff>
    </xdr:from>
    <xdr:to>
      <xdr:col>5</xdr:col>
      <xdr:colOff>327741</xdr:colOff>
      <xdr:row>34</xdr:row>
      <xdr:rowOff>40969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1D9C9FC-5156-4C0A-AC42-131A1F9A8E2F}"/>
            </a:ext>
          </a:extLst>
        </xdr:cNvPr>
        <xdr:cNvSpPr txBox="1"/>
      </xdr:nvSpPr>
      <xdr:spPr>
        <a:xfrm>
          <a:off x="2856271" y="5785466"/>
          <a:ext cx="2377357" cy="71816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low r to high r</a:t>
          </a:r>
        </a:p>
        <a:p>
          <a:r>
            <a:rPr lang="en-US" sz="1100"/>
            <a:t>middle orange dots with blue outline</a:t>
          </a:r>
        </a:p>
        <a:p>
          <a:r>
            <a:rPr lang="en-US" sz="1100"/>
            <a:t>green fit: pH = 4.43 - log [acid]/[cbase]</a:t>
          </a:r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2</xdr:col>
      <xdr:colOff>286775</xdr:colOff>
      <xdr:row>15</xdr:row>
      <xdr:rowOff>71693</xdr:rowOff>
    </xdr:from>
    <xdr:to>
      <xdr:col>4</xdr:col>
      <xdr:colOff>460887</xdr:colOff>
      <xdr:row>18</xdr:row>
      <xdr:rowOff>10242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91D0F85-12FB-480C-A43D-07630D946C29}"/>
            </a:ext>
          </a:extLst>
        </xdr:cNvPr>
        <xdr:cNvSpPr txBox="1"/>
      </xdr:nvSpPr>
      <xdr:spPr>
        <a:xfrm>
          <a:off x="1966452" y="2796048"/>
          <a:ext cx="1935725" cy="522339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ideal Henderson-Hasselbalch</a:t>
          </a:r>
        </a:p>
        <a:p>
          <a:r>
            <a:rPr lang="en-US" sz="1100"/>
            <a:t>blue dots</a:t>
          </a:r>
        </a:p>
      </xdr:txBody>
    </xdr:sp>
    <xdr:clientData/>
  </xdr:twoCellAnchor>
  <xdr:twoCellAnchor>
    <xdr:from>
      <xdr:col>5</xdr:col>
      <xdr:colOff>614516</xdr:colOff>
      <xdr:row>42</xdr:row>
      <xdr:rowOff>0</xdr:rowOff>
    </xdr:from>
    <xdr:to>
      <xdr:col>12</xdr:col>
      <xdr:colOff>531031</xdr:colOff>
      <xdr:row>60</xdr:row>
      <xdr:rowOff>92177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2A40260-0E82-44BB-8403-76A43B6BC0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112661</xdr:colOff>
      <xdr:row>40</xdr:row>
      <xdr:rowOff>1</xdr:rowOff>
    </xdr:from>
    <xdr:to>
      <xdr:col>4</xdr:col>
      <xdr:colOff>0</xdr:colOff>
      <xdr:row>42</xdr:row>
      <xdr:rowOff>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DA54C7B-1781-DE22-969B-FAA183600545}"/>
            </a:ext>
          </a:extLst>
        </xdr:cNvPr>
        <xdr:cNvSpPr txBox="1"/>
      </xdr:nvSpPr>
      <xdr:spPr>
        <a:xfrm>
          <a:off x="2857500" y="7681453"/>
          <a:ext cx="1024194" cy="38919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magenta dots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0.1964</cdr:x>
      <cdr:y>0.63336</cdr:y>
    </cdr:from>
    <cdr:to>
      <cdr:x>0.46829</cdr:x>
      <cdr:y>0.73605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81F44C2-C009-35BD-B3A4-33A95EC1FCFC}"/>
            </a:ext>
          </a:extLst>
        </cdr:cNvPr>
        <cdr:cNvSpPr txBox="1"/>
      </cdr:nvSpPr>
      <cdr:spPr>
        <a:xfrm xmlns:a="http://schemas.openxmlformats.org/drawingml/2006/main">
          <a:off x="1088879" y="1903518"/>
          <a:ext cx="1507384" cy="3085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0.1964</cdr:x>
      <cdr:y>0.63336</cdr:y>
    </cdr:from>
    <cdr:to>
      <cdr:x>0.46829</cdr:x>
      <cdr:y>0.73605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81F44C2-C009-35BD-B3A4-33A95EC1FCFC}"/>
            </a:ext>
          </a:extLst>
        </cdr:cNvPr>
        <cdr:cNvSpPr txBox="1"/>
      </cdr:nvSpPr>
      <cdr:spPr>
        <a:xfrm xmlns:a="http://schemas.openxmlformats.org/drawingml/2006/main">
          <a:off x="1088879" y="1903518"/>
          <a:ext cx="1507384" cy="3085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0</xdr:row>
      <xdr:rowOff>123825</xdr:rowOff>
    </xdr:from>
    <xdr:to>
      <xdr:col>10</xdr:col>
      <xdr:colOff>114300</xdr:colOff>
      <xdr:row>17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B58BBC-290D-26DA-626A-8CB4DD8F6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657225</xdr:colOff>
      <xdr:row>18</xdr:row>
      <xdr:rowOff>66675</xdr:rowOff>
    </xdr:from>
    <xdr:to>
      <xdr:col>10</xdr:col>
      <xdr:colOff>190500</xdr:colOff>
      <xdr:row>24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CBB7611-CE9B-FD07-2767-8AB95835B378}"/>
            </a:ext>
          </a:extLst>
        </xdr:cNvPr>
        <xdr:cNvSpPr txBox="1"/>
      </xdr:nvSpPr>
      <xdr:spPr>
        <a:xfrm>
          <a:off x="4772025" y="3495675"/>
          <a:ext cx="371475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After</a:t>
          </a:r>
          <a:r>
            <a:rPr lang="en-US" sz="1100" baseline="0"/>
            <a:t> the experiment, the voltage measurements of the pH standards is generally lower than those before the experiment.</a:t>
          </a:r>
        </a:p>
        <a:p>
          <a:endParaRPr lang="en-US" sz="1100" baseline="0"/>
        </a:p>
        <a:p>
          <a:r>
            <a:rPr lang="en-US" sz="1100" baseline="0"/>
            <a:t>Based on calib after the expt, the pH values are about ~.14 higher than the ones obtained with the calib before the expt.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A9CF-5C0E-4198-8F4D-65B503546E0D}">
  <sheetPr>
    <pageSetUpPr fitToPage="1"/>
  </sheetPr>
  <dimension ref="A1:G52"/>
  <sheetViews>
    <sheetView tabSelected="1" zoomScale="93" zoomScaleNormal="171" workbookViewId="0">
      <selection activeCell="U31" sqref="U31"/>
    </sheetView>
  </sheetViews>
  <sheetFormatPr defaultColWidth="8.85546875" defaultRowHeight="15"/>
  <cols>
    <col min="1" max="1" width="16.28515625" customWidth="1"/>
    <col min="3" max="3" width="16" customWidth="1"/>
    <col min="4" max="4" width="17" customWidth="1"/>
    <col min="5" max="5" width="15.28515625" customWidth="1"/>
    <col min="6" max="6" width="21.7109375" customWidth="1"/>
  </cols>
  <sheetData>
    <row r="1" spans="1:7">
      <c r="A1" s="12">
        <v>45505</v>
      </c>
    </row>
    <row r="2" spans="1:7">
      <c r="A2" t="s">
        <v>0</v>
      </c>
      <c r="B2" t="s">
        <v>15</v>
      </c>
      <c r="C2" t="s">
        <v>1</v>
      </c>
      <c r="D2" t="s">
        <v>2</v>
      </c>
      <c r="E2" t="s">
        <v>16</v>
      </c>
      <c r="F2" s="3" t="s">
        <v>3</v>
      </c>
      <c r="G2">
        <v>4.43</v>
      </c>
    </row>
    <row r="3" spans="1:7">
      <c r="A3" s="2">
        <v>0.11764705882352899</v>
      </c>
      <c r="B3" s="2">
        <f t="shared" ref="B3:B29" si="0">4.74-LOG(A3)</f>
        <v>5.6694189257142948</v>
      </c>
      <c r="F3" t="s">
        <v>4</v>
      </c>
      <c r="G3">
        <v>1</v>
      </c>
    </row>
    <row r="4" spans="1:7">
      <c r="A4" s="2">
        <v>0.12</v>
      </c>
      <c r="B4" s="2">
        <f t="shared" si="0"/>
        <v>5.6608187539523751</v>
      </c>
    </row>
    <row r="5" spans="1:7">
      <c r="A5" s="2">
        <f>0.5/1.5</f>
        <v>0.33333333333333331</v>
      </c>
      <c r="B5" s="2">
        <f t="shared" si="0"/>
        <v>5.2171212547196628</v>
      </c>
      <c r="C5">
        <v>4.82</v>
      </c>
      <c r="D5">
        <v>4.71</v>
      </c>
    </row>
    <row r="6" spans="1:7">
      <c r="A6" s="2">
        <v>0.54545454545454541</v>
      </c>
      <c r="B6" s="2">
        <f t="shared" si="0"/>
        <v>5.0032414347745817</v>
      </c>
    </row>
    <row r="7" spans="1:7">
      <c r="A7" s="2">
        <v>0.78947368421052633</v>
      </c>
      <c r="B7" s="2">
        <f t="shared" si="0"/>
        <v>4.8426623418971477</v>
      </c>
    </row>
    <row r="8" spans="1:7">
      <c r="A8" s="2">
        <v>0.8</v>
      </c>
      <c r="B8" s="2">
        <f t="shared" si="0"/>
        <v>4.8369100130080565</v>
      </c>
    </row>
    <row r="9" spans="1:7">
      <c r="A9" s="2">
        <v>0.8571428571428571</v>
      </c>
      <c r="B9" s="2">
        <f t="shared" si="0"/>
        <v>4.8069467896306133</v>
      </c>
    </row>
    <row r="10" spans="1:7">
      <c r="A10" s="2">
        <v>1</v>
      </c>
      <c r="B10" s="2">
        <f t="shared" si="0"/>
        <v>4.74</v>
      </c>
      <c r="C10">
        <v>4.43</v>
      </c>
      <c r="D10">
        <v>4.26</v>
      </c>
    </row>
    <row r="11" spans="1:7">
      <c r="A11" s="2">
        <v>1.3333333333333333</v>
      </c>
      <c r="B11" s="2">
        <f t="shared" si="0"/>
        <v>4.6150612633917003</v>
      </c>
    </row>
    <row r="12" spans="1:7">
      <c r="A12" s="2">
        <v>1.5</v>
      </c>
      <c r="B12" s="2">
        <f t="shared" si="0"/>
        <v>4.5639087409443189</v>
      </c>
    </row>
    <row r="13" spans="1:7">
      <c r="A13" s="2">
        <v>1.8</v>
      </c>
      <c r="B13" s="2">
        <f t="shared" si="0"/>
        <v>4.4847274948966938</v>
      </c>
    </row>
    <row r="14" spans="1:7">
      <c r="A14" s="2">
        <v>2.8571428571428572</v>
      </c>
      <c r="B14" s="2">
        <f t="shared" si="0"/>
        <v>4.2840680443502759</v>
      </c>
    </row>
    <row r="15" spans="1:7">
      <c r="A15" s="2">
        <f>1.5/0.5</f>
        <v>3</v>
      </c>
      <c r="B15" s="2">
        <f t="shared" si="0"/>
        <v>4.2628787452803376</v>
      </c>
      <c r="C15">
        <v>3.84</v>
      </c>
      <c r="D15">
        <v>3.71</v>
      </c>
    </row>
    <row r="16" spans="1:7">
      <c r="A16" s="2">
        <v>5</v>
      </c>
      <c r="B16" s="2">
        <f t="shared" si="0"/>
        <v>4.0410299956639815</v>
      </c>
    </row>
    <row r="17" spans="1:5">
      <c r="A17" s="2">
        <v>6.3333333333333304</v>
      </c>
      <c r="B17" s="2">
        <f t="shared" si="0"/>
        <v>3.938367653766834</v>
      </c>
    </row>
    <row r="18" spans="1:5">
      <c r="A18" s="2">
        <v>7.25</v>
      </c>
      <c r="B18" s="2">
        <f t="shared" si="0"/>
        <v>3.8796619934290066</v>
      </c>
    </row>
    <row r="19" spans="1:5">
      <c r="A19" s="2">
        <v>10.666666666666666</v>
      </c>
      <c r="B19" s="2">
        <f t="shared" si="0"/>
        <v>3.7119712763997565</v>
      </c>
    </row>
    <row r="20" spans="1:5">
      <c r="A20" s="2">
        <v>13.333333333333334</v>
      </c>
      <c r="B20" s="2">
        <f t="shared" si="0"/>
        <v>3.6150612633917003</v>
      </c>
    </row>
    <row r="21" spans="1:5">
      <c r="A21" s="2"/>
      <c r="B21" s="2"/>
    </row>
    <row r="22" spans="1:5">
      <c r="A22" s="2">
        <v>0.1</v>
      </c>
      <c r="B22" s="2">
        <f t="shared" si="0"/>
        <v>5.74</v>
      </c>
      <c r="C22" s="4">
        <v>5.5538348276496698</v>
      </c>
      <c r="E22" s="5">
        <f>G$2-LOG10((A22)^$G$3)</f>
        <v>5.43</v>
      </c>
    </row>
    <row r="23" spans="1:5">
      <c r="A23" s="1">
        <v>0.2</v>
      </c>
      <c r="B23" s="2">
        <f t="shared" si="0"/>
        <v>5.438970004336019</v>
      </c>
      <c r="C23" s="4">
        <v>5.2769699997370596</v>
      </c>
      <c r="E23" s="5">
        <f t="shared" ref="E23:E29" si="1">G$2-LOG10((A23)^$G$3)</f>
        <v>5.1289700043360185</v>
      </c>
    </row>
    <row r="24" spans="1:5">
      <c r="A24" s="2">
        <v>0.4</v>
      </c>
      <c r="B24" s="2">
        <f t="shared" si="0"/>
        <v>5.1379400086720377</v>
      </c>
      <c r="C24" s="4">
        <v>4.8616727578681598</v>
      </c>
      <c r="E24" s="5">
        <f t="shared" si="1"/>
        <v>4.8279400086720372</v>
      </c>
    </row>
    <row r="25" spans="1:5">
      <c r="A25" s="2">
        <v>0.8</v>
      </c>
      <c r="B25" s="2">
        <f t="shared" si="0"/>
        <v>4.8369100130080565</v>
      </c>
      <c r="C25" s="4">
        <v>4.5848079299555602</v>
      </c>
      <c r="E25" s="5">
        <f t="shared" si="1"/>
        <v>4.526910013008056</v>
      </c>
    </row>
    <row r="26" spans="1:5">
      <c r="A26" s="2">
        <v>1.6</v>
      </c>
      <c r="B26" s="2">
        <f t="shared" si="0"/>
        <v>4.5358800173440752</v>
      </c>
      <c r="C26" s="4">
        <v>4.2156548260720896</v>
      </c>
      <c r="E26" s="5">
        <f t="shared" si="1"/>
        <v>4.2258800173440747</v>
      </c>
    </row>
    <row r="27" spans="1:5">
      <c r="A27" s="2">
        <v>3.2</v>
      </c>
      <c r="B27" s="2">
        <f t="shared" si="0"/>
        <v>4.2348500216800939</v>
      </c>
      <c r="C27" s="4">
        <v>3.5696368942760199</v>
      </c>
      <c r="E27" s="5">
        <f t="shared" si="1"/>
        <v>3.9248500216800934</v>
      </c>
    </row>
    <row r="28" spans="1:5">
      <c r="A28" s="2">
        <v>6.4</v>
      </c>
      <c r="B28" s="2">
        <f t="shared" si="0"/>
        <v>3.9338200260161131</v>
      </c>
      <c r="C28" s="4">
        <v>3.24662792837798</v>
      </c>
      <c r="E28" s="5">
        <f t="shared" si="1"/>
        <v>3.6238200260161126</v>
      </c>
    </row>
    <row r="29" spans="1:5">
      <c r="A29" s="2">
        <v>12.8</v>
      </c>
      <c r="B29" s="2">
        <f t="shared" si="0"/>
        <v>3.6327900303521319</v>
      </c>
      <c r="E29" s="5">
        <f t="shared" si="1"/>
        <v>3.3227900303521314</v>
      </c>
    </row>
    <row r="31" spans="1:5" ht="16.5">
      <c r="A31" s="2">
        <v>12.8</v>
      </c>
      <c r="B31" s="2">
        <f t="shared" ref="B31:B38" si="2">4.74-LOG(A31)</f>
        <v>3.6327900303521319</v>
      </c>
      <c r="C31" s="4">
        <v>3.4097307221542201</v>
      </c>
      <c r="D31" s="6"/>
    </row>
    <row r="32" spans="1:5" ht="16.5">
      <c r="A32" s="2">
        <v>6.4</v>
      </c>
      <c r="B32" s="2">
        <f t="shared" si="2"/>
        <v>3.9338200260161131</v>
      </c>
      <c r="C32" s="4">
        <v>3.5460526315789398</v>
      </c>
      <c r="D32" s="6"/>
    </row>
    <row r="33" spans="1:4" ht="16.5">
      <c r="A33" s="2">
        <v>3.2</v>
      </c>
      <c r="B33" s="2">
        <f t="shared" si="2"/>
        <v>4.2348500216800939</v>
      </c>
      <c r="C33" s="4">
        <v>3.8641370869033</v>
      </c>
      <c r="D33" s="6"/>
    </row>
    <row r="34" spans="1:4" ht="16.5">
      <c r="A34" s="2">
        <v>1.6</v>
      </c>
      <c r="B34" s="2">
        <f t="shared" si="2"/>
        <v>4.5358800173440752</v>
      </c>
      <c r="C34" s="4">
        <v>4.1822215422276603</v>
      </c>
      <c r="D34" s="6"/>
    </row>
    <row r="35" spans="1:4" ht="16.5">
      <c r="A35" s="2">
        <v>0.8</v>
      </c>
      <c r="B35" s="2">
        <f t="shared" si="2"/>
        <v>4.8369100130080565</v>
      </c>
      <c r="C35" s="4">
        <v>4.5003059975520099</v>
      </c>
      <c r="D35" s="6"/>
    </row>
    <row r="36" spans="1:4" ht="16.5">
      <c r="A36" s="2">
        <v>0.4</v>
      </c>
      <c r="B36" s="2">
        <f t="shared" si="2"/>
        <v>5.1379400086720377</v>
      </c>
      <c r="C36" s="4">
        <v>4.7729498164014599</v>
      </c>
      <c r="D36" s="6"/>
    </row>
    <row r="37" spans="1:4" ht="16.5">
      <c r="A37" s="2">
        <v>0.2</v>
      </c>
      <c r="B37" s="2">
        <f t="shared" si="2"/>
        <v>5.438970004336019</v>
      </c>
      <c r="C37" s="4">
        <v>5.22735618115055</v>
      </c>
      <c r="D37" s="6"/>
    </row>
    <row r="38" spans="1:4" ht="16.5">
      <c r="A38" s="2">
        <v>0.1</v>
      </c>
      <c r="B38" s="2">
        <f t="shared" si="2"/>
        <v>5.74</v>
      </c>
      <c r="C38" s="4">
        <v>5.5</v>
      </c>
      <c r="D38" s="6"/>
    </row>
    <row r="39" spans="1:4" ht="16.5">
      <c r="A39" s="2"/>
      <c r="B39" s="2"/>
      <c r="C39" s="4"/>
      <c r="D39" s="6"/>
    </row>
    <row r="40" spans="1:4">
      <c r="A40" s="11" t="s">
        <v>17</v>
      </c>
      <c r="B40" s="11" t="s">
        <v>18</v>
      </c>
    </row>
    <row r="41" spans="1:4">
      <c r="A41" s="2">
        <v>0.1</v>
      </c>
      <c r="B41" s="2">
        <v>5.45</v>
      </c>
    </row>
    <row r="42" spans="1:4">
      <c r="A42" s="2">
        <v>0.1</v>
      </c>
      <c r="B42" s="2">
        <v>5.5949999999999998</v>
      </c>
    </row>
    <row r="43" spans="1:4">
      <c r="A43" s="2">
        <v>0.1</v>
      </c>
      <c r="B43" s="2">
        <v>5.4527000000000001</v>
      </c>
    </row>
    <row r="44" spans="1:4">
      <c r="A44" s="2">
        <v>0.1</v>
      </c>
      <c r="B44" s="2">
        <v>5.4527000000000001</v>
      </c>
    </row>
    <row r="45" spans="1:4">
      <c r="A45" s="2">
        <v>1</v>
      </c>
      <c r="B45" s="2">
        <v>4.4589999999999996</v>
      </c>
    </row>
    <row r="46" spans="1:4">
      <c r="A46" s="2">
        <v>1</v>
      </c>
      <c r="B46" s="2">
        <v>4.5069999999999997</v>
      </c>
    </row>
    <row r="47" spans="1:4">
      <c r="A47" s="2">
        <v>1</v>
      </c>
      <c r="B47" s="2">
        <v>4.5068000000000001</v>
      </c>
    </row>
    <row r="48" spans="1:4">
      <c r="A48" s="2">
        <v>1</v>
      </c>
      <c r="B48" s="2">
        <v>4.5068000000000001</v>
      </c>
    </row>
    <row r="49" spans="1:2">
      <c r="A49" s="2">
        <v>12.8</v>
      </c>
      <c r="B49" s="2">
        <v>3.37</v>
      </c>
    </row>
    <row r="50" spans="1:2">
      <c r="A50" s="2">
        <v>12.8</v>
      </c>
      <c r="B50" s="2">
        <v>3.419</v>
      </c>
    </row>
    <row r="51" spans="1:2">
      <c r="A51" s="2">
        <v>12.8</v>
      </c>
      <c r="B51" s="2">
        <v>3.419</v>
      </c>
    </row>
    <row r="52" spans="1:2">
      <c r="A52" s="2">
        <v>12.8</v>
      </c>
      <c r="B52" s="2">
        <v>3.3717000000000001</v>
      </c>
    </row>
  </sheetData>
  <sortState xmlns:xlrd2="http://schemas.microsoft.com/office/spreadsheetml/2017/richdata2" ref="A31:A38">
    <sortCondition descending="1" ref="A31:A38"/>
  </sortState>
  <pageMargins left="0.7" right="0.7" top="0.75" bottom="0.75" header="0.3" footer="0.3"/>
  <pageSetup scale="46" orientation="portrait" r:id="rId1"/>
  <headerFooter>
    <oddFooter>&amp;C_x000D_&amp;1#&amp;"Calibri"&amp;10&amp;K000000 Loyola University Maryland Internal Use Only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CD82-2903-4D52-AE37-2163BDC478F6}">
  <dimension ref="A1:E27"/>
  <sheetViews>
    <sheetView workbookViewId="0">
      <selection activeCell="E28" sqref="E28"/>
    </sheetView>
  </sheetViews>
  <sheetFormatPr defaultRowHeight="15"/>
  <cols>
    <col min="1" max="1" width="12.85546875" customWidth="1"/>
    <col min="2" max="4" width="16.28515625" customWidth="1"/>
    <col min="5" max="5" width="17" customWidth="1"/>
  </cols>
  <sheetData>
    <row r="1" spans="1:5">
      <c r="B1" t="s">
        <v>5</v>
      </c>
    </row>
    <row r="3" spans="1:5">
      <c r="A3" t="s">
        <v>6</v>
      </c>
      <c r="B3" s="7" t="s">
        <v>7</v>
      </c>
      <c r="C3" s="8" t="s">
        <v>8</v>
      </c>
      <c r="D3" s="7"/>
      <c r="E3" s="7"/>
    </row>
    <row r="4" spans="1:5">
      <c r="A4" t="s">
        <v>9</v>
      </c>
      <c r="B4" s="10">
        <v>1.55</v>
      </c>
      <c r="C4" s="10">
        <v>7</v>
      </c>
      <c r="D4" s="9"/>
      <c r="E4" s="9"/>
    </row>
    <row r="5" spans="1:5">
      <c r="A5" t="s">
        <v>9</v>
      </c>
      <c r="B5">
        <v>1.03</v>
      </c>
      <c r="C5">
        <v>4</v>
      </c>
    </row>
    <row r="7" spans="1:5">
      <c r="B7">
        <v>1.64</v>
      </c>
      <c r="C7">
        <v>7</v>
      </c>
    </row>
    <row r="8" spans="1:5">
      <c r="B8">
        <v>1.65</v>
      </c>
      <c r="C8">
        <v>7</v>
      </c>
    </row>
    <row r="9" spans="1:5">
      <c r="B9">
        <v>1.65</v>
      </c>
      <c r="C9">
        <v>7</v>
      </c>
    </row>
    <row r="10" spans="1:5">
      <c r="B10">
        <v>1.03</v>
      </c>
      <c r="C10">
        <v>4</v>
      </c>
    </row>
    <row r="11" spans="1:5">
      <c r="B11">
        <v>1.02</v>
      </c>
      <c r="C11">
        <v>4</v>
      </c>
    </row>
    <row r="12" spans="1:5">
      <c r="B12">
        <v>0.99</v>
      </c>
      <c r="C12">
        <v>4</v>
      </c>
    </row>
    <row r="13" spans="1:5">
      <c r="A13" t="s">
        <v>10</v>
      </c>
    </row>
    <row r="14" spans="1:5">
      <c r="B14">
        <v>1.62</v>
      </c>
      <c r="C14">
        <v>7</v>
      </c>
    </row>
    <row r="15" spans="1:5">
      <c r="B15">
        <v>1.62</v>
      </c>
      <c r="C15">
        <v>7</v>
      </c>
    </row>
    <row r="16" spans="1:5">
      <c r="B16">
        <v>1.64</v>
      </c>
      <c r="C16">
        <v>7</v>
      </c>
    </row>
    <row r="17" spans="1:4">
      <c r="B17">
        <v>1.63</v>
      </c>
      <c r="C17">
        <v>7</v>
      </c>
    </row>
    <row r="18" spans="1:4">
      <c r="B18">
        <v>0.94</v>
      </c>
      <c r="C18">
        <v>4</v>
      </c>
    </row>
    <row r="19" spans="1:4">
      <c r="B19">
        <v>0.98</v>
      </c>
      <c r="C19">
        <v>4</v>
      </c>
    </row>
    <row r="20" spans="1:4">
      <c r="B20">
        <v>0.98</v>
      </c>
      <c r="C20">
        <v>4</v>
      </c>
    </row>
    <row r="21" spans="1:4">
      <c r="B21">
        <v>0.98</v>
      </c>
      <c r="C21">
        <v>4</v>
      </c>
    </row>
    <row r="24" spans="1:4">
      <c r="A24" t="s">
        <v>11</v>
      </c>
      <c r="B24" t="s">
        <v>12</v>
      </c>
      <c r="C24" t="s">
        <v>13</v>
      </c>
      <c r="D24" t="s">
        <v>14</v>
      </c>
    </row>
    <row r="25" spans="1:4">
      <c r="A25">
        <v>0.1</v>
      </c>
      <c r="B25">
        <v>5.45</v>
      </c>
      <c r="C25" s="2">
        <f>(B25+0.7902)/4.7295</f>
        <v>1.3194206575747964</v>
      </c>
      <c r="D25" s="4">
        <f>4.555*C25-0.4158</f>
        <v>5.594161095253197</v>
      </c>
    </row>
    <row r="26" spans="1:4">
      <c r="A26">
        <v>1</v>
      </c>
      <c r="B26">
        <v>4.4589999999999996</v>
      </c>
      <c r="C26" s="2">
        <f t="shared" ref="C26:C27" si="0">(B26+0.7902)/4.7295</f>
        <v>1.1098847658314832</v>
      </c>
      <c r="D26" s="4">
        <f t="shared" ref="D26:D27" si="1">4.555*C26-0.4158</f>
        <v>4.6397251083624056</v>
      </c>
    </row>
    <row r="27" spans="1:4">
      <c r="A27">
        <v>12.8</v>
      </c>
      <c r="B27">
        <v>3.37</v>
      </c>
      <c r="C27" s="2">
        <f t="shared" si="0"/>
        <v>0.87962786763928535</v>
      </c>
      <c r="D27" s="4">
        <f t="shared" si="1"/>
        <v>3.590904937096945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pH calibration</vt:lpstr>
    </vt:vector>
  </TitlesOfParts>
  <Manager/>
  <Company>Loyola University Maryland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Lowe</dc:creator>
  <cp:keywords/>
  <dc:description/>
  <cp:lastModifiedBy>Mary Lowe</cp:lastModifiedBy>
  <cp:revision/>
  <cp:lastPrinted>2024-08-01T21:29:59Z</cp:lastPrinted>
  <dcterms:created xsi:type="dcterms:W3CDTF">2024-06-12T20:26:16Z</dcterms:created>
  <dcterms:modified xsi:type="dcterms:W3CDTF">2024-08-01T21:31:27Z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a50fe2-ad8e-4b2e-b16c-4bb0954d6763_Enabled">
    <vt:lpwstr>true</vt:lpwstr>
  </property>
  <property fmtid="{D5CDD505-2E9C-101B-9397-08002B2CF9AE}" pid="3" name="MSIP_Label_6da50fe2-ad8e-4b2e-b16c-4bb0954d6763_SetDate">
    <vt:lpwstr>2024-08-01T20:30:09Z</vt:lpwstr>
  </property>
  <property fmtid="{D5CDD505-2E9C-101B-9397-08002B2CF9AE}" pid="4" name="MSIP_Label_6da50fe2-ad8e-4b2e-b16c-4bb0954d6763_Method">
    <vt:lpwstr>Standard</vt:lpwstr>
  </property>
  <property fmtid="{D5CDD505-2E9C-101B-9397-08002B2CF9AE}" pid="5" name="MSIP_Label_6da50fe2-ad8e-4b2e-b16c-4bb0954d6763_Name">
    <vt:lpwstr>Internal</vt:lpwstr>
  </property>
  <property fmtid="{D5CDD505-2E9C-101B-9397-08002B2CF9AE}" pid="6" name="MSIP_Label_6da50fe2-ad8e-4b2e-b16c-4bb0954d6763_SiteId">
    <vt:lpwstr>30ae0a8f-3cdf-44fd-af34-278bf639b85d</vt:lpwstr>
  </property>
  <property fmtid="{D5CDD505-2E9C-101B-9397-08002B2CF9AE}" pid="7" name="MSIP_Label_6da50fe2-ad8e-4b2e-b16c-4bb0954d6763_ActionId">
    <vt:lpwstr>cab97d15-1165-466c-b91c-b8d5c0ab7a7c</vt:lpwstr>
  </property>
  <property fmtid="{D5CDD505-2E9C-101B-9397-08002B2CF9AE}" pid="8" name="MSIP_Label_6da50fe2-ad8e-4b2e-b16c-4bb0954d6763_ContentBits">
    <vt:lpwstr>2</vt:lpwstr>
  </property>
</Properties>
</file>