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8800" windowHeight="12330" activeTab="2"/>
  </bookViews>
  <sheets>
    <sheet name="introd" sheetId="3" r:id="rId1"/>
    <sheet name="Arkusz1" sheetId="6" r:id="rId2"/>
    <sheet name="Arkusz2" sheetId="7" r:id="rId3"/>
    <sheet name="engl" sheetId="2" r:id="rId4"/>
    <sheet name="cerinte engl" sheetId="5" r:id="rId5"/>
    <sheet name="correlation" sheetId="4" r:id="rId6"/>
  </sheets>
  <definedNames>
    <definedName name="_xlnm._FilterDatabase" localSheetId="5" hidden="1">correlation!$A$1:$E$9</definedName>
    <definedName name="_xlnm._FilterDatabase" localSheetId="3" hidden="1">engl!$A$1:$M$9</definedName>
    <definedName name="_xlnm.Criteria" localSheetId="5">correlation!$A$17:$A$18</definedName>
    <definedName name="_xlnm.Criteria" localSheetId="3">engl!$C$27:$C$28</definedName>
    <definedName name="_xlnm.Extract" localSheetId="5">correlation!$C$17:$D$23</definedName>
    <definedName name="_xlnm.Extract" localSheetId="3">engl!$A$41:$M$45</definedName>
  </definedNames>
  <calcPr calcId="162913"/>
  <pivotCaches>
    <pivotCache cacheId="9" r:id="rId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2" l="1"/>
  <c r="F3" i="2" s="1"/>
  <c r="G3" i="2" s="1"/>
  <c r="E8" i="2"/>
  <c r="F8" i="2" s="1"/>
  <c r="G8" i="2" s="1"/>
  <c r="E2" i="2"/>
  <c r="F2" i="2" s="1"/>
  <c r="G2" i="2" s="1"/>
  <c r="E5" i="2"/>
  <c r="F5" i="2" s="1"/>
  <c r="G5" i="2" s="1"/>
  <c r="E7" i="2"/>
  <c r="F7" i="2" s="1"/>
  <c r="G7" i="2" s="1"/>
  <c r="E9" i="2"/>
  <c r="F9" i="2" s="1"/>
  <c r="G9" i="2" s="1"/>
  <c r="E6" i="2"/>
  <c r="F6" i="2" s="1"/>
  <c r="G6" i="2" s="1"/>
  <c r="E4" i="2"/>
  <c r="F4" i="2" s="1"/>
  <c r="G4" i="2" s="1"/>
  <c r="D28" i="2" s="1"/>
  <c r="J3" i="2"/>
  <c r="J8" i="2"/>
  <c r="J2" i="2"/>
  <c r="J5" i="2"/>
  <c r="J7" i="2"/>
  <c r="J9" i="2"/>
  <c r="J6" i="2"/>
  <c r="J4" i="2"/>
  <c r="I3" i="2"/>
  <c r="I8" i="2"/>
  <c r="I2" i="2"/>
  <c r="I5" i="2"/>
  <c r="I7" i="2"/>
  <c r="I9" i="2"/>
  <c r="I6" i="2"/>
  <c r="I4" i="2"/>
  <c r="G14" i="2" l="1"/>
  <c r="A39" i="4"/>
  <c r="L4" i="2"/>
  <c r="L6" i="2" l="1"/>
  <c r="L9" i="2"/>
  <c r="L7" i="2"/>
  <c r="L5" i="2"/>
  <c r="L2" i="2"/>
  <c r="M4" i="2" s="1"/>
  <c r="L8" i="2"/>
  <c r="L3" i="2"/>
  <c r="E9" i="4"/>
  <c r="E8" i="4"/>
  <c r="E7" i="4"/>
  <c r="E6" i="4"/>
  <c r="E5" i="4"/>
  <c r="E4" i="4"/>
  <c r="E3" i="4"/>
  <c r="E2" i="4"/>
  <c r="M3" i="2" l="1"/>
  <c r="M7" i="2"/>
  <c r="M9" i="2"/>
  <c r="M2" i="2"/>
  <c r="M6" i="2"/>
  <c r="M8" i="2"/>
  <c r="M5" i="2"/>
  <c r="G10" i="2"/>
  <c r="H4" i="2" l="1"/>
  <c r="H5" i="2"/>
  <c r="H8" i="2"/>
  <c r="H6" i="2"/>
  <c r="H7" i="2"/>
  <c r="H2" i="2"/>
  <c r="H3" i="2"/>
  <c r="H9" i="2"/>
</calcChain>
</file>

<file path=xl/sharedStrings.xml><?xml version="1.0" encoding="utf-8"?>
<sst xmlns="http://schemas.openxmlformats.org/spreadsheetml/2006/main" count="198" uniqueCount="117">
  <si>
    <t xml:space="preserve">Name, surname </t>
  </si>
  <si>
    <t>Position</t>
  </si>
  <si>
    <t xml:space="preserve"> Salary </t>
  </si>
  <si>
    <t>Date of employment</t>
  </si>
  <si>
    <t xml:space="preserve"> Seniority</t>
  </si>
  <si>
    <t>Seniority increase</t>
  </si>
  <si>
    <t>Name</t>
  </si>
  <si>
    <t>Smith John</t>
  </si>
  <si>
    <t>economist</t>
  </si>
  <si>
    <t>a</t>
  </si>
  <si>
    <t>b</t>
  </si>
  <si>
    <t>c</t>
  </si>
  <si>
    <t>id_employee</t>
  </si>
  <si>
    <t>Adam Brian</t>
  </si>
  <si>
    <t>Adam Martha</t>
  </si>
  <si>
    <t>Bacham David</t>
  </si>
  <si>
    <t>Stan Steven</t>
  </si>
  <si>
    <t>Bran Rebecca</t>
  </si>
  <si>
    <t>Cooper Ana</t>
  </si>
  <si>
    <t>Elson Alex</t>
  </si>
  <si>
    <t>web developer</t>
  </si>
  <si>
    <t>engineer</t>
  </si>
  <si>
    <t>technician</t>
  </si>
  <si>
    <t>accountant</t>
  </si>
  <si>
    <t>Data Analyst</t>
  </si>
  <si>
    <t>Surname</t>
  </si>
  <si>
    <t xml:space="preserve">2. Seniority is calculated. </t>
  </si>
  <si>
    <t xml:space="preserve">3. The seniority bonus is calculated (those with seniority in the range 10-15 receive 10%;
 those with seniority in the range 15-20 receive 15%, those with seniority over 20 receive 20% </t>
  </si>
  <si>
    <t>4. The total salary is calculated</t>
  </si>
  <si>
    <t>12. Apply standard filter.</t>
  </si>
  <si>
    <t>9.  The Id_employee column is automatically filled in based on id_departament</t>
  </si>
  <si>
    <t>8. Column Id_department is automatically filled in according to the department name (each department name has a correspondent number)</t>
  </si>
  <si>
    <t>(the department ID is displayed, the employees in that department are counted, each one is assigned a number)</t>
  </si>
  <si>
    <t>18. Pivot table - number of employees each year, on each department</t>
  </si>
  <si>
    <t>13. Through advanced filtering, let's view data about employees with seniority over 15 years</t>
  </si>
  <si>
    <t>5. Weight is calculated</t>
  </si>
  <si>
    <t>6. Extract name, surname (with functions and Data-Text to columns option)</t>
  </si>
  <si>
    <t>7. For the department, data validation is applied (we create a list)</t>
  </si>
  <si>
    <t>TABLE DATA</t>
  </si>
  <si>
    <t>14. Through advanced filtering, let's view the names of employees in a certain department.</t>
  </si>
  <si>
    <t>15. Sort the data by department.</t>
  </si>
  <si>
    <t>CRITERIA FIELD</t>
  </si>
  <si>
    <t>RESULT FIELDS</t>
  </si>
  <si>
    <t>Close to 1 → strong positive correlation (seniority ↑, salary ↑)</t>
  </si>
  <si>
    <t>Close to 0 → weak or no correlation</t>
  </si>
  <si>
    <t>General interpretation:</t>
  </si>
  <si>
    <t>There is a clear tendency for salaries to increase with seniority.</t>
  </si>
  <si>
    <t>However, other variables probably also influence the salary (e.g. position, education, industry, etc.), because the correlation is not close to 1.</t>
  </si>
  <si>
    <t>id_department</t>
  </si>
  <si>
    <t>We want to analyse the corellation between salary and seniority for economists.</t>
  </si>
  <si>
    <t>1. Using advanced filtering, we want to show the salary and seniority for economists</t>
  </si>
  <si>
    <r>
      <t xml:space="preserve">2. WE MAKE A SCATER CHART TO SEE THE </t>
    </r>
    <r>
      <rPr>
        <b/>
        <sz val="11"/>
        <color rgb="FF111111"/>
        <rFont val="Arial"/>
        <family val="2"/>
      </rPr>
      <t>CORRELATION BETWEEN SALARY AND SENIORITY</t>
    </r>
  </si>
  <si>
    <r>
      <t xml:space="preserve">This will give you a </t>
    </r>
    <r>
      <rPr>
        <b/>
        <sz val="11"/>
        <color rgb="FFFF0000"/>
        <rFont val="Arial"/>
        <family val="2"/>
      </rPr>
      <t>Pearson correlation coefficien</t>
    </r>
    <r>
      <rPr>
        <sz val="11"/>
        <color rgb="FFFF0000"/>
        <rFont val="Arial"/>
        <family val="2"/>
      </rPr>
      <t>t</t>
    </r>
    <r>
      <rPr>
        <sz val="11"/>
        <color rgb="FF111111"/>
        <rFont val="Arial"/>
        <family val="2"/>
      </rPr>
      <t>:</t>
    </r>
  </si>
  <si>
    <t>Close to -1 → negative correlation</t>
  </si>
  <si>
    <t xml:space="preserve">  Total salary
</t>
  </si>
  <si>
    <t>Department</t>
  </si>
  <si>
    <t>!!!!EXPLANATION!!!!</t>
  </si>
  <si>
    <r>
      <rPr>
        <sz val="11"/>
        <color rgb="FFFF0000"/>
        <rFont val="Arial"/>
        <family val="2"/>
      </rPr>
      <t>Coefficient of Determination</t>
    </r>
    <r>
      <rPr>
        <sz val="11"/>
        <color rgb="FF111111"/>
        <rFont val="Arial"/>
        <family val="2"/>
      </rPr>
      <t xml:space="preserve"> (R²) shows the proportion of the variation of one variable explained by the other. 
Possible values from 0 to 1 
(How well the dependent variable is explained)</t>
    </r>
  </si>
  <si>
    <t>our exemple:</t>
  </si>
  <si>
    <t>r = 0.64 → moderate-strong positive correlation</t>
  </si>
  <si>
    <t>The remaining 59% of the salary variation is due to other factors (e.g. position, education, performance, etc.)</t>
  </si>
  <si>
    <t>R² = 0.64² = 0.4096 →  41% of the variation in salary is explained by seniority</t>
  </si>
  <si>
    <t>(correl function)</t>
  </si>
  <si>
    <r>
      <t>Type of relationship:</t>
    </r>
    <r>
      <rPr>
        <sz val="11"/>
        <color rgb="FFFF0000"/>
        <rFont val="Arial"/>
        <family val="2"/>
      </rPr>
      <t xml:space="preserve"> Positive</t>
    </r>
    <r>
      <rPr>
        <sz val="11"/>
        <color rgb="FF111111"/>
        <rFont val="Arial"/>
        <family val="2"/>
      </rPr>
      <t xml:space="preserve"> (as seniority increases, salary tends to increase).</t>
    </r>
  </si>
  <si>
    <r>
      <t xml:space="preserve">Relationship intensity: </t>
    </r>
    <r>
      <rPr>
        <sz val="11"/>
        <color rgb="FFFF0000"/>
        <rFont val="Arial"/>
        <family val="2"/>
      </rPr>
      <t>Moderate to strong</t>
    </r>
    <r>
      <rPr>
        <sz val="11"/>
        <color rgb="FF111111"/>
        <rFont val="Arial"/>
        <family val="2"/>
      </rPr>
      <t xml:space="preserve"> – not a perfect relationship, but it is significant.</t>
    </r>
  </si>
  <si>
    <t>CORRELATION</t>
  </si>
  <si>
    <t>r- Correlation coefficient</t>
  </si>
  <si>
    <t>Coefficient of Determination (R²)</t>
  </si>
  <si>
    <r>
      <rPr>
        <sz val="11"/>
        <color rgb="FFFF0000"/>
        <rFont val="Arial"/>
        <family val="2"/>
      </rPr>
      <t>Correlation coefficient</t>
    </r>
    <r>
      <rPr>
        <sz val="11"/>
        <color rgb="FF111111"/>
        <rFont val="Arial"/>
        <family val="2"/>
      </rPr>
      <t xml:space="preserve"> (r) shows the strength and direction of the linear relationship between 2 variables.
 Possible values from -1 to +1 </t>
    </r>
  </si>
  <si>
    <t xml:space="preserve"> Weight 
total salary </t>
  </si>
  <si>
    <r>
      <t>16. Apply database functions.(</t>
    </r>
    <r>
      <rPr>
        <sz val="14"/>
        <rFont val="Times New Roman"/>
        <family val="1"/>
      </rPr>
      <t>number of economist employees; The total seniority bonus for those employed after the year....</t>
    </r>
  </si>
  <si>
    <t>17. Generate of pivot table, that shows the amount of salaries and the average salary for each department. (use slicer??</t>
  </si>
  <si>
    <t>11.  Use Conditional formatting in order to mark the names of employees in a certain department</t>
  </si>
  <si>
    <t>10. We want to use conditional formatting in order to mark a certain position.</t>
  </si>
  <si>
    <t xml:space="preserve">1. Use data validation for name. Enter the data in columns  B, C, D. </t>
  </si>
  <si>
    <t>datedif</t>
  </si>
  <si>
    <t>ROK(DZIŚ()) - ROK(A1) - JEŻELI(LUB(MIESIĄC(DZIŚ()) &lt; MIESIĄC(A1); ORAZ(MIESIĄC(DZIŚ()) = MIESIĄC(A1); DZIEŃ(DZIŚ()) &lt; DZIEŃ(A1))); 1; 0)</t>
  </si>
  <si>
    <t>Subtract 1 year if the current day/month is less than the one in A1</t>
  </si>
  <si>
    <t>WSPÓŁ.KORELACYJNA(C18:C20, D18:D20)</t>
  </si>
  <si>
    <t>for seniority</t>
  </si>
  <si>
    <r>
      <rPr>
        <sz val="11"/>
        <color rgb="FFFF0000"/>
        <rFont val="Calibri"/>
        <family val="2"/>
        <scheme val="minor"/>
      </rPr>
      <t>for name</t>
    </r>
    <r>
      <rPr>
        <sz val="11"/>
        <color theme="1"/>
        <rFont val="Calibri"/>
        <family val="2"/>
        <scheme val="minor"/>
      </rPr>
      <t>=LEWY(A2; ZNAJDŹ(" "; A2))</t>
    </r>
  </si>
  <si>
    <r>
      <rPr>
        <sz val="11"/>
        <color rgb="FFFF0000"/>
        <rFont val="Calibri"/>
        <family val="2"/>
        <scheme val="minor"/>
      </rPr>
      <t>for surname</t>
    </r>
    <r>
      <rPr>
        <sz val="11"/>
        <color theme="1"/>
        <rFont val="Calibri"/>
        <family val="2"/>
        <scheme val="minor"/>
      </rPr>
      <t>=PRAWY(A2; DŁ(A2) - ZNAJDŹ(" "; A2))</t>
    </r>
  </si>
  <si>
    <r>
      <rPr>
        <sz val="11"/>
        <color rgb="FFFF0000"/>
        <rFont val="Calibri"/>
        <family val="2"/>
        <scheme val="minor"/>
      </rPr>
      <t>for id_employee</t>
    </r>
    <r>
      <rPr>
        <sz val="11"/>
        <color theme="1"/>
        <rFont val="Calibri"/>
        <family val="2"/>
        <scheme val="minor"/>
      </rPr>
      <t>=L2 &amp; LICZ.JEŻELI($L$2:L2; L2)</t>
    </r>
  </si>
  <si>
    <r>
      <rPr>
        <sz val="11"/>
        <color rgb="FFFF0000"/>
        <rFont val="Calibri"/>
        <family val="2"/>
        <scheme val="minor"/>
      </rPr>
      <t>if</t>
    </r>
    <r>
      <rPr>
        <sz val="11"/>
        <color theme="1"/>
        <rFont val="Calibri"/>
        <family val="2"/>
        <scheme val="minor"/>
      </rPr>
      <t>=JEŻELI</t>
    </r>
  </si>
  <si>
    <r>
      <rPr>
        <sz val="11"/>
        <color rgb="FFFF0000"/>
        <rFont val="Calibri"/>
        <family val="2"/>
        <scheme val="minor"/>
      </rPr>
      <t>and</t>
    </r>
    <r>
      <rPr>
        <sz val="11"/>
        <color theme="1"/>
        <rFont val="Calibri"/>
        <family val="2"/>
        <scheme val="minor"/>
      </rPr>
      <t>=oraz</t>
    </r>
  </si>
  <si>
    <r>
      <rPr>
        <sz val="11"/>
        <color rgb="FFFF0000"/>
        <rFont val="Calibri"/>
        <family val="2"/>
        <scheme val="minor"/>
      </rPr>
      <t>today</t>
    </r>
    <r>
      <rPr>
        <sz val="11"/>
        <color theme="1"/>
        <rFont val="Calibri"/>
        <family val="2"/>
        <scheme val="minor"/>
      </rPr>
      <t>=DZIŚ()</t>
    </r>
  </si>
  <si>
    <r>
      <rPr>
        <sz val="11"/>
        <color rgb="FFFF0000"/>
        <rFont val="Calibri"/>
        <family val="2"/>
        <scheme val="minor"/>
      </rPr>
      <t>or</t>
    </r>
    <r>
      <rPr>
        <sz val="11"/>
        <color theme="1"/>
        <rFont val="Calibri"/>
        <family val="2"/>
        <scheme val="minor"/>
      </rPr>
      <t>=lub</t>
    </r>
  </si>
  <si>
    <r>
      <rPr>
        <sz val="11"/>
        <color rgb="FFFF0000"/>
        <rFont val="Calibri"/>
        <family val="2"/>
        <scheme val="minor"/>
      </rPr>
      <t>sum</t>
    </r>
    <r>
      <rPr>
        <sz val="11"/>
        <color theme="1"/>
        <rFont val="Calibri"/>
        <family val="2"/>
        <scheme val="minor"/>
      </rPr>
      <t>=suma</t>
    </r>
  </si>
  <si>
    <t>ZAOKR.DO.CAŁK((DZIŚ()-D2)/365; 0)&amp; " years"</t>
  </si>
  <si>
    <t>JEŻELI(ORAZ(E2&gt;=10,E2&lt;15),C2*10%,JEŻELI(ORAZ(E2&gt;=15,E2&lt;=20),C2*15%,JEŻELI(E2&gt;20,C2*20%,0)))</t>
  </si>
  <si>
    <t>for seniority increase</t>
  </si>
  <si>
    <t>Miłosz Groniewski</t>
  </si>
  <si>
    <t>Jan Kowalski</t>
  </si>
  <si>
    <t>Mariusz Pudzian</t>
  </si>
  <si>
    <t>Maciej Musiał</t>
  </si>
  <si>
    <t>Jakub Elblag</t>
  </si>
  <si>
    <t>Henryk Zapała</t>
  </si>
  <si>
    <t>Jurek Ogórek</t>
  </si>
  <si>
    <t>Robert Lewandowski</t>
  </si>
  <si>
    <t>&gt;15</t>
  </si>
  <si>
    <t xml:space="preserve">Robert </t>
  </si>
  <si>
    <t>Lewandowski</t>
  </si>
  <si>
    <t>31</t>
  </si>
  <si>
    <t xml:space="preserve">Mariusz </t>
  </si>
  <si>
    <t>Pudzian</t>
  </si>
  <si>
    <t>13</t>
  </si>
  <si>
    <t xml:space="preserve">Jakub </t>
  </si>
  <si>
    <t>Elblag</t>
  </si>
  <si>
    <t>21</t>
  </si>
  <si>
    <t xml:space="preserve">Jurek </t>
  </si>
  <si>
    <t>Ogórek</t>
  </si>
  <si>
    <t>22</t>
  </si>
  <si>
    <t>Etykiety wierszy</t>
  </si>
  <si>
    <t>Suma końcowa</t>
  </si>
  <si>
    <t xml:space="preserve">Suma z   Total salary
</t>
  </si>
  <si>
    <t>Średnia z   Total salary</t>
  </si>
  <si>
    <t>Liczba z   Total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</si>
</sst>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24">
    <font>
      <sz val="11"/>
      <color theme="1"/>
      <name val="Calibri"/>
      <family val="2"/>
      <scheme val="minor"/>
    </font>
    <font>
      <sz val="11"/>
      <color rgb="FF111111"/>
      <name val="Arial"/>
      <family val="2"/>
    </font>
    <font>
      <sz val="11"/>
      <color theme="1"/>
      <name val="Calibri"/>
      <family val="2"/>
      <scheme val="minor"/>
    </font>
    <font>
      <sz val="11"/>
      <color theme="1"/>
      <name val="Times New Roman"/>
      <family val="1"/>
    </font>
    <font>
      <sz val="12"/>
      <color rgb="FF111111"/>
      <name val="Times New Roman"/>
      <family val="1"/>
    </font>
    <font>
      <sz val="12"/>
      <color theme="1"/>
      <name val="Times New Roman"/>
      <family val="1"/>
    </font>
    <font>
      <b/>
      <sz val="11"/>
      <color theme="1"/>
      <name val="Times New Roman"/>
      <family val="1"/>
    </font>
    <font>
      <sz val="14"/>
      <color rgb="FF111111"/>
      <name val="Times New Roman"/>
      <family val="1"/>
    </font>
    <font>
      <sz val="14"/>
      <color theme="1"/>
      <name val="Times New Roman"/>
      <family val="1"/>
    </font>
    <font>
      <u/>
      <sz val="11"/>
      <color theme="10"/>
      <name val="Calibri"/>
      <family val="2"/>
      <scheme val="minor"/>
    </font>
    <font>
      <sz val="11"/>
      <color rgb="FFFF0000"/>
      <name val="Times New Roman"/>
      <family val="1"/>
    </font>
    <font>
      <b/>
      <sz val="11"/>
      <color rgb="FF111111"/>
      <name val="Arial"/>
      <family val="2"/>
    </font>
    <font>
      <b/>
      <sz val="12"/>
      <color rgb="FF111111"/>
      <name val="Times New Roman"/>
      <family val="1"/>
    </font>
    <font>
      <b/>
      <sz val="11"/>
      <color theme="1"/>
      <name val="Calibri"/>
      <family val="2"/>
      <scheme val="minor"/>
    </font>
    <font>
      <sz val="11"/>
      <color rgb="FFFF0000"/>
      <name val="Calibri"/>
      <family val="2"/>
      <scheme val="minor"/>
    </font>
    <font>
      <b/>
      <sz val="11"/>
      <color rgb="FFFF0000"/>
      <name val="Arial"/>
      <family val="2"/>
    </font>
    <font>
      <sz val="11"/>
      <color rgb="FFFF0000"/>
      <name val="Arial"/>
      <family val="2"/>
    </font>
    <font>
      <sz val="14"/>
      <name val="Times New Roman"/>
      <family val="1"/>
    </font>
    <font>
      <sz val="12"/>
      <color theme="1"/>
      <name val="Calibri"/>
      <family val="2"/>
      <scheme val="minor"/>
    </font>
    <font>
      <sz val="10"/>
      <color rgb="FF1F1F1F"/>
      <name val="Arial"/>
      <family val="2"/>
    </font>
    <font>
      <sz val="10"/>
      <color theme="1"/>
      <name val="Calibri"/>
      <family val="2"/>
      <scheme val="minor"/>
    </font>
    <font>
      <sz val="10"/>
      <color rgb="FF1F1F1F"/>
      <name val="Inherit"/>
    </font>
    <font>
      <sz val="12"/>
      <color rgb="FF1F1F1F"/>
      <name val="Inherit"/>
    </font>
    <font>
      <sz val="10"/>
      <color rgb="FFFF0000"/>
      <name val="Arial"/>
      <family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9" tint="0.39997558519241921"/>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9" fontId="2" fillId="0" borderId="0" applyFont="0" applyFill="0" applyBorder="0" applyAlignment="0" applyProtection="0"/>
    <xf numFmtId="0" fontId="9" fillId="0" borderId="0" applyNumberFormat="0" applyFill="0" applyBorder="0" applyAlignment="0" applyProtection="0"/>
  </cellStyleXfs>
  <cellXfs count="50">
    <xf numFmtId="0" fontId="0" fillId="0" borderId="0" xfId="0"/>
    <xf numFmtId="0" fontId="0" fillId="0" borderId="1" xfId="0" applyBorder="1"/>
    <xf numFmtId="0" fontId="1" fillId="0" borderId="0" xfId="0" applyFont="1"/>
    <xf numFmtId="0" fontId="0" fillId="2" borderId="1" xfId="0" applyFill="1" applyBorder="1"/>
    <xf numFmtId="0" fontId="3" fillId="0" borderId="1" xfId="0" applyFont="1" applyBorder="1"/>
    <xf numFmtId="14" fontId="3" fillId="0" borderId="1" xfId="0" applyNumberFormat="1" applyFont="1" applyBorder="1"/>
    <xf numFmtId="10" fontId="3" fillId="0" borderId="1" xfId="1" applyNumberFormat="1" applyFont="1" applyBorder="1"/>
    <xf numFmtId="0" fontId="4" fillId="0" borderId="1" xfId="0" applyFont="1" applyBorder="1"/>
    <xf numFmtId="0" fontId="5" fillId="0" borderId="1" xfId="0" applyFont="1" applyBorder="1"/>
    <xf numFmtId="0" fontId="7" fillId="0" borderId="0" xfId="0" applyFont="1"/>
    <xf numFmtId="0" fontId="8" fillId="0" borderId="0" xfId="0" applyFont="1"/>
    <xf numFmtId="0" fontId="3" fillId="0" borderId="0" xfId="0" applyFont="1" applyBorder="1"/>
    <xf numFmtId="0" fontId="9" fillId="0" borderId="0" xfId="2"/>
    <xf numFmtId="0" fontId="0" fillId="0" borderId="1" xfId="0" applyFill="1" applyBorder="1"/>
    <xf numFmtId="0" fontId="4" fillId="0" borderId="0" xfId="0" applyFont="1" applyBorder="1"/>
    <xf numFmtId="14" fontId="3" fillId="0" borderId="0" xfId="0" applyNumberFormat="1" applyFont="1" applyBorder="1"/>
    <xf numFmtId="0" fontId="10" fillId="0" borderId="0" xfId="0" applyFont="1" applyBorder="1"/>
    <xf numFmtId="0" fontId="11" fillId="0" borderId="0" xfId="0" applyFont="1"/>
    <xf numFmtId="0" fontId="12" fillId="0" borderId="0" xfId="0" applyFont="1" applyBorder="1"/>
    <xf numFmtId="0" fontId="6" fillId="0" borderId="0" xfId="0" applyFont="1" applyBorder="1"/>
    <xf numFmtId="14" fontId="6" fillId="0" borderId="0" xfId="0" applyNumberFormat="1" applyFont="1" applyBorder="1"/>
    <xf numFmtId="0" fontId="13" fillId="0" borderId="1" xfId="0" applyFont="1" applyBorder="1" applyAlignment="1">
      <alignment horizontal="center"/>
    </xf>
    <xf numFmtId="0" fontId="13" fillId="0" borderId="1" xfId="0" applyFont="1" applyFill="1" applyBorder="1" applyAlignment="1">
      <alignment horizontal="center"/>
    </xf>
    <xf numFmtId="0" fontId="14" fillId="0" borderId="0" xfId="0" applyFont="1"/>
    <xf numFmtId="0" fontId="11" fillId="3" borderId="0" xfId="0" applyFont="1" applyFill="1"/>
    <xf numFmtId="0" fontId="0" fillId="3" borderId="0" xfId="0" applyFill="1"/>
    <xf numFmtId="0" fontId="0" fillId="0" borderId="0" xfId="0" applyFill="1" applyBorder="1"/>
    <xf numFmtId="0" fontId="13" fillId="2" borderId="1" xfId="0" applyFont="1" applyFill="1" applyBorder="1" applyAlignment="1">
      <alignment horizontal="center"/>
    </xf>
    <xf numFmtId="0" fontId="13" fillId="2" borderId="1" xfId="0" applyFont="1" applyFill="1" applyBorder="1" applyAlignment="1">
      <alignment horizontal="center" wrapText="1"/>
    </xf>
    <xf numFmtId="0" fontId="11" fillId="2" borderId="1" xfId="0" applyFont="1" applyFill="1" applyBorder="1" applyAlignment="1">
      <alignment horizontal="center"/>
    </xf>
    <xf numFmtId="0" fontId="13" fillId="5" borderId="1" xfId="0" applyFont="1" applyFill="1" applyBorder="1" applyAlignment="1">
      <alignment horizontal="center"/>
    </xf>
    <xf numFmtId="0" fontId="13" fillId="2" borderId="2" xfId="0" applyFont="1" applyFill="1" applyBorder="1" applyAlignment="1">
      <alignment horizontal="center"/>
    </xf>
    <xf numFmtId="0" fontId="13" fillId="6" borderId="0" xfId="0" applyFont="1" applyFill="1"/>
    <xf numFmtId="0" fontId="6" fillId="4" borderId="0" xfId="0" applyFont="1" applyFill="1" applyBorder="1"/>
    <xf numFmtId="0" fontId="12" fillId="4" borderId="0" xfId="0" applyFont="1" applyFill="1" applyBorder="1"/>
    <xf numFmtId="14" fontId="6" fillId="4" borderId="0" xfId="0" applyNumberFormat="1" applyFont="1" applyFill="1" applyBorder="1"/>
    <xf numFmtId="0" fontId="14" fillId="6" borderId="0" xfId="0" applyFont="1" applyFill="1"/>
    <xf numFmtId="164" fontId="0" fillId="0" borderId="0" xfId="0" applyNumberForma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xf>
    <xf numFmtId="0" fontId="22" fillId="0" borderId="0" xfId="0" applyFont="1" applyAlignment="1">
      <alignment horizontal="left" vertical="center"/>
    </xf>
    <xf numFmtId="0" fontId="23" fillId="0" borderId="0" xfId="0" applyFont="1"/>
    <xf numFmtId="0" fontId="7" fillId="0" borderId="0" xfId="0" applyFont="1" applyAlignment="1">
      <alignment horizontal="left" wrapText="1"/>
    </xf>
    <xf numFmtId="0" fontId="10" fillId="0" borderId="0" xfId="0" applyFont="1" applyBorder="1" applyAlignment="1">
      <alignment horizontal="center"/>
    </xf>
    <xf numFmtId="0" fontId="1" fillId="0" borderId="1" xfId="0" applyFont="1" applyBorder="1" applyAlignment="1">
      <alignment horizontal="center" wrapText="1"/>
    </xf>
    <xf numFmtId="0" fontId="0" fillId="0" borderId="0" xfId="0" pivotButton="1"/>
    <xf numFmtId="0" fontId="0" fillId="0" borderId="0" xfId="0" applyAlignment="1">
      <alignment horizontal="left"/>
    </xf>
    <xf numFmtId="0" fontId="0" fillId="0" borderId="0" xfId="0" applyNumberFormat="1"/>
  </cellXfs>
  <cellStyles count="3">
    <cellStyle name="Hiperłącze" xfId="2" builtinId="8"/>
    <cellStyle name="Normalny" xfId="0" builtinId="0"/>
    <cellStyle name="Procentowy" xfId="1" builtinId="5"/>
  </cellStyles>
  <dxfs count="5">
    <dxf>
      <fill>
        <patternFill>
          <bgColor theme="5"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4"/>
    </mc:Choice>
    <mc:Fallback>
      <c:style val="4"/>
    </mc:Fallback>
  </mc:AlternateContent>
  <c:pivotSource>
    <c:name>[polonia_data.xlsx]Arkusz2!Tabela przestawna2</c:name>
    <c:fmtId val="1"/>
  </c:pivotSource>
  <c:chart>
    <c:title>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pl-PL"/>
        </a:p>
      </c:txPr>
    </c:title>
    <c:autoTitleDeleted val="0"/>
    <c:pivotFmts>
      <c:pivotFmt>
        <c:idx val="0"/>
      </c:pivotFmt>
      <c:pivotFmt>
        <c:idx val="1"/>
        <c:spPr>
          <a:pattFill prst="narHorz">
            <a:fgClr>
              <a:schemeClr val="accent2"/>
            </a:fgClr>
            <a:bgClr>
              <a:schemeClr val="accent2">
                <a:lumMod val="20000"/>
                <a:lumOff val="80000"/>
              </a:schemeClr>
            </a:bgClr>
          </a:pattFill>
          <a:ln>
            <a:noFill/>
          </a:ln>
          <a:effectLst>
            <a:innerShdw blurRad="114300">
              <a:schemeClr val="accent2"/>
            </a:innerShdw>
          </a:effectLst>
        </c:spPr>
        <c:marker>
          <c:spPr>
            <a:solidFill>
              <a:schemeClr val="accent2"/>
            </a:solidFill>
            <a:ln>
              <a:noFill/>
            </a:ln>
            <a:effectLst/>
          </c:spPr>
        </c:marker>
        <c:dLbl>
          <c:idx val="0"/>
          <c:layout/>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pivotFmt>
    </c:pivotFmts>
    <c:plotArea>
      <c:layout/>
      <c:barChart>
        <c:barDir val="col"/>
        <c:grouping val="clustered"/>
        <c:varyColors val="0"/>
        <c:ser>
          <c:idx val="0"/>
          <c:order val="0"/>
          <c:tx>
            <c:strRef>
              <c:f>Arkusz2!$B$3</c:f>
              <c:strCache>
                <c:ptCount val="1"/>
                <c:pt idx="0">
                  <c:v>Suma</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delete val="1"/>
          </c:dLbls>
          <c:cat>
            <c:strRef>
              <c:f>Arkusz2!$A$4:$A$7</c:f>
              <c:strCache>
                <c:ptCount val="3"/>
                <c:pt idx="0">
                  <c:v>a</c:v>
                </c:pt>
                <c:pt idx="1">
                  <c:v>b</c:v>
                </c:pt>
                <c:pt idx="2">
                  <c:v>c</c:v>
                </c:pt>
              </c:strCache>
            </c:strRef>
          </c:cat>
          <c:val>
            <c:numRef>
              <c:f>Arkusz2!$B$4:$B$7</c:f>
              <c:numCache>
                <c:formatCode>General</c:formatCode>
                <c:ptCount val="3"/>
                <c:pt idx="0">
                  <c:v>4</c:v>
                </c:pt>
                <c:pt idx="1">
                  <c:v>2</c:v>
                </c:pt>
                <c:pt idx="2">
                  <c:v>2</c:v>
                </c:pt>
              </c:numCache>
            </c:numRef>
          </c:val>
          <c:extLst>
            <c:ext xmlns:c16="http://schemas.microsoft.com/office/drawing/2014/chart" uri="{C3380CC4-5D6E-409C-BE32-E72D297353CC}">
              <c16:uniqueId val="{00000000-1397-4119-A3D8-5E188BD51027}"/>
            </c:ext>
          </c:extLst>
        </c:ser>
        <c:dLbls>
          <c:dLblPos val="inEnd"/>
          <c:showLegendKey val="0"/>
          <c:showVal val="1"/>
          <c:showCatName val="0"/>
          <c:showSerName val="0"/>
          <c:showPercent val="0"/>
          <c:showBubbleSize val="0"/>
        </c:dLbls>
        <c:gapWidth val="164"/>
        <c:overlap val="-22"/>
        <c:axId val="1220531151"/>
        <c:axId val="1220541967"/>
      </c:barChart>
      <c:catAx>
        <c:axId val="1220531151"/>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20541967"/>
        <c:crosses val="autoZero"/>
        <c:auto val="1"/>
        <c:lblAlgn val="ctr"/>
        <c:lblOffset val="100"/>
        <c:noMultiLvlLbl val="0"/>
      </c:catAx>
      <c:valAx>
        <c:axId val="1220541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205311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scatterChart>
        <c:scatterStyle val="lineMarker"/>
        <c:varyColors val="0"/>
        <c:ser>
          <c:idx val="0"/>
          <c:order val="0"/>
          <c:tx>
            <c:strRef>
              <c:f>correlation!$D$17</c:f>
              <c:strCache>
                <c:ptCount val="1"/>
                <c:pt idx="0">
                  <c:v> Seniority</c:v>
                </c:pt>
              </c:strCache>
            </c:strRef>
          </c:tx>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1"/>
            <c:dispEq val="0"/>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trendlineLbl>
          </c:trendline>
          <c:xVal>
            <c:numRef>
              <c:f>correlation!$C$18:$C$20</c:f>
              <c:numCache>
                <c:formatCode>General</c:formatCode>
                <c:ptCount val="3"/>
                <c:pt idx="0">
                  <c:v>7500</c:v>
                </c:pt>
                <c:pt idx="1">
                  <c:v>6500</c:v>
                </c:pt>
                <c:pt idx="2">
                  <c:v>7800</c:v>
                </c:pt>
              </c:numCache>
            </c:numRef>
          </c:xVal>
          <c:yVal>
            <c:numRef>
              <c:f>correlation!$D$18:$D$20</c:f>
              <c:numCache>
                <c:formatCode>General</c:formatCode>
                <c:ptCount val="3"/>
                <c:pt idx="0">
                  <c:v>3</c:v>
                </c:pt>
                <c:pt idx="1">
                  <c:v>4</c:v>
                </c:pt>
                <c:pt idx="2">
                  <c:v>22</c:v>
                </c:pt>
              </c:numCache>
            </c:numRef>
          </c:yVal>
          <c:smooth val="0"/>
          <c:extLst>
            <c:ext xmlns:c16="http://schemas.microsoft.com/office/drawing/2014/chart" uri="{C3380CC4-5D6E-409C-BE32-E72D297353CC}">
              <c16:uniqueId val="{00000000-844E-493A-B4AF-959DCCFCA7F3}"/>
            </c:ext>
          </c:extLst>
        </c:ser>
        <c:dLbls>
          <c:dLblPos val="r"/>
          <c:showLegendKey val="0"/>
          <c:showVal val="1"/>
          <c:showCatName val="0"/>
          <c:showSerName val="0"/>
          <c:showPercent val="0"/>
          <c:showBubbleSize val="0"/>
        </c:dLbls>
        <c:axId val="2128723728"/>
        <c:axId val="2128716656"/>
      </c:scatterChart>
      <c:valAx>
        <c:axId val="2128723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128716656"/>
        <c:crosses val="autoZero"/>
        <c:crossBetween val="midCat"/>
      </c:valAx>
      <c:valAx>
        <c:axId val="212871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1287237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hyperlink" Target="#'cerinte engl'!A1"/><Relationship Id="rId1" Type="http://schemas.openxmlformats.org/officeDocument/2006/relationships/hyperlink" Target="#introd!A1"/></Relationships>
</file>

<file path=xl/drawings/_rels/drawing4.xml.rels><?xml version="1.0" encoding="UTF-8" standalone="yes"?>
<Relationships xmlns="http://schemas.openxmlformats.org/package/2006/relationships"><Relationship Id="rId2" Type="http://schemas.openxmlformats.org/officeDocument/2006/relationships/hyperlink" Target="#introd!A1"/><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350520</xdr:colOff>
      <xdr:row>0</xdr:row>
      <xdr:rowOff>22860</xdr:rowOff>
    </xdr:from>
    <xdr:to>
      <xdr:col>24</xdr:col>
      <xdr:colOff>76200</xdr:colOff>
      <xdr:row>32</xdr:row>
      <xdr:rowOff>137160</xdr:rowOff>
    </xdr:to>
    <xdr:sp macro="" textlink="">
      <xdr:nvSpPr>
        <xdr:cNvPr id="2" name="Rectangle 1"/>
        <xdr:cNvSpPr/>
      </xdr:nvSpPr>
      <xdr:spPr>
        <a:xfrm>
          <a:off x="350520" y="22860"/>
          <a:ext cx="14356080" cy="596646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Microsoft Excel is one of the most popular spreadsheet programs in the world, developed by Microsoft. It is used for organizing, analyzing, and visualizing data in an efficient and accessible way.</a:t>
          </a:r>
        </a:p>
        <a:p>
          <a:pPr algn="ct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The worksheet is divided into 1048576 rows (</a:t>
          </a:r>
          <a:r>
            <a:rPr lang="ro-RO" sz="1800" b="0" i="0">
              <a:solidFill>
                <a:sysClr val="windowText" lastClr="000000"/>
              </a:solidFill>
              <a:effectLst/>
              <a:latin typeface="Times New Roman" panose="02020603050405020304" pitchFamily="18" charset="0"/>
              <a:ea typeface="+mn-ea"/>
              <a:cs typeface="Times New Roman" panose="02020603050405020304" pitchFamily="18" charset="0"/>
            </a:rPr>
            <a:t>ctrl+down arrow</a:t>
          </a: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 and 16384 columns (</a:t>
          </a:r>
          <a:r>
            <a:rPr lang="ro-RO" sz="1600" b="0" i="0">
              <a:solidFill>
                <a:sysClr val="windowText" lastClr="000000"/>
              </a:solidFill>
              <a:effectLst/>
              <a:latin typeface="Times New Roman" panose="02020603050405020304" pitchFamily="18" charset="0"/>
              <a:ea typeface="+mn-ea"/>
              <a:cs typeface="Times New Roman" panose="02020603050405020304" pitchFamily="18" charset="0"/>
            </a:rPr>
            <a:t>ctrl+</a:t>
          </a:r>
          <a:r>
            <a:rPr lang="en-US" sz="1600" b="0" i="0">
              <a:solidFill>
                <a:sysClr val="windowText" lastClr="000000"/>
              </a:solidFill>
              <a:effectLst/>
              <a:latin typeface="Times New Roman" panose="02020603050405020304" pitchFamily="18" charset="0"/>
              <a:ea typeface="+mn-ea"/>
              <a:cs typeface="Times New Roman" panose="02020603050405020304" pitchFamily="18" charset="0"/>
            </a:rPr>
            <a:t>right </a:t>
          </a:r>
          <a:r>
            <a:rPr lang="ro-RO" sz="1600" b="0" i="0">
              <a:solidFill>
                <a:sysClr val="windowText" lastClr="000000"/>
              </a:solidFill>
              <a:effectLst/>
              <a:latin typeface="Times New Roman" panose="02020603050405020304" pitchFamily="18" charset="0"/>
              <a:ea typeface="+mn-ea"/>
              <a:cs typeface="Times New Roman" panose="02020603050405020304" pitchFamily="18" charset="0"/>
            </a:rPr>
            <a:t>arrow</a:t>
          </a: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24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ro-RO" sz="2000" b="0" i="0">
              <a:solidFill>
                <a:sysClr val="windowText" lastClr="000000"/>
              </a:solidFill>
              <a:effectLst/>
              <a:latin typeface="Times New Roman" panose="02020603050405020304" pitchFamily="18" charset="0"/>
              <a:ea typeface="+mn-ea"/>
              <a:cs typeface="Times New Roman" panose="02020603050405020304" pitchFamily="18" charset="0"/>
            </a:rPr>
            <a:t>A spreadsheet is made up of multiple worksheets</a:t>
          </a:r>
          <a:r>
            <a:rPr lang="en-US" sz="2000" b="0" i="0">
              <a:solidFill>
                <a:sysClr val="windowText" lastClr="000000"/>
              </a:solidFill>
              <a:effectLst/>
              <a:latin typeface="Times New Roman" panose="02020603050405020304" pitchFamily="18" charset="0"/>
              <a:ea typeface="+mn-ea"/>
              <a:cs typeface="Times New Roman" panose="02020603050405020304" pitchFamily="18" charset="0"/>
            </a:rPr>
            <a:t>.</a:t>
          </a:r>
          <a:endParaRPr lang="ro-RO" sz="2000" b="0" i="0">
            <a:solidFill>
              <a:sysClr val="windowText" lastClr="000000"/>
            </a:solidFill>
            <a:effectLst/>
            <a:latin typeface="Times New Roman" panose="02020603050405020304" pitchFamily="18" charset="0"/>
            <a:ea typeface="+mn-ea"/>
            <a:cs typeface="Times New Roman" panose="02020603050405020304" pitchFamily="18" charset="0"/>
          </a:endParaRPr>
        </a:p>
        <a:p>
          <a:pPr algn="ct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Today we will analyze a table that contains the </a:t>
          </a:r>
          <a:r>
            <a:rPr lang="en-US" sz="2400" b="1" i="0">
              <a:solidFill>
                <a:srgbClr val="0070C0"/>
              </a:solidFill>
              <a:effectLst/>
              <a:latin typeface="Times New Roman" panose="02020603050405020304" pitchFamily="18" charset="0"/>
              <a:ea typeface="+mn-ea"/>
              <a:cs typeface="Times New Roman" panose="02020603050405020304" pitchFamily="18" charset="0"/>
            </a:rPr>
            <a:t>E</a:t>
          </a:r>
          <a:r>
            <a:rPr lang="ro-RO" sz="2400" b="1" i="0">
              <a:solidFill>
                <a:srgbClr val="0070C0"/>
              </a:solidFill>
              <a:effectLst/>
              <a:latin typeface="Times New Roman" panose="02020603050405020304" pitchFamily="18" charset="0"/>
              <a:ea typeface="+mn-ea"/>
              <a:cs typeface="Times New Roman" panose="02020603050405020304" pitchFamily="18" charset="0"/>
            </a:rPr>
            <a:t>mployees' data from a company</a:t>
          </a: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2400" b="0" i="0">
            <a:solidFill>
              <a:sysClr val="windowText" lastClr="000000"/>
            </a:solidFill>
            <a:effectLst/>
            <a:latin typeface="Times New Roman" panose="02020603050405020304" pitchFamily="18" charset="0"/>
            <a:ea typeface="+mn-ea"/>
            <a:cs typeface="Times New Roman" panose="02020603050405020304" pitchFamily="18" charset="0"/>
          </a:endParaRPr>
        </a:p>
        <a:p>
          <a:pPr algn="ct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We will apply:</a:t>
          </a:r>
        </a:p>
        <a:p>
          <a:pPr algn="ctr"/>
          <a:r>
            <a:rPr lang="ro-RO" sz="24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ro-RO" sz="2400" b="0" i="0" baseline="0">
              <a:solidFill>
                <a:srgbClr val="FF0000"/>
              </a:solidFill>
              <a:effectLst/>
              <a:latin typeface="Times New Roman" panose="02020603050405020304" pitchFamily="18" charset="0"/>
              <a:ea typeface="+mn-ea"/>
              <a:cs typeface="Times New Roman" panose="02020603050405020304" pitchFamily="18" charset="0"/>
            </a:rPr>
            <a:t> </a:t>
          </a: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mathematical </a:t>
          </a:r>
          <a:r>
            <a:rPr lang="ro-RO" sz="2400" b="0" i="0">
              <a:solidFill>
                <a:srgbClr val="FF0000"/>
              </a:solidFill>
              <a:effectLst/>
              <a:latin typeface="Times New Roman" panose="02020603050405020304" pitchFamily="18" charset="0"/>
              <a:ea typeface="+mn-ea"/>
              <a:cs typeface="Times New Roman" panose="02020603050405020304" pitchFamily="18" charset="0"/>
            </a:rPr>
            <a:t>functions</a:t>
          </a:r>
          <a:r>
            <a:rPr lang="ro-RO" sz="2400" b="0" i="0">
              <a:solidFill>
                <a:sysClr val="windowText" lastClr="000000"/>
              </a:solidFill>
              <a:effectLst/>
              <a:latin typeface="Times New Roman" panose="02020603050405020304" pitchFamily="18" charset="0"/>
              <a:ea typeface="+mn-ea"/>
              <a:cs typeface="Times New Roman" panose="02020603050405020304" pitchFamily="18" charset="0"/>
            </a:rPr>
            <a:t> (sum), date functions (datedif, today), text functions (left, right, search, concatenate, len), logical functions (if, and), database functions (dsum, dcount, daverage).</a:t>
          </a:r>
        </a:p>
        <a:p>
          <a:pPr algn="ctr"/>
          <a:r>
            <a:rPr lang="ro-RO" sz="24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ro-RO" sz="2400" b="0" i="0">
              <a:solidFill>
                <a:srgbClr val="FF0000"/>
              </a:solidFill>
              <a:effectLst/>
              <a:latin typeface="Times New Roman" panose="02020603050405020304" pitchFamily="18" charset="0"/>
              <a:ea typeface="+mn-ea"/>
              <a:cs typeface="Times New Roman" panose="02020603050405020304" pitchFamily="18" charset="0"/>
            </a:rPr>
            <a:t>data validation </a:t>
          </a:r>
          <a:r>
            <a:rPr lang="ro-RO" sz="2400" b="0" i="0">
              <a:solidFill>
                <a:schemeClr val="tx1"/>
              </a:solidFill>
              <a:effectLst/>
              <a:latin typeface="Times New Roman" panose="02020603050405020304" pitchFamily="18" charset="0"/>
              <a:ea typeface="+mn-ea"/>
              <a:cs typeface="Times New Roman" panose="02020603050405020304" pitchFamily="18" charset="0"/>
            </a:rPr>
            <a:t>(a tool that controls which values or types of data can be entered into a cell or a range of cells).</a:t>
          </a:r>
        </a:p>
        <a:p>
          <a:pPr algn="ctr"/>
          <a:r>
            <a:rPr lang="ro-RO" sz="2400" b="0" i="0">
              <a:solidFill>
                <a:schemeClr val="tx1"/>
              </a:solidFill>
              <a:effectLst/>
              <a:latin typeface="Times New Roman" panose="02020603050405020304" pitchFamily="18" charset="0"/>
              <a:ea typeface="+mn-ea"/>
              <a:cs typeface="Times New Roman" panose="02020603050405020304" pitchFamily="18" charset="0"/>
            </a:rPr>
            <a:t> - </a:t>
          </a:r>
          <a:r>
            <a:rPr lang="ro-RO" sz="2400" b="0" i="0">
              <a:solidFill>
                <a:srgbClr val="FF0000"/>
              </a:solidFill>
              <a:effectLst/>
              <a:latin typeface="Times New Roman" panose="02020603050405020304" pitchFamily="18" charset="0"/>
              <a:ea typeface="+mn-ea"/>
              <a:cs typeface="Times New Roman" panose="02020603050405020304" pitchFamily="18" charset="0"/>
            </a:rPr>
            <a:t>conditional formatting </a:t>
          </a:r>
          <a:r>
            <a:rPr lang="ro-RO" sz="2400" b="0" i="0">
              <a:solidFill>
                <a:schemeClr val="tx1"/>
              </a:solidFill>
              <a:effectLst/>
              <a:latin typeface="Times New Roman" panose="02020603050405020304" pitchFamily="18" charset="0"/>
              <a:ea typeface="+mn-ea"/>
              <a:cs typeface="Times New Roman" panose="02020603050405020304" pitchFamily="18" charset="0"/>
            </a:rPr>
            <a:t>(used to highlight certain records)</a:t>
          </a:r>
        </a:p>
        <a:p>
          <a:pPr algn="ctr"/>
          <a:r>
            <a:rPr lang="ro-RO" sz="2400" b="0" i="0">
              <a:solidFill>
                <a:schemeClr val="tx1"/>
              </a:solidFill>
              <a:effectLst/>
              <a:latin typeface="Times New Roman" panose="02020603050405020304" pitchFamily="18" charset="0"/>
              <a:ea typeface="+mn-ea"/>
              <a:cs typeface="Times New Roman" panose="02020603050405020304" pitchFamily="18" charset="0"/>
            </a:rPr>
            <a:t>- </a:t>
          </a:r>
          <a:r>
            <a:rPr lang="ro-RO" sz="2400" b="0" i="0">
              <a:solidFill>
                <a:srgbClr val="FF0000"/>
              </a:solidFill>
              <a:effectLst/>
              <a:latin typeface="Times New Roman" panose="02020603050405020304" pitchFamily="18" charset="0"/>
              <a:ea typeface="+mn-ea"/>
              <a:cs typeface="Times New Roman" panose="02020603050405020304" pitchFamily="18" charset="0"/>
            </a:rPr>
            <a:t>standard and advanced filtering</a:t>
          </a:r>
          <a:r>
            <a:rPr lang="ro-RO" sz="2400" b="0" i="0">
              <a:solidFill>
                <a:schemeClr val="tx1"/>
              </a:solidFill>
              <a:effectLst/>
              <a:latin typeface="Times New Roman" panose="02020603050405020304" pitchFamily="18" charset="0"/>
              <a:ea typeface="+mn-ea"/>
              <a:cs typeface="Times New Roman" panose="02020603050405020304" pitchFamily="18" charset="0"/>
            </a:rPr>
            <a:t> (options that allow viewing and extracting certain records)</a:t>
          </a:r>
        </a:p>
        <a:p>
          <a:pPr algn="ctr"/>
          <a:r>
            <a:rPr lang="ro-RO" sz="2400" baseline="0">
              <a:solidFill>
                <a:schemeClr val="tx1"/>
              </a:solidFill>
              <a:latin typeface="Times New Roman" panose="02020603050405020304" pitchFamily="18" charset="0"/>
              <a:cs typeface="Times New Roman" panose="02020603050405020304" pitchFamily="18" charset="0"/>
            </a:rPr>
            <a:t>- </a:t>
          </a:r>
          <a:r>
            <a:rPr lang="ro-RO" sz="2400" baseline="0">
              <a:solidFill>
                <a:srgbClr val="FF0000"/>
              </a:solidFill>
              <a:latin typeface="Times New Roman" panose="02020603050405020304" pitchFamily="18" charset="0"/>
              <a:cs typeface="Times New Roman" panose="02020603050405020304" pitchFamily="18" charset="0"/>
            </a:rPr>
            <a:t>data sort</a:t>
          </a:r>
        </a:p>
        <a:p>
          <a:pPr marL="0" marR="0" lvl="0" indent="0" algn="ctr" defTabSz="914400" eaLnBrk="1" fontAlgn="auto" latinLnBrk="0" hangingPunct="1">
            <a:lnSpc>
              <a:spcPct val="100000"/>
            </a:lnSpc>
            <a:spcBef>
              <a:spcPts val="0"/>
            </a:spcBef>
            <a:spcAft>
              <a:spcPts val="0"/>
            </a:spcAft>
            <a:buClrTx/>
            <a:buSzTx/>
            <a:buFontTx/>
            <a:buNone/>
            <a:tabLst/>
            <a:defRPr/>
          </a:pPr>
          <a:r>
            <a:rPr lang="ro-RO" sz="2400" baseline="0">
              <a:solidFill>
                <a:schemeClr val="tx1"/>
              </a:solidFill>
              <a:latin typeface="Times New Roman" panose="02020603050405020304" pitchFamily="18" charset="0"/>
              <a:cs typeface="Times New Roman" panose="02020603050405020304" pitchFamily="18" charset="0"/>
            </a:rPr>
            <a:t>- </a:t>
          </a:r>
          <a:r>
            <a:rPr lang="ro-RO" sz="2400" b="0" i="0">
              <a:solidFill>
                <a:srgbClr val="FF0000"/>
              </a:solidFill>
              <a:effectLst/>
              <a:latin typeface="Times New Roman" panose="02020603050405020304" pitchFamily="18" charset="0"/>
              <a:ea typeface="+mn-ea"/>
              <a:cs typeface="Times New Roman" panose="02020603050405020304" pitchFamily="18" charset="0"/>
            </a:rPr>
            <a:t>pivot tables </a:t>
          </a:r>
          <a:r>
            <a:rPr lang="ro-RO" sz="2400" b="0" i="0">
              <a:solidFill>
                <a:schemeClr val="tx1"/>
              </a:solidFill>
              <a:effectLst/>
              <a:latin typeface="Times New Roman" panose="02020603050405020304" pitchFamily="18" charset="0"/>
              <a:ea typeface="+mn-ea"/>
              <a:cs typeface="Times New Roman" panose="02020603050405020304" pitchFamily="18" charset="0"/>
            </a:rPr>
            <a:t>(an extremely powerful tool used to summarize, analyze, explore, and present data in an easily understandable way).</a:t>
          </a:r>
          <a:endParaRPr lang="en-US" sz="2400" b="0" i="0">
            <a:solidFill>
              <a:schemeClr val="tx1"/>
            </a:solidFill>
            <a:effectLst/>
            <a:latin typeface="Times New Roman" panose="02020603050405020304" pitchFamily="18" charset="0"/>
            <a:ea typeface="+mn-ea"/>
            <a:cs typeface="Times New Roman" panose="02020603050405020304" pitchFamily="18" charset="0"/>
          </a:endParaRPr>
        </a:p>
        <a:p>
          <a:pPr algn="ctr"/>
          <a:endParaRPr lang="ro-RO" sz="2400">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138112</xdr:colOff>
      <xdr:row>6</xdr:row>
      <xdr:rowOff>47625</xdr:rowOff>
    </xdr:from>
    <xdr:to>
      <xdr:col>14</xdr:col>
      <xdr:colOff>442912</xdr:colOff>
      <xdr:row>20</xdr:row>
      <xdr:rowOff>123825</xdr:rowOff>
    </xdr:to>
    <xdr:graphicFrame macro="">
      <xdr:nvGraphicFramePr>
        <xdr:cNvPr id="3" name="Wykres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179615</xdr:colOff>
      <xdr:row>9</xdr:row>
      <xdr:rowOff>152401</xdr:rowOff>
    </xdr:from>
    <xdr:to>
      <xdr:col>1</xdr:col>
      <xdr:colOff>914400</xdr:colOff>
      <xdr:row>12</xdr:row>
      <xdr:rowOff>65314</xdr:rowOff>
    </xdr:to>
    <xdr:sp macro="" textlink="">
      <xdr:nvSpPr>
        <xdr:cNvPr id="2" name="Left Arrow 1">
          <a:hlinkClick xmlns:r="http://schemas.openxmlformats.org/officeDocument/2006/relationships" r:id="rId1"/>
        </xdr:cNvPr>
        <xdr:cNvSpPr/>
      </xdr:nvSpPr>
      <xdr:spPr>
        <a:xfrm>
          <a:off x="179615" y="2269672"/>
          <a:ext cx="1807028" cy="468085"/>
        </a:xfrm>
        <a:prstGeom prst="lef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100" b="1"/>
            <a:t>back to introduction</a:t>
          </a:r>
          <a:endParaRPr lang="ro-RO" sz="1100" b="1"/>
        </a:p>
      </xdr:txBody>
    </xdr:sp>
    <xdr:clientData/>
  </xdr:twoCellAnchor>
  <xdr:twoCellAnchor>
    <xdr:from>
      <xdr:col>3</xdr:col>
      <xdr:colOff>16327</xdr:colOff>
      <xdr:row>9</xdr:row>
      <xdr:rowOff>43544</xdr:rowOff>
    </xdr:from>
    <xdr:to>
      <xdr:col>4</xdr:col>
      <xdr:colOff>408213</xdr:colOff>
      <xdr:row>12</xdr:row>
      <xdr:rowOff>168728</xdr:rowOff>
    </xdr:to>
    <xdr:sp macro="" textlink="">
      <xdr:nvSpPr>
        <xdr:cNvPr id="3" name="Right Arrow 2">
          <a:hlinkClick xmlns:r="http://schemas.openxmlformats.org/officeDocument/2006/relationships" r:id="rId2"/>
        </xdr:cNvPr>
        <xdr:cNvSpPr/>
      </xdr:nvSpPr>
      <xdr:spPr>
        <a:xfrm>
          <a:off x="2683327" y="2160815"/>
          <a:ext cx="1725386" cy="680356"/>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ro-RO" sz="1100" b="0" cap="none" spc="0">
              <a:ln w="0"/>
              <a:solidFill>
                <a:schemeClr val="tx1"/>
              </a:solidFill>
              <a:effectLst>
                <a:outerShdw blurRad="38100" dist="19050" dir="2700000" algn="tl" rotWithShape="0">
                  <a:schemeClr val="dk1">
                    <a:alpha val="40000"/>
                  </a:schemeClr>
                </a:outerShdw>
              </a:effectLst>
            </a:rPr>
            <a:t>requirments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1645920</xdr:colOff>
      <xdr:row>23</xdr:row>
      <xdr:rowOff>7621</xdr:rowOff>
    </xdr:from>
    <xdr:to>
      <xdr:col>3</xdr:col>
      <xdr:colOff>1493520</xdr:colOff>
      <xdr:row>35</xdr:row>
      <xdr:rowOff>43544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604520</xdr:colOff>
      <xdr:row>14</xdr:row>
      <xdr:rowOff>40640</xdr:rowOff>
    </xdr:from>
    <xdr:to>
      <xdr:col>0</xdr:col>
      <xdr:colOff>797560</xdr:colOff>
      <xdr:row>15</xdr:row>
      <xdr:rowOff>152400</xdr:rowOff>
    </xdr:to>
    <xdr:sp macro="" textlink="">
      <xdr:nvSpPr>
        <xdr:cNvPr id="4" name="Down Arrow 3"/>
        <xdr:cNvSpPr/>
      </xdr:nvSpPr>
      <xdr:spPr>
        <a:xfrm>
          <a:off x="604520" y="2600960"/>
          <a:ext cx="193040" cy="3098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o-RO" sz="1100"/>
        </a:p>
      </xdr:txBody>
    </xdr:sp>
    <xdr:clientData/>
  </xdr:twoCellAnchor>
  <xdr:twoCellAnchor>
    <xdr:from>
      <xdr:col>2</xdr:col>
      <xdr:colOff>1390127</xdr:colOff>
      <xdr:row>14</xdr:row>
      <xdr:rowOff>29583</xdr:rowOff>
    </xdr:from>
    <xdr:to>
      <xdr:col>3</xdr:col>
      <xdr:colOff>124310</xdr:colOff>
      <xdr:row>15</xdr:row>
      <xdr:rowOff>136263</xdr:rowOff>
    </xdr:to>
    <xdr:sp macro="" textlink="">
      <xdr:nvSpPr>
        <xdr:cNvPr id="5" name="Down Arrow 4"/>
        <xdr:cNvSpPr/>
      </xdr:nvSpPr>
      <xdr:spPr>
        <a:xfrm>
          <a:off x="4299174" y="2777265"/>
          <a:ext cx="213360" cy="30390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o-RO" sz="1100"/>
        </a:p>
      </xdr:txBody>
    </xdr:sp>
    <xdr:clientData/>
  </xdr:twoCellAnchor>
  <xdr:twoCellAnchor>
    <xdr:from>
      <xdr:col>5</xdr:col>
      <xdr:colOff>132080</xdr:colOff>
      <xdr:row>49</xdr:row>
      <xdr:rowOff>116840</xdr:rowOff>
    </xdr:from>
    <xdr:to>
      <xdr:col>6</xdr:col>
      <xdr:colOff>350520</xdr:colOff>
      <xdr:row>51</xdr:row>
      <xdr:rowOff>66040</xdr:rowOff>
    </xdr:to>
    <xdr:sp macro="" textlink="">
      <xdr:nvSpPr>
        <xdr:cNvPr id="6" name="Left-Right Arrow 5"/>
        <xdr:cNvSpPr/>
      </xdr:nvSpPr>
      <xdr:spPr>
        <a:xfrm>
          <a:off x="7386320" y="8036560"/>
          <a:ext cx="828040" cy="31496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o-RO" sz="1100"/>
        </a:p>
      </xdr:txBody>
    </xdr:sp>
    <xdr:clientData/>
  </xdr:twoCellAnchor>
  <xdr:twoCellAnchor>
    <xdr:from>
      <xdr:col>6</xdr:col>
      <xdr:colOff>451756</xdr:colOff>
      <xdr:row>0</xdr:row>
      <xdr:rowOff>0</xdr:rowOff>
    </xdr:from>
    <xdr:to>
      <xdr:col>9</xdr:col>
      <xdr:colOff>239485</xdr:colOff>
      <xdr:row>4</xdr:row>
      <xdr:rowOff>92528</xdr:rowOff>
    </xdr:to>
    <xdr:sp macro="" textlink="">
      <xdr:nvSpPr>
        <xdr:cNvPr id="8" name="Left Arrow 7">
          <a:hlinkClick xmlns:r="http://schemas.openxmlformats.org/officeDocument/2006/relationships" r:id="rId2"/>
        </xdr:cNvPr>
        <xdr:cNvSpPr/>
      </xdr:nvSpPr>
      <xdr:spPr>
        <a:xfrm>
          <a:off x="8158842" y="0"/>
          <a:ext cx="1616529" cy="865414"/>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back to introduction</a:t>
          </a:r>
          <a:endParaRPr lang="ro-RO" sz="1100">
            <a:solidFill>
              <a:srgbClr val="FF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or" refreshedDate="45784.458287384259" createdVersion="6" refreshedVersion="6" minRefreshableVersion="3" recordCount="8">
  <cacheSource type="worksheet">
    <worksheetSource ref="A1:M9" sheet="engl"/>
  </cacheSource>
  <cacheFields count="13">
    <cacheField name="Name, surname " numFmtId="0">
      <sharedItems/>
    </cacheField>
    <cacheField name="Position" numFmtId="0">
      <sharedItems/>
    </cacheField>
    <cacheField name=" Salary " numFmtId="0">
      <sharedItems containsSemiMixedTypes="0" containsString="0" containsNumber="1" containsInteger="1" minValue="5600" maxValue="9000"/>
    </cacheField>
    <cacheField name="Date of employment" numFmtId="14">
      <sharedItems containsSemiMixedTypes="0" containsNonDate="0" containsDate="1" containsString="0" minDate="2002-06-15T00:00:00" maxDate="2022-02-26T00:00:00" count="8">
        <d v="2005-06-21T00:00:00"/>
        <d v="2010-03-14T00:00:00"/>
        <d v="2022-02-25T00:00:00"/>
        <d v="2020-08-15T00:00:00"/>
        <d v="2020-01-10T00:00:00"/>
        <d v="2002-06-15T00:00:00"/>
        <d v="2005-05-18T00:00:00"/>
        <d v="2015-02-18T00:00:00"/>
      </sharedItems>
      <fieldGroup base="3">
        <rangePr groupBy="years" startDate="2002-06-15T00:00:00" endDate="2022-02-26T00:00:00"/>
        <groupItems count="23">
          <s v="&lt;15.06.2002"/>
          <s v="2002"/>
          <s v="2003"/>
          <s v="2004"/>
          <s v="2005"/>
          <s v="2006"/>
          <s v="2007"/>
          <s v="2008"/>
          <s v="2009"/>
          <s v="2010"/>
          <s v="2011"/>
          <s v="2012"/>
          <s v="2013"/>
          <s v="2014"/>
          <s v="2015"/>
          <s v="2016"/>
          <s v="2017"/>
          <s v="2018"/>
          <s v="2019"/>
          <s v="2020"/>
          <s v="2021"/>
          <s v="2022"/>
          <s v="&gt;26.02.2022"/>
        </groupItems>
      </fieldGroup>
    </cacheField>
    <cacheField name=" Seniority" numFmtId="0">
      <sharedItems containsSemiMixedTypes="0" containsString="0" containsNumber="1" containsInteger="1" minValue="3" maxValue="22"/>
    </cacheField>
    <cacheField name="Seniority increase" numFmtId="0">
      <sharedItems containsSemiMixedTypes="0" containsString="0" containsNumber="1" containsInteger="1" minValue="0" maxValue="1560"/>
    </cacheField>
    <cacheField name="  Total salary_x000a_" numFmtId="0">
      <sharedItems containsSemiMixedTypes="0" containsString="0" containsNumber="1" containsInteger="1" minValue="6160" maxValue="10350"/>
    </cacheField>
    <cacheField name=" Weight _x000a_total salary " numFmtId="10">
      <sharedItems containsSemiMixedTypes="0" containsString="0" containsNumber="1" minValue="9.1878589007383105E-2" maxValue="0.15437392795883362"/>
    </cacheField>
    <cacheField name="Name" numFmtId="0">
      <sharedItems/>
    </cacheField>
    <cacheField name="Surname" numFmtId="0">
      <sharedItems/>
    </cacheField>
    <cacheField name="Department" numFmtId="0">
      <sharedItems count="3">
        <s v="a"/>
        <s v="b"/>
        <s v="c"/>
      </sharedItems>
    </cacheField>
    <cacheField name="id_department" numFmtId="0">
      <sharedItems containsSemiMixedTypes="0" containsString="0" containsNumber="1" containsInteger="1" minValue="1" maxValue="3"/>
    </cacheField>
    <cacheField name="id_employe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
  <r>
    <s v="Mariusz Pudzian"/>
    <s v="technician"/>
    <n v="9000"/>
    <x v="0"/>
    <n v="19"/>
    <n v="1350"/>
    <n v="10350"/>
    <n v="0.15437392795883362"/>
    <s v="Mariusz "/>
    <s v="Pudzian"/>
    <x v="0"/>
    <n v="1"/>
    <s v="11"/>
  </r>
  <r>
    <s v="Jan Kowalski"/>
    <s v="web developer"/>
    <n v="8000"/>
    <x v="1"/>
    <n v="15"/>
    <n v="1200"/>
    <n v="9200"/>
    <n v="0.137221269296741"/>
    <s v="Jan "/>
    <s v="Kowalski"/>
    <x v="0"/>
    <n v="1"/>
    <s v="12"/>
  </r>
  <r>
    <s v="Miłosz Groniewski"/>
    <s v="economist"/>
    <n v="7500"/>
    <x v="2"/>
    <n v="3"/>
    <n v="0"/>
    <n v="7500"/>
    <n v="0.11186516518756059"/>
    <s v="Miłosz "/>
    <s v="Groniewski"/>
    <x v="0"/>
    <n v="1"/>
    <s v="13"/>
  </r>
  <r>
    <s v="Maciej Musiał"/>
    <s v="economist"/>
    <n v="6500"/>
    <x v="3"/>
    <n v="4"/>
    <n v="0"/>
    <n v="6500"/>
    <n v="9.6949809829219177E-2"/>
    <s v="Maciej "/>
    <s v="Musiał"/>
    <x v="0"/>
    <n v="1"/>
    <s v="14"/>
  </r>
  <r>
    <s v="Jurek Ogórek"/>
    <s v="Data Analyst"/>
    <n v="8200"/>
    <x v="4"/>
    <n v="5"/>
    <n v="0"/>
    <n v="8200"/>
    <n v="0.12230591393839958"/>
    <s v="Jurek "/>
    <s v="Ogórek"/>
    <x v="1"/>
    <n v="2"/>
    <s v="21"/>
  </r>
  <r>
    <s v="Jakub Elblag"/>
    <s v="economist"/>
    <n v="7800"/>
    <x v="5"/>
    <n v="22"/>
    <n v="1560"/>
    <n v="9360"/>
    <n v="0.13960772615407563"/>
    <s v="Jakub "/>
    <s v="Elblag"/>
    <x v="1"/>
    <n v="2"/>
    <s v="22"/>
  </r>
  <r>
    <s v="Robert Lewandowski"/>
    <s v="engineer"/>
    <n v="8500"/>
    <x v="6"/>
    <n v="19"/>
    <n v="1275"/>
    <n v="9775"/>
    <n v="0.14579759862778729"/>
    <s v="Robert "/>
    <s v="Lewandowski"/>
    <x v="2"/>
    <n v="3"/>
    <s v="31"/>
  </r>
  <r>
    <s v="Henryk Zapała"/>
    <s v="accountant"/>
    <n v="5600"/>
    <x v="7"/>
    <n v="10"/>
    <n v="560"/>
    <n v="6160"/>
    <n v="9.1878589007383105E-2"/>
    <s v="Henryk "/>
    <s v="Zapała"/>
    <x v="2"/>
    <n v="3"/>
    <s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przestawna1" cacheId="9" applyNumberFormats="0" applyBorderFormats="0" applyFontFormats="0" applyPatternFormats="0" applyAlignmentFormats="0" applyWidthHeightFormats="1" dataCaption="Wartości" updatedVersion="6" minRefreshableVersion="3" useAutoFormatting="1" itemPrintTitles="1" createdVersion="6" indent="0" outline="1" outlineData="1" multipleFieldFilters="0">
  <location ref="A3:C7" firstHeaderRow="0" firstDataRow="1" firstDataCol="1"/>
  <pivotFields count="13">
    <pivotField showAll="0"/>
    <pivotField showAll="0"/>
    <pivotField showAll="0"/>
    <pivotField numFmtId="14"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dataField="1" showAll="0"/>
    <pivotField numFmtId="10" showAll="0"/>
    <pivotField showAll="0"/>
    <pivotField showAll="0"/>
    <pivotField axis="axisRow" showAll="0">
      <items count="4">
        <item x="0"/>
        <item x="1"/>
        <item x="2"/>
        <item t="default"/>
      </items>
    </pivotField>
    <pivotField showAll="0"/>
    <pivotField showAll="0"/>
  </pivotFields>
  <rowFields count="1">
    <field x="10"/>
  </rowFields>
  <rowItems count="4">
    <i>
      <x/>
    </i>
    <i>
      <x v="1"/>
    </i>
    <i>
      <x v="2"/>
    </i>
    <i t="grand">
      <x/>
    </i>
  </rowItems>
  <colFields count="1">
    <field x="-2"/>
  </colFields>
  <colItems count="2">
    <i>
      <x/>
    </i>
    <i i="1">
      <x v="1"/>
    </i>
  </colItems>
  <dataFields count="2">
    <dataField name="Suma z   Total salary_x000a_" fld="6" baseField="0" baseItem="0"/>
    <dataField name="Średnia z   Total salary" fld="6" subtotal="average"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przestawna2" cacheId="9" applyNumberFormats="0" applyBorderFormats="0" applyFontFormats="0" applyPatternFormats="0" applyAlignmentFormats="0" applyWidthHeightFormats="1" dataCaption="Wartości" updatedVersion="6" minRefreshableVersion="3" useAutoFormatting="1" itemPrintTitles="1" createdVersion="6" indent="0" outline="1" outlineData="1" multipleFieldFilters="0" chartFormat="2">
  <location ref="A3:B7" firstHeaderRow="1" firstDataRow="1" firstDataCol="1"/>
  <pivotFields count="13">
    <pivotField showAll="0"/>
    <pivotField showAll="0"/>
    <pivotField showAll="0"/>
    <pivotField axis="axisRow" numFmtId="14"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dataField="1" showAll="0"/>
    <pivotField numFmtId="10" showAll="0"/>
    <pivotField showAll="0"/>
    <pivotField showAll="0"/>
    <pivotField axis="axisRow" showAll="0">
      <items count="4">
        <item sd="0" x="0"/>
        <item sd="0" x="1"/>
        <item sd="0" x="2"/>
        <item t="default" sd="0"/>
      </items>
    </pivotField>
    <pivotField showAll="0"/>
    <pivotField showAll="0"/>
  </pivotFields>
  <rowFields count="2">
    <field x="10"/>
    <field x="3"/>
  </rowFields>
  <rowItems count="4">
    <i>
      <x/>
    </i>
    <i>
      <x v="1"/>
    </i>
    <i>
      <x v="2"/>
    </i>
    <i t="grand">
      <x/>
    </i>
  </rowItems>
  <colItems count="1">
    <i/>
  </colItems>
  <dataFields count="1">
    <dataField name="Liczba z   Total salary" fld="6" subtotal="count" baseField="10" baseItem="0"/>
  </dataFields>
  <chartFormats count="2">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37"/>
  <sheetViews>
    <sheetView zoomScale="88" zoomScaleNormal="88" workbookViewId="0">
      <selection activeCell="B35" sqref="B35"/>
    </sheetView>
  </sheetViews>
  <sheetFormatPr defaultRowHeight="15"/>
  <sheetData>
    <row r="6" spans="1:1">
      <c r="A6" s="12"/>
    </row>
    <row r="35" spans="2:2">
      <c r="B35" s="12" t="s">
        <v>38</v>
      </c>
    </row>
    <row r="37" spans="2:2">
      <c r="B37" s="12" t="s">
        <v>65</v>
      </c>
    </row>
  </sheetData>
  <hyperlinks>
    <hyperlink ref="B35" location="engl!A1" display="TABLE DATA"/>
    <hyperlink ref="B37" location="correlation!A1" display="CORRELATION"/>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D8" sqref="D8"/>
    </sheetView>
  </sheetViews>
  <sheetFormatPr defaultRowHeight="15"/>
  <cols>
    <col min="1" max="1" width="17.7109375" bestFit="1" customWidth="1"/>
    <col min="2" max="2" width="19.85546875" bestFit="1" customWidth="1"/>
    <col min="3" max="3" width="20.5703125" customWidth="1"/>
    <col min="4" max="4" width="14.28515625" bestFit="1" customWidth="1"/>
  </cols>
  <sheetData>
    <row r="3" spans="1:3">
      <c r="A3" s="47" t="s">
        <v>112</v>
      </c>
      <c r="B3" t="s">
        <v>114</v>
      </c>
      <c r="C3" t="s">
        <v>115</v>
      </c>
    </row>
    <row r="4" spans="1:3">
      <c r="A4" s="48" t="s">
        <v>9</v>
      </c>
      <c r="B4" s="49">
        <v>33550</v>
      </c>
      <c r="C4" s="49">
        <v>8387.5</v>
      </c>
    </row>
    <row r="5" spans="1:3">
      <c r="A5" s="48" t="s">
        <v>10</v>
      </c>
      <c r="B5" s="49">
        <v>17560</v>
      </c>
      <c r="C5" s="49">
        <v>8780</v>
      </c>
    </row>
    <row r="6" spans="1:3">
      <c r="A6" s="48" t="s">
        <v>11</v>
      </c>
      <c r="B6" s="49">
        <v>15935</v>
      </c>
      <c r="C6" s="49">
        <v>7967.5</v>
      </c>
    </row>
    <row r="7" spans="1:3">
      <c r="A7" s="48" t="s">
        <v>113</v>
      </c>
      <c r="B7" s="49">
        <v>67045</v>
      </c>
      <c r="C7" s="49">
        <v>8380.625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abSelected="1" workbookViewId="0">
      <selection activeCell="T22" sqref="T22"/>
    </sheetView>
  </sheetViews>
  <sheetFormatPr defaultRowHeight="15"/>
  <cols>
    <col min="1" max="1" width="17.7109375" customWidth="1"/>
    <col min="2" max="2" width="19.140625" customWidth="1"/>
  </cols>
  <sheetData>
    <row r="3" spans="1:2">
      <c r="A3" s="47" t="s">
        <v>112</v>
      </c>
      <c r="B3" t="s">
        <v>116</v>
      </c>
    </row>
    <row r="4" spans="1:2">
      <c r="A4" s="48" t="s">
        <v>9</v>
      </c>
      <c r="B4" s="49">
        <v>4</v>
      </c>
    </row>
    <row r="5" spans="1:2">
      <c r="A5" s="48" t="s">
        <v>10</v>
      </c>
      <c r="B5" s="49">
        <v>2</v>
      </c>
    </row>
    <row r="6" spans="1:2">
      <c r="A6" s="48" t="s">
        <v>11</v>
      </c>
      <c r="B6" s="49">
        <v>2</v>
      </c>
    </row>
    <row r="7" spans="1:2">
      <c r="A7" s="48" t="s">
        <v>113</v>
      </c>
      <c r="B7" s="49">
        <v>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zoomScale="136" zoomScaleNormal="136" workbookViewId="0">
      <selection activeCell="B2" sqref="B2"/>
    </sheetView>
  </sheetViews>
  <sheetFormatPr defaultRowHeight="15"/>
  <cols>
    <col min="1" max="1" width="19.28515625" bestFit="1" customWidth="1"/>
    <col min="2" max="2" width="14.28515625" customWidth="1"/>
    <col min="4" max="4" width="19.42578125" customWidth="1"/>
    <col min="6" max="6" width="16.140625" customWidth="1"/>
    <col min="7" max="7" width="15" customWidth="1"/>
    <col min="9" max="9" width="14.5703125" customWidth="1"/>
    <col min="10" max="10" width="15.42578125" customWidth="1"/>
    <col min="11" max="11" width="14.28515625" customWidth="1"/>
    <col min="12" max="12" width="15.28515625" customWidth="1"/>
    <col min="13" max="13" width="12.42578125" customWidth="1"/>
  </cols>
  <sheetData>
    <row r="1" spans="1:13" ht="45">
      <c r="A1" s="21" t="s">
        <v>0</v>
      </c>
      <c r="B1" s="21" t="s">
        <v>1</v>
      </c>
      <c r="C1" s="21" t="s">
        <v>2</v>
      </c>
      <c r="D1" s="21" t="s">
        <v>3</v>
      </c>
      <c r="E1" s="27" t="s">
        <v>4</v>
      </c>
      <c r="F1" s="27" t="s">
        <v>5</v>
      </c>
      <c r="G1" s="28" t="s">
        <v>54</v>
      </c>
      <c r="H1" s="28" t="s">
        <v>69</v>
      </c>
      <c r="I1" s="27" t="s">
        <v>6</v>
      </c>
      <c r="J1" s="29" t="s">
        <v>25</v>
      </c>
      <c r="K1" s="30" t="s">
        <v>55</v>
      </c>
      <c r="L1" s="27" t="s">
        <v>48</v>
      </c>
      <c r="M1" s="31" t="s">
        <v>12</v>
      </c>
    </row>
    <row r="2" spans="1:13" ht="15.75">
      <c r="A2" s="4" t="s">
        <v>93</v>
      </c>
      <c r="B2" s="7" t="s">
        <v>22</v>
      </c>
      <c r="C2" s="4">
        <v>9000</v>
      </c>
      <c r="D2" s="5">
        <v>38524</v>
      </c>
      <c r="E2" s="4">
        <f ca="1">INT((TODAY()-D2)/365)</f>
        <v>19</v>
      </c>
      <c r="F2" s="4">
        <f ca="1">IF(AND(E2&gt;=10,E2&lt;15),C2*10%,IF(AND(E2&gt;=15,E2&lt;=20),C2*15%,IF(E2&gt;20,C2*20%,0)))</f>
        <v>1350</v>
      </c>
      <c r="G2" s="4">
        <f ca="1">C2+F2</f>
        <v>10350</v>
      </c>
      <c r="H2" s="6">
        <f ca="1">G2/$G$10</f>
        <v>0.15437392795883362</v>
      </c>
      <c r="I2" s="4" t="str">
        <f>LEFT(A2, FIND(" ", A2))</f>
        <v xml:space="preserve">Mariusz </v>
      </c>
      <c r="J2" s="4" t="str">
        <f>RIGHT(A2, LEN(A2) - FIND(" ", A2))</f>
        <v>Pudzian</v>
      </c>
      <c r="K2" s="4" t="s">
        <v>9</v>
      </c>
      <c r="L2" s="4">
        <f>IF(K2="a", 1, IF(K2="b", 2, IF(K2="c", 3, "")))</f>
        <v>1</v>
      </c>
      <c r="M2" s="4" t="str">
        <f>L2 &amp; COUNTIF($L$2:L2, L2)</f>
        <v>11</v>
      </c>
    </row>
    <row r="3" spans="1:13" ht="15.75">
      <c r="A3" s="4" t="s">
        <v>92</v>
      </c>
      <c r="B3" s="8" t="s">
        <v>20</v>
      </c>
      <c r="C3" s="4">
        <v>8000</v>
      </c>
      <c r="D3" s="5">
        <v>40251</v>
      </c>
      <c r="E3" s="4">
        <f ca="1">INT((TODAY()-D3)/365)</f>
        <v>15</v>
      </c>
      <c r="F3" s="4">
        <f ca="1">IF(AND(E3&gt;=10,E3&lt;15),C3*10%,IF(AND(E3&gt;=15,E3&lt;=20),C3*15%,IF(E3&gt;20,C3*20%,0)))</f>
        <v>1200</v>
      </c>
      <c r="G3" s="4">
        <f ca="1">C3+F3</f>
        <v>9200</v>
      </c>
      <c r="H3" s="6">
        <f ca="1">G3/$G$10</f>
        <v>0.137221269296741</v>
      </c>
      <c r="I3" s="4" t="str">
        <f>LEFT(A3, FIND(" ", A3))</f>
        <v xml:space="preserve">Jan </v>
      </c>
      <c r="J3" s="4" t="str">
        <f>RIGHT(A3, LEN(A3) - FIND(" ", A3))</f>
        <v>Kowalski</v>
      </c>
      <c r="K3" s="4" t="s">
        <v>9</v>
      </c>
      <c r="L3" s="4">
        <f>IF(K3="a", 1, IF(K3="b", 2, IF(K3="c", 3, "")))</f>
        <v>1</v>
      </c>
      <c r="M3" s="4" t="str">
        <f>L3 &amp; COUNTIF($L$2:L3, L3)</f>
        <v>12</v>
      </c>
    </row>
    <row r="4" spans="1:13" ht="15.75">
      <c r="A4" s="4" t="s">
        <v>91</v>
      </c>
      <c r="B4" s="8" t="s">
        <v>8</v>
      </c>
      <c r="C4" s="4">
        <v>7500</v>
      </c>
      <c r="D4" s="5">
        <v>44617</v>
      </c>
      <c r="E4" s="4">
        <f ca="1">INT((TODAY()-D4)/365)</f>
        <v>3</v>
      </c>
      <c r="F4" s="4">
        <f ca="1">IF(AND(E4&gt;=10,E4&lt;15),C4*10%,IF(AND(E4&gt;=15,E4&lt;=20),C4*15%,IF(E4&gt;20,C4*20%,0)))</f>
        <v>0</v>
      </c>
      <c r="G4" s="4">
        <f ca="1">C4+F4</f>
        <v>7500</v>
      </c>
      <c r="H4" s="6">
        <f ca="1">G4/$G$10</f>
        <v>0.11186516518756059</v>
      </c>
      <c r="I4" s="4" t="str">
        <f>LEFT(A4, FIND(" ", A4))</f>
        <v xml:space="preserve">Miłosz </v>
      </c>
      <c r="J4" s="4" t="str">
        <f>RIGHT(A4, LEN(A4) - FIND(" ", A4))</f>
        <v>Groniewski</v>
      </c>
      <c r="K4" s="4" t="s">
        <v>9</v>
      </c>
      <c r="L4" s="4">
        <f>IF(K4="a", 1, IF(K4="b", 2, IF(K4="c", 3, "")))</f>
        <v>1</v>
      </c>
      <c r="M4" s="4" t="str">
        <f>L4 &amp; COUNTIF($L$2:L4, L4)</f>
        <v>13</v>
      </c>
    </row>
    <row r="5" spans="1:13" ht="15.75">
      <c r="A5" s="4" t="s">
        <v>94</v>
      </c>
      <c r="B5" s="8" t="s">
        <v>8</v>
      </c>
      <c r="C5" s="4">
        <v>6500</v>
      </c>
      <c r="D5" s="5">
        <v>44058</v>
      </c>
      <c r="E5" s="4">
        <f ca="1">INT((TODAY()-D5)/365)</f>
        <v>4</v>
      </c>
      <c r="F5" s="4">
        <f ca="1">IF(AND(E5&gt;=10,E5&lt;15),C5*10%,IF(AND(E5&gt;=15,E5&lt;=20),C5*15%,IF(E5&gt;20,C5*20%,0)))</f>
        <v>0</v>
      </c>
      <c r="G5" s="4">
        <f ca="1">C5+F5</f>
        <v>6500</v>
      </c>
      <c r="H5" s="6">
        <f ca="1">G5/$G$10</f>
        <v>9.6949809829219177E-2</v>
      </c>
      <c r="I5" s="4" t="str">
        <f>LEFT(A5, FIND(" ", A5))</f>
        <v xml:space="preserve">Maciej </v>
      </c>
      <c r="J5" s="4" t="str">
        <f>RIGHT(A5, LEN(A5) - FIND(" ", A5))</f>
        <v>Musiał</v>
      </c>
      <c r="K5" s="4" t="s">
        <v>9</v>
      </c>
      <c r="L5" s="4">
        <f>IF(K5="a", 1, IF(K5="b", 2, IF(K5="c", 3, "")))</f>
        <v>1</v>
      </c>
      <c r="M5" s="4" t="str">
        <f>L5 &amp; COUNTIF($L$2:L5, L5)</f>
        <v>14</v>
      </c>
    </row>
    <row r="6" spans="1:13" ht="15.75">
      <c r="A6" s="4" t="s">
        <v>97</v>
      </c>
      <c r="B6" s="7" t="s">
        <v>24</v>
      </c>
      <c r="C6" s="4">
        <v>8200</v>
      </c>
      <c r="D6" s="5">
        <v>43840</v>
      </c>
      <c r="E6" s="4">
        <f ca="1">INT((TODAY()-D6)/365)</f>
        <v>5</v>
      </c>
      <c r="F6" s="4">
        <f ca="1">IF(AND(E6&gt;=10,E6&lt;15),C6*10%,IF(AND(E6&gt;=15,E6&lt;=20),C6*15%,IF(E6&gt;20,C6*20%,0)))</f>
        <v>0</v>
      </c>
      <c r="G6" s="4">
        <f ca="1">C6+F6</f>
        <v>8200</v>
      </c>
      <c r="H6" s="6">
        <f ca="1">G6/$G$10</f>
        <v>0.12230591393839958</v>
      </c>
      <c r="I6" s="4" t="str">
        <f>LEFT(A6, FIND(" ", A6))</f>
        <v xml:space="preserve">Jurek </v>
      </c>
      <c r="J6" s="4" t="str">
        <f>RIGHT(A6, LEN(A6) - FIND(" ", A6))</f>
        <v>Ogórek</v>
      </c>
      <c r="K6" s="4" t="s">
        <v>10</v>
      </c>
      <c r="L6" s="4">
        <f>IF(K6="a", 1, IF(K6="b", 2, IF(K6="c", 3, "")))</f>
        <v>2</v>
      </c>
      <c r="M6" s="4" t="str">
        <f>L6 &amp; COUNTIF($L$2:L6, L6)</f>
        <v>21</v>
      </c>
    </row>
    <row r="7" spans="1:13" ht="15.75">
      <c r="A7" s="4" t="s">
        <v>95</v>
      </c>
      <c r="B7" s="8" t="s">
        <v>8</v>
      </c>
      <c r="C7" s="4">
        <v>7800</v>
      </c>
      <c r="D7" s="5">
        <v>37422</v>
      </c>
      <c r="E7" s="4">
        <f ca="1">INT((TODAY()-D7)/365)</f>
        <v>22</v>
      </c>
      <c r="F7" s="4">
        <f ca="1">IF(AND(E7&gt;=10,E7&lt;15),C7*10%,IF(AND(E7&gt;=15,E7&lt;=20),C7*15%,IF(E7&gt;20,C7*20%,0)))</f>
        <v>1560</v>
      </c>
      <c r="G7" s="4">
        <f ca="1">C7+F7</f>
        <v>9360</v>
      </c>
      <c r="H7" s="6">
        <f ca="1">G7/$G$10</f>
        <v>0.13960772615407563</v>
      </c>
      <c r="I7" s="4" t="str">
        <f>LEFT(A7, FIND(" ", A7))</f>
        <v xml:space="preserve">Jakub </v>
      </c>
      <c r="J7" s="4" t="str">
        <f>RIGHT(A7, LEN(A7) - FIND(" ", A7))</f>
        <v>Elblag</v>
      </c>
      <c r="K7" s="4" t="s">
        <v>10</v>
      </c>
      <c r="L7" s="4">
        <f>IF(K7="a", 1, IF(K7="b", 2, IF(K7="c", 3, "")))</f>
        <v>2</v>
      </c>
      <c r="M7" s="4" t="str">
        <f>L7 &amp; COUNTIF($L$2:L7, L7)</f>
        <v>22</v>
      </c>
    </row>
    <row r="8" spans="1:13" ht="15.75">
      <c r="A8" s="4" t="s">
        <v>98</v>
      </c>
      <c r="B8" s="7" t="s">
        <v>21</v>
      </c>
      <c r="C8" s="4">
        <v>8500</v>
      </c>
      <c r="D8" s="5">
        <v>38490</v>
      </c>
      <c r="E8" s="4">
        <f ca="1">INT((TODAY()-D8)/365)</f>
        <v>19</v>
      </c>
      <c r="F8" s="4">
        <f ca="1">IF(AND(E8&gt;=10,E8&lt;15),C8*10%,IF(AND(E8&gt;=15,E8&lt;=20),C8*15%,IF(E8&gt;20,C8*20%,0)))</f>
        <v>1275</v>
      </c>
      <c r="G8" s="4">
        <f ca="1">C8+F8</f>
        <v>9775</v>
      </c>
      <c r="H8" s="6">
        <f ca="1">G8/$G$10</f>
        <v>0.14579759862778729</v>
      </c>
      <c r="I8" s="4" t="str">
        <f>LEFT(A8, FIND(" ", A8))</f>
        <v xml:space="preserve">Robert </v>
      </c>
      <c r="J8" s="4" t="str">
        <f>RIGHT(A8, LEN(A8) - FIND(" ", A8))</f>
        <v>Lewandowski</v>
      </c>
      <c r="K8" s="4" t="s">
        <v>11</v>
      </c>
      <c r="L8" s="4">
        <f>IF(K8="a", 1, IF(K8="b", 2, IF(K8="c", 3, "")))</f>
        <v>3</v>
      </c>
      <c r="M8" s="4" t="str">
        <f>L8 &amp; COUNTIF($L$2:L8, L8)</f>
        <v>31</v>
      </c>
    </row>
    <row r="9" spans="1:13" ht="15.75">
      <c r="A9" s="4" t="s">
        <v>96</v>
      </c>
      <c r="B9" s="7" t="s">
        <v>23</v>
      </c>
      <c r="C9" s="4">
        <v>5600</v>
      </c>
      <c r="D9" s="5">
        <v>42053</v>
      </c>
      <c r="E9" s="4">
        <f ca="1">INT((TODAY()-D9)/365)</f>
        <v>10</v>
      </c>
      <c r="F9" s="4">
        <f ca="1">IF(AND(E9&gt;=10,E9&lt;15),C9*10%,IF(AND(E9&gt;=15,E9&lt;=20),C9*15%,IF(E9&gt;20,C9*20%,0)))</f>
        <v>560</v>
      </c>
      <c r="G9" s="4">
        <f ca="1">C9+F9</f>
        <v>6160</v>
      </c>
      <c r="H9" s="6">
        <f ca="1">G9/$G$10</f>
        <v>9.1878589007383105E-2</v>
      </c>
      <c r="I9" s="4" t="str">
        <f>LEFT(A9, FIND(" ", A9))</f>
        <v xml:space="preserve">Henryk </v>
      </c>
      <c r="J9" s="4" t="str">
        <f>RIGHT(A9, LEN(A9) - FIND(" ", A9))</f>
        <v>Zapała</v>
      </c>
      <c r="K9" s="4" t="s">
        <v>11</v>
      </c>
      <c r="L9" s="4">
        <f>IF(K9="a", 1, IF(K9="b", 2, IF(K9="c", 3, "")))</f>
        <v>3</v>
      </c>
      <c r="M9" s="4" t="str">
        <f>L9 &amp; COUNTIF($L$2:L9, L9)</f>
        <v>32</v>
      </c>
    </row>
    <row r="10" spans="1:13">
      <c r="A10" s="26"/>
      <c r="B10" s="26"/>
      <c r="C10" s="26"/>
      <c r="D10" s="26"/>
      <c r="E10" s="26"/>
      <c r="F10" s="26"/>
      <c r="G10" s="3">
        <f ca="1">SUM(G2:G9)</f>
        <v>67045</v>
      </c>
      <c r="H10" s="26"/>
      <c r="I10" s="26"/>
      <c r="J10" s="26"/>
      <c r="K10" s="26"/>
      <c r="L10" s="26"/>
    </row>
    <row r="11" spans="1:13">
      <c r="D11" s="2"/>
    </row>
    <row r="13" spans="1:13">
      <c r="G13" s="23" t="s">
        <v>79</v>
      </c>
    </row>
    <row r="14" spans="1:13">
      <c r="F14" s="37"/>
      <c r="G14" t="str">
        <f ca="1">ROUND((TODAY()-D2)/365,0)&amp; " years"</f>
        <v>20 years</v>
      </c>
      <c r="I14" t="s">
        <v>88</v>
      </c>
    </row>
    <row r="15" spans="1:13">
      <c r="A15" s="12"/>
      <c r="F15" t="s">
        <v>85</v>
      </c>
    </row>
    <row r="16" spans="1:13">
      <c r="F16" t="s">
        <v>84</v>
      </c>
      <c r="G16" t="s">
        <v>86</v>
      </c>
    </row>
    <row r="17" spans="1:13">
      <c r="F17" t="s">
        <v>83</v>
      </c>
      <c r="G17" t="s">
        <v>87</v>
      </c>
    </row>
    <row r="18" spans="1:13">
      <c r="F18" s="23" t="s">
        <v>75</v>
      </c>
    </row>
    <row r="19" spans="1:13">
      <c r="F19" t="s">
        <v>76</v>
      </c>
    </row>
    <row r="20" spans="1:13">
      <c r="F20" s="39" t="s">
        <v>77</v>
      </c>
      <c r="G20" s="40"/>
      <c r="H20" s="40"/>
      <c r="I20" s="40"/>
      <c r="J20" s="40"/>
      <c r="K20" s="40"/>
      <c r="L20" s="40"/>
    </row>
    <row r="21" spans="1:13">
      <c r="F21" s="43" t="s">
        <v>90</v>
      </c>
      <c r="G21" s="40"/>
      <c r="H21" s="40"/>
      <c r="I21" s="40"/>
      <c r="J21" s="40"/>
      <c r="K21" s="40"/>
      <c r="L21" s="40"/>
    </row>
    <row r="22" spans="1:13">
      <c r="F22" s="41" t="s">
        <v>89</v>
      </c>
    </row>
    <row r="23" spans="1:13">
      <c r="F23" t="s">
        <v>80</v>
      </c>
    </row>
    <row r="24" spans="1:13">
      <c r="F24" t="s">
        <v>81</v>
      </c>
    </row>
    <row r="25" spans="1:13">
      <c r="F25" t="s">
        <v>82</v>
      </c>
    </row>
    <row r="27" spans="1:13">
      <c r="A27" s="27" t="s">
        <v>4</v>
      </c>
      <c r="B27" s="30" t="s">
        <v>55</v>
      </c>
      <c r="C27" s="21" t="s">
        <v>1</v>
      </c>
    </row>
    <row r="28" spans="1:13" ht="15.75">
      <c r="A28" t="s">
        <v>99</v>
      </c>
      <c r="B28" s="4" t="s">
        <v>10</v>
      </c>
      <c r="C28" s="8" t="s">
        <v>8</v>
      </c>
      <c r="D28">
        <f ca="1">DCOUNT(A1:M9,G1,_xlnm.Criteria)</f>
        <v>3</v>
      </c>
    </row>
    <row r="30" spans="1:13" ht="45">
      <c r="A30" s="21" t="s">
        <v>0</v>
      </c>
      <c r="B30" s="21" t="s">
        <v>1</v>
      </c>
      <c r="C30" s="21" t="s">
        <v>2</v>
      </c>
      <c r="D30" s="21" t="s">
        <v>3</v>
      </c>
      <c r="E30" s="27" t="s">
        <v>4</v>
      </c>
      <c r="F30" s="27" t="s">
        <v>5</v>
      </c>
      <c r="G30" s="28" t="s">
        <v>54</v>
      </c>
      <c r="H30" s="28" t="s">
        <v>69</v>
      </c>
      <c r="I30" s="27" t="s">
        <v>6</v>
      </c>
      <c r="J30" s="29" t="s">
        <v>25</v>
      </c>
      <c r="K30" s="30" t="s">
        <v>55</v>
      </c>
      <c r="L30" s="27" t="s">
        <v>48</v>
      </c>
      <c r="M30" s="31" t="s">
        <v>12</v>
      </c>
    </row>
    <row r="31" spans="1:13" ht="15.75">
      <c r="A31" s="4" t="s">
        <v>98</v>
      </c>
      <c r="B31" s="7" t="s">
        <v>21</v>
      </c>
      <c r="C31" s="4">
        <v>8500</v>
      </c>
      <c r="D31" s="5">
        <v>38490</v>
      </c>
      <c r="E31" s="4">
        <v>19</v>
      </c>
      <c r="F31" s="4">
        <v>1275</v>
      </c>
      <c r="G31" s="4">
        <v>9775</v>
      </c>
      <c r="H31" s="6">
        <v>0.14579759862778729</v>
      </c>
      <c r="I31" s="4" t="s">
        <v>100</v>
      </c>
      <c r="J31" s="4" t="s">
        <v>101</v>
      </c>
      <c r="K31" s="4" t="s">
        <v>11</v>
      </c>
      <c r="L31" s="4">
        <v>3</v>
      </c>
      <c r="M31" s="4" t="s">
        <v>102</v>
      </c>
    </row>
    <row r="32" spans="1:13" ht="15.75">
      <c r="A32" s="4" t="s">
        <v>93</v>
      </c>
      <c r="B32" s="7" t="s">
        <v>22</v>
      </c>
      <c r="C32" s="4">
        <v>9000</v>
      </c>
      <c r="D32" s="5">
        <v>38524</v>
      </c>
      <c r="E32" s="4">
        <v>19</v>
      </c>
      <c r="F32" s="4">
        <v>1350</v>
      </c>
      <c r="G32" s="4">
        <v>10350</v>
      </c>
      <c r="H32" s="6">
        <v>0.15437392795883362</v>
      </c>
      <c r="I32" s="4" t="s">
        <v>103</v>
      </c>
      <c r="J32" s="4" t="s">
        <v>104</v>
      </c>
      <c r="K32" s="4" t="s">
        <v>9</v>
      </c>
      <c r="L32" s="4">
        <v>1</v>
      </c>
      <c r="M32" s="4" t="s">
        <v>105</v>
      </c>
    </row>
    <row r="33" spans="1:13" ht="15.75">
      <c r="A33" s="4" t="s">
        <v>95</v>
      </c>
      <c r="B33" s="8" t="s">
        <v>8</v>
      </c>
      <c r="C33" s="4">
        <v>7800</v>
      </c>
      <c r="D33" s="5">
        <v>37422</v>
      </c>
      <c r="E33" s="4">
        <v>22</v>
      </c>
      <c r="F33" s="4">
        <v>1560</v>
      </c>
      <c r="G33" s="4">
        <v>9360</v>
      </c>
      <c r="H33" s="6">
        <v>0.13960772615407563</v>
      </c>
      <c r="I33" s="4" t="s">
        <v>106</v>
      </c>
      <c r="J33" s="4" t="s">
        <v>107</v>
      </c>
      <c r="K33" s="4" t="s">
        <v>10</v>
      </c>
      <c r="L33" s="4">
        <v>2</v>
      </c>
      <c r="M33" s="4" t="s">
        <v>108</v>
      </c>
    </row>
    <row r="36" spans="1:13" ht="45">
      <c r="A36" s="21" t="s">
        <v>0</v>
      </c>
      <c r="B36" s="21" t="s">
        <v>1</v>
      </c>
      <c r="C36" s="21" t="s">
        <v>2</v>
      </c>
      <c r="D36" s="21" t="s">
        <v>3</v>
      </c>
      <c r="E36" s="27" t="s">
        <v>4</v>
      </c>
      <c r="F36" s="27" t="s">
        <v>5</v>
      </c>
      <c r="G36" s="28" t="s">
        <v>54</v>
      </c>
      <c r="H36" s="28" t="s">
        <v>69</v>
      </c>
      <c r="I36" s="27" t="s">
        <v>6</v>
      </c>
      <c r="J36" s="29" t="s">
        <v>25</v>
      </c>
      <c r="K36" s="30" t="s">
        <v>55</v>
      </c>
      <c r="L36" s="27" t="s">
        <v>48</v>
      </c>
      <c r="M36" s="31" t="s">
        <v>12</v>
      </c>
    </row>
    <row r="37" spans="1:13" ht="15.75">
      <c r="A37" s="4" t="s">
        <v>95</v>
      </c>
      <c r="B37" s="8" t="s">
        <v>8</v>
      </c>
      <c r="C37" s="4">
        <v>7800</v>
      </c>
      <c r="D37" s="5">
        <v>37422</v>
      </c>
      <c r="E37" s="4">
        <v>22</v>
      </c>
      <c r="F37" s="4">
        <v>1560</v>
      </c>
      <c r="G37" s="4">
        <v>9360</v>
      </c>
      <c r="H37" s="6">
        <v>0.13960772615407563</v>
      </c>
      <c r="I37" s="4" t="s">
        <v>106</v>
      </c>
      <c r="J37" s="4" t="s">
        <v>107</v>
      </c>
      <c r="K37" s="4" t="s">
        <v>10</v>
      </c>
      <c r="L37" s="4">
        <v>2</v>
      </c>
      <c r="M37" s="4" t="s">
        <v>108</v>
      </c>
    </row>
    <row r="38" spans="1:13" ht="15.75">
      <c r="A38" s="4" t="s">
        <v>97</v>
      </c>
      <c r="B38" s="7" t="s">
        <v>24</v>
      </c>
      <c r="C38" s="4">
        <v>8200</v>
      </c>
      <c r="D38" s="5">
        <v>43840</v>
      </c>
      <c r="E38" s="4">
        <v>5</v>
      </c>
      <c r="F38" s="4">
        <v>0</v>
      </c>
      <c r="G38" s="4">
        <v>8200</v>
      </c>
      <c r="H38" s="6">
        <v>0.12230591393839958</v>
      </c>
      <c r="I38" s="4" t="s">
        <v>109</v>
      </c>
      <c r="J38" s="4" t="s">
        <v>110</v>
      </c>
      <c r="K38" s="4" t="s">
        <v>10</v>
      </c>
      <c r="L38" s="4">
        <v>2</v>
      </c>
      <c r="M38" s="4" t="s">
        <v>111</v>
      </c>
    </row>
  </sheetData>
  <sortState ref="A2:M10">
    <sortCondition ref="K2:K10"/>
    <sortCondition descending="1" ref="C2:C10"/>
  </sortState>
  <conditionalFormatting sqref="L12">
    <cfRule type="cellIs" dxfId="4" priority="4" operator="equal">
      <formula>$B$2</formula>
    </cfRule>
  </conditionalFormatting>
  <conditionalFormatting sqref="B2:B9">
    <cfRule type="cellIs" dxfId="3" priority="3" operator="equal">
      <formula>$B$2</formula>
    </cfRule>
  </conditionalFormatting>
  <conditionalFormatting sqref="A2:A9">
    <cfRule type="expression" dxfId="2" priority="2">
      <formula>K2="a"</formula>
    </cfRule>
  </conditionalFormatting>
  <conditionalFormatting sqref="C28">
    <cfRule type="cellIs" dxfId="1" priority="1" operator="equal">
      <formula>$B$2</formula>
    </cfRule>
  </conditionalFormatting>
  <dataValidations count="2">
    <dataValidation type="list" allowBlank="1" showInputMessage="1" showErrorMessage="1" sqref="K2:K9 B28">
      <formula1>"a,b,c"</formula1>
    </dataValidation>
    <dataValidation type="textLength" operator="greaterThan" allowBlank="1" showInputMessage="1" showErrorMessage="1" errorTitle="attention" error="wrong name" promptTitle="attention" prompt="string that contains more than 4 characters" sqref="A2:A9">
      <formula1>4</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6"/>
  <sheetViews>
    <sheetView topLeftCell="A31" workbookViewId="0">
      <selection activeCell="A34" sqref="A34:N34"/>
    </sheetView>
  </sheetViews>
  <sheetFormatPr defaultRowHeight="15"/>
  <sheetData>
    <row r="2" spans="1:11" ht="18.75">
      <c r="A2" s="9" t="s">
        <v>74</v>
      </c>
      <c r="B2" s="10"/>
      <c r="C2" s="10"/>
      <c r="D2" s="10"/>
      <c r="E2" s="10"/>
      <c r="F2" s="10"/>
      <c r="G2" s="10"/>
      <c r="H2" s="10"/>
      <c r="I2" s="10"/>
      <c r="J2" s="10"/>
      <c r="K2" s="10"/>
    </row>
    <row r="3" spans="1:11" ht="18.75">
      <c r="A3" s="10"/>
      <c r="B3" s="10"/>
      <c r="C3" s="10"/>
      <c r="D3" s="10"/>
      <c r="E3" s="10"/>
      <c r="F3" s="10"/>
      <c r="G3" s="10"/>
      <c r="H3" s="10"/>
      <c r="I3" s="10"/>
      <c r="J3" s="10"/>
      <c r="K3" s="10"/>
    </row>
    <row r="4" spans="1:11" ht="18.75">
      <c r="A4" s="9" t="s">
        <v>26</v>
      </c>
      <c r="B4" s="10"/>
      <c r="C4" s="10"/>
      <c r="D4" s="10"/>
      <c r="E4" s="10"/>
      <c r="F4" s="10"/>
      <c r="G4" s="10"/>
      <c r="H4" s="10"/>
      <c r="I4" s="10"/>
      <c r="J4" s="10"/>
      <c r="K4" s="10"/>
    </row>
    <row r="5" spans="1:11" ht="18.75">
      <c r="A5" s="10"/>
      <c r="B5" s="10"/>
      <c r="C5" s="10"/>
      <c r="D5" s="10"/>
      <c r="E5" s="10"/>
      <c r="F5" s="10"/>
      <c r="G5" s="10"/>
      <c r="H5" s="10"/>
      <c r="I5" s="10"/>
      <c r="J5" s="10"/>
      <c r="K5" s="10"/>
    </row>
    <row r="6" spans="1:11" ht="46.9" customHeight="1">
      <c r="A6" s="44" t="s">
        <v>27</v>
      </c>
      <c r="B6" s="44"/>
      <c r="C6" s="44"/>
      <c r="D6" s="44"/>
      <c r="E6" s="44"/>
      <c r="F6" s="44"/>
      <c r="G6" s="44"/>
      <c r="H6" s="44"/>
      <c r="I6" s="44"/>
      <c r="J6" s="44"/>
      <c r="K6" s="44"/>
    </row>
    <row r="7" spans="1:11" ht="18.75">
      <c r="A7" s="10"/>
      <c r="B7" s="10"/>
      <c r="C7" s="10"/>
      <c r="D7" s="10"/>
      <c r="E7" s="10"/>
      <c r="F7" s="10"/>
      <c r="G7" s="10"/>
      <c r="H7" s="10"/>
      <c r="I7" s="10"/>
      <c r="J7" s="10"/>
      <c r="K7" s="10"/>
    </row>
    <row r="8" spans="1:11" ht="18.75">
      <c r="A8" s="9" t="s">
        <v>28</v>
      </c>
      <c r="B8" s="10"/>
      <c r="C8" s="10"/>
      <c r="D8" s="10"/>
      <c r="E8" s="10"/>
      <c r="F8" s="10"/>
      <c r="G8" s="10"/>
      <c r="H8" s="10"/>
      <c r="I8" s="10"/>
      <c r="J8" s="10"/>
      <c r="K8" s="10"/>
    </row>
    <row r="9" spans="1:11" ht="18.75">
      <c r="A9" s="9"/>
      <c r="B9" s="10"/>
      <c r="C9" s="10"/>
      <c r="D9" s="10"/>
      <c r="E9" s="10"/>
      <c r="F9" s="10"/>
      <c r="G9" s="10"/>
      <c r="H9" s="10"/>
      <c r="I9" s="10"/>
      <c r="J9" s="10"/>
      <c r="K9" s="10"/>
    </row>
    <row r="10" spans="1:11" ht="18.75">
      <c r="A10" s="10" t="s">
        <v>35</v>
      </c>
      <c r="B10" s="10"/>
      <c r="C10" s="10"/>
      <c r="D10" s="10"/>
      <c r="E10" s="10"/>
      <c r="F10" s="10"/>
      <c r="G10" s="10"/>
      <c r="H10" s="10"/>
      <c r="I10" s="10"/>
      <c r="J10" s="10"/>
      <c r="K10" s="10"/>
    </row>
    <row r="11" spans="1:11" ht="18.75">
      <c r="A11" s="9"/>
      <c r="B11" s="10"/>
      <c r="C11" s="10"/>
      <c r="D11" s="10"/>
      <c r="E11" s="10"/>
      <c r="F11" s="10"/>
      <c r="G11" s="10"/>
      <c r="H11" s="10"/>
      <c r="I11" s="10"/>
      <c r="J11" s="10"/>
      <c r="K11" s="10"/>
    </row>
    <row r="12" spans="1:11" ht="18.75">
      <c r="A12" s="10" t="s">
        <v>36</v>
      </c>
      <c r="B12" s="10"/>
      <c r="C12" s="10"/>
      <c r="D12" s="10"/>
      <c r="E12" s="10"/>
      <c r="F12" s="10"/>
      <c r="G12" s="10"/>
      <c r="H12" s="10"/>
      <c r="I12" s="10"/>
      <c r="J12" s="10"/>
      <c r="K12" s="10"/>
    </row>
    <row r="13" spans="1:11" ht="18.75">
      <c r="A13" s="9"/>
      <c r="B13" s="10"/>
      <c r="C13" s="10"/>
      <c r="D13" s="10"/>
      <c r="E13" s="10"/>
      <c r="F13" s="10"/>
      <c r="G13" s="10"/>
      <c r="H13" s="10"/>
      <c r="I13" s="10"/>
      <c r="J13" s="10"/>
      <c r="K13" s="10"/>
    </row>
    <row r="14" spans="1:11" ht="18.75">
      <c r="A14" s="10" t="s">
        <v>37</v>
      </c>
      <c r="B14" s="10"/>
      <c r="C14" s="10"/>
      <c r="D14" s="10"/>
      <c r="E14" s="10"/>
      <c r="F14" s="10"/>
      <c r="G14" s="10"/>
      <c r="H14" s="10"/>
      <c r="I14" s="10"/>
      <c r="J14" s="10"/>
      <c r="K14" s="10"/>
    </row>
    <row r="15" spans="1:11" ht="18.75">
      <c r="A15" s="9"/>
      <c r="B15" s="10"/>
      <c r="C15" s="10"/>
      <c r="D15" s="10"/>
      <c r="E15" s="10"/>
      <c r="F15" s="10"/>
      <c r="G15" s="10"/>
      <c r="H15" s="10"/>
      <c r="I15" s="10"/>
      <c r="J15" s="10"/>
      <c r="K15" s="10"/>
    </row>
    <row r="16" spans="1:11" ht="18.75">
      <c r="A16" s="10" t="s">
        <v>31</v>
      </c>
      <c r="B16" s="10"/>
      <c r="C16" s="10"/>
      <c r="D16" s="10"/>
      <c r="E16" s="10"/>
      <c r="F16" s="10"/>
      <c r="G16" s="10"/>
      <c r="H16" s="10"/>
      <c r="I16" s="10"/>
      <c r="J16" s="10"/>
      <c r="K16" s="10"/>
    </row>
    <row r="17" spans="1:11" ht="18.75">
      <c r="A17" s="9"/>
      <c r="B17" s="10"/>
      <c r="C17" s="10"/>
      <c r="D17" s="10"/>
      <c r="E17" s="10"/>
      <c r="F17" s="10"/>
      <c r="G17" s="10"/>
      <c r="H17" s="10"/>
      <c r="I17" s="10"/>
      <c r="J17" s="10"/>
      <c r="K17" s="10"/>
    </row>
    <row r="18" spans="1:11" ht="18.75">
      <c r="A18" s="10" t="s">
        <v>30</v>
      </c>
      <c r="B18" s="10"/>
      <c r="C18" s="10"/>
      <c r="D18" s="10"/>
      <c r="E18" s="10"/>
      <c r="F18" s="10"/>
      <c r="G18" s="10"/>
      <c r="H18" s="10"/>
      <c r="I18" s="10"/>
      <c r="J18" s="10"/>
      <c r="K18" s="10"/>
    </row>
    <row r="19" spans="1:11">
      <c r="A19" s="2" t="s">
        <v>32</v>
      </c>
    </row>
    <row r="20" spans="1:11" ht="43.9" customHeight="1">
      <c r="A20" s="44" t="s">
        <v>73</v>
      </c>
      <c r="B20" s="44"/>
      <c r="C20" s="44"/>
      <c r="D20" s="44"/>
      <c r="E20" s="44"/>
      <c r="F20" s="44"/>
      <c r="G20" s="44"/>
      <c r="H20" s="44"/>
      <c r="I20" s="44"/>
      <c r="J20" s="44"/>
    </row>
    <row r="21" spans="1:11" ht="18.75">
      <c r="A21" s="10"/>
      <c r="B21" s="10"/>
      <c r="C21" s="10"/>
      <c r="D21" s="10"/>
      <c r="E21" s="10"/>
      <c r="F21" s="10"/>
      <c r="G21" s="10"/>
    </row>
    <row r="22" spans="1:11" ht="18.75">
      <c r="A22" s="9" t="s">
        <v>72</v>
      </c>
      <c r="B22" s="10"/>
      <c r="C22" s="10"/>
      <c r="D22" s="10"/>
      <c r="E22" s="10"/>
      <c r="F22" s="10"/>
      <c r="G22" s="10"/>
    </row>
    <row r="23" spans="1:11" ht="18.75">
      <c r="A23" s="10"/>
      <c r="B23" s="10"/>
      <c r="C23" s="10"/>
      <c r="D23" s="10"/>
      <c r="E23" s="10"/>
      <c r="F23" s="10"/>
      <c r="G23" s="10"/>
    </row>
    <row r="24" spans="1:11" ht="18.75">
      <c r="A24" s="9" t="s">
        <v>29</v>
      </c>
      <c r="B24" s="10"/>
      <c r="C24" s="10"/>
      <c r="D24" s="10"/>
      <c r="E24" s="10"/>
      <c r="F24" s="10"/>
      <c r="G24" s="10"/>
    </row>
    <row r="25" spans="1:11" ht="18.75">
      <c r="A25" s="10"/>
      <c r="B25" s="10"/>
      <c r="C25" s="10"/>
      <c r="D25" s="10"/>
      <c r="E25" s="10"/>
      <c r="F25" s="10"/>
      <c r="G25" s="10"/>
    </row>
    <row r="26" spans="1:11" ht="18.75">
      <c r="A26" s="9" t="s">
        <v>34</v>
      </c>
      <c r="B26" s="10"/>
      <c r="C26" s="10"/>
      <c r="D26" s="10"/>
      <c r="E26" s="10"/>
      <c r="F26" s="10"/>
      <c r="G26" s="10"/>
    </row>
    <row r="27" spans="1:11" ht="18.75">
      <c r="A27" s="10"/>
      <c r="B27" s="10"/>
      <c r="C27" s="10"/>
      <c r="D27" s="10"/>
      <c r="E27" s="10"/>
      <c r="F27" s="10"/>
      <c r="G27" s="10"/>
    </row>
    <row r="28" spans="1:11" ht="18.75">
      <c r="A28" s="9" t="s">
        <v>39</v>
      </c>
      <c r="B28" s="10"/>
      <c r="C28" s="10"/>
      <c r="D28" s="10"/>
      <c r="E28" s="10"/>
      <c r="F28" s="10"/>
      <c r="G28" s="10"/>
    </row>
    <row r="29" spans="1:11" ht="18.75">
      <c r="A29" s="10"/>
      <c r="B29" s="10"/>
      <c r="C29" s="10"/>
      <c r="D29" s="10"/>
      <c r="E29" s="10"/>
      <c r="F29" s="10"/>
      <c r="G29" s="10"/>
    </row>
    <row r="30" spans="1:11" ht="18.75">
      <c r="A30" s="9" t="s">
        <v>40</v>
      </c>
      <c r="B30" s="10"/>
      <c r="C30" s="10"/>
      <c r="D30" s="10"/>
      <c r="E30" s="10"/>
      <c r="F30" s="10"/>
      <c r="G30" s="10"/>
    </row>
    <row r="31" spans="1:11" ht="18.75">
      <c r="A31" s="9"/>
      <c r="B31" s="10"/>
      <c r="C31" s="10"/>
      <c r="D31" s="10"/>
      <c r="E31" s="10"/>
      <c r="F31" s="10"/>
      <c r="G31" s="10"/>
    </row>
    <row r="32" spans="1:11" ht="39" customHeight="1">
      <c r="A32" s="44" t="s">
        <v>70</v>
      </c>
      <c r="B32" s="44"/>
      <c r="C32" s="44"/>
      <c r="D32" s="44"/>
      <c r="E32" s="44"/>
      <c r="F32" s="44"/>
      <c r="G32" s="44"/>
      <c r="H32" s="44"/>
    </row>
    <row r="33" spans="1:7" ht="18.75">
      <c r="A33" s="9"/>
      <c r="B33" s="10"/>
      <c r="C33" s="10"/>
      <c r="D33" s="10"/>
      <c r="E33" s="10"/>
      <c r="F33" s="10"/>
      <c r="G33" s="10"/>
    </row>
    <row r="34" spans="1:7" ht="18.75">
      <c r="A34" s="9" t="s">
        <v>71</v>
      </c>
      <c r="B34" s="10"/>
      <c r="C34" s="10"/>
      <c r="D34" s="10"/>
      <c r="E34" s="10"/>
      <c r="F34" s="10"/>
      <c r="G34" s="10"/>
    </row>
    <row r="35" spans="1:7" ht="18.75">
      <c r="A35" s="9"/>
      <c r="B35" s="10"/>
      <c r="C35" s="10"/>
      <c r="D35" s="10"/>
      <c r="E35" s="10"/>
      <c r="F35" s="10"/>
      <c r="G35" s="10"/>
    </row>
    <row r="36" spans="1:7" ht="18.75">
      <c r="A36" s="9" t="s">
        <v>33</v>
      </c>
      <c r="B36" s="10"/>
      <c r="C36" s="10"/>
      <c r="D36" s="10"/>
      <c r="E36" s="10"/>
      <c r="F36" s="10"/>
      <c r="G36" s="10"/>
    </row>
  </sheetData>
  <mergeCells count="3">
    <mergeCell ref="A6:K6"/>
    <mergeCell ref="A32:H32"/>
    <mergeCell ref="A20:J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140" zoomScaleNormal="140" workbookViewId="0"/>
  </sheetViews>
  <sheetFormatPr defaultRowHeight="15"/>
  <cols>
    <col min="1" max="1" width="24.42578125" customWidth="1"/>
    <col min="2" max="2" width="18" customWidth="1"/>
    <col min="3" max="3" width="21.5703125" customWidth="1"/>
    <col min="4" max="4" width="28" customWidth="1"/>
    <col min="5" max="5" width="25.7109375" customWidth="1"/>
  </cols>
  <sheetData>
    <row r="1" spans="1:5">
      <c r="A1" s="21" t="s">
        <v>0</v>
      </c>
      <c r="B1" s="21" t="s">
        <v>1</v>
      </c>
      <c r="C1" s="21" t="s">
        <v>2</v>
      </c>
      <c r="D1" s="21" t="s">
        <v>3</v>
      </c>
      <c r="E1" s="22" t="s">
        <v>4</v>
      </c>
    </row>
    <row r="2" spans="1:5" ht="15.75">
      <c r="A2" s="4" t="s">
        <v>7</v>
      </c>
      <c r="B2" s="8" t="s">
        <v>8</v>
      </c>
      <c r="C2" s="4">
        <v>7500</v>
      </c>
      <c r="D2" s="5">
        <v>44617</v>
      </c>
      <c r="E2" s="4" t="str">
        <f ca="1">DATEDIF(D2,TODAY(),"y") &amp; " years"</f>
        <v>3 years</v>
      </c>
    </row>
    <row r="3" spans="1:5" ht="15.75">
      <c r="A3" s="4" t="s">
        <v>13</v>
      </c>
      <c r="B3" s="8" t="s">
        <v>20</v>
      </c>
      <c r="C3" s="4">
        <v>8000</v>
      </c>
      <c r="D3" s="5">
        <v>40251</v>
      </c>
      <c r="E3" s="4" t="str">
        <f t="shared" ref="E3:E9" ca="1" si="0">DATEDIF(D3,TODAY(),"y") &amp; " years"</f>
        <v>15 years</v>
      </c>
    </row>
    <row r="4" spans="1:5" ht="15.75">
      <c r="A4" s="4" t="s">
        <v>14</v>
      </c>
      <c r="B4" s="7" t="s">
        <v>21</v>
      </c>
      <c r="C4" s="4">
        <v>8500</v>
      </c>
      <c r="D4" s="5">
        <v>38490</v>
      </c>
      <c r="E4" s="4" t="str">
        <f t="shared" ca="1" si="0"/>
        <v>19 years</v>
      </c>
    </row>
    <row r="5" spans="1:5" ht="15.75">
      <c r="A5" s="4" t="s">
        <v>15</v>
      </c>
      <c r="B5" s="7" t="s">
        <v>22</v>
      </c>
      <c r="C5" s="4">
        <v>9000</v>
      </c>
      <c r="D5" s="5">
        <v>38524</v>
      </c>
      <c r="E5" s="4" t="str">
        <f t="shared" ca="1" si="0"/>
        <v>19 years</v>
      </c>
    </row>
    <row r="6" spans="1:5" ht="15.75">
      <c r="A6" s="4" t="s">
        <v>16</v>
      </c>
      <c r="B6" s="8" t="s">
        <v>8</v>
      </c>
      <c r="C6" s="4">
        <v>6500</v>
      </c>
      <c r="D6" s="5">
        <v>44058</v>
      </c>
      <c r="E6" s="4" t="str">
        <f t="shared" ca="1" si="0"/>
        <v>4 years</v>
      </c>
    </row>
    <row r="7" spans="1:5" ht="15.75">
      <c r="A7" s="4" t="s">
        <v>17</v>
      </c>
      <c r="B7" s="8" t="s">
        <v>8</v>
      </c>
      <c r="C7" s="4">
        <v>7800</v>
      </c>
      <c r="D7" s="5">
        <v>37422</v>
      </c>
      <c r="E7" s="4" t="str">
        <f t="shared" ca="1" si="0"/>
        <v>22 years</v>
      </c>
    </row>
    <row r="8" spans="1:5" ht="15.75">
      <c r="A8" s="4" t="s">
        <v>18</v>
      </c>
      <c r="B8" s="7" t="s">
        <v>23</v>
      </c>
      <c r="C8" s="4">
        <v>5600</v>
      </c>
      <c r="D8" s="5">
        <v>42053</v>
      </c>
      <c r="E8" s="4" t="str">
        <f t="shared" ca="1" si="0"/>
        <v>10 years</v>
      </c>
    </row>
    <row r="9" spans="1:5" ht="15.75">
      <c r="A9" s="4" t="s">
        <v>19</v>
      </c>
      <c r="B9" s="7" t="s">
        <v>24</v>
      </c>
      <c r="C9" s="4">
        <v>8200</v>
      </c>
      <c r="D9" s="5">
        <v>43840</v>
      </c>
      <c r="E9" s="4" t="str">
        <f t="shared" ca="1" si="0"/>
        <v>5 years</v>
      </c>
    </row>
    <row r="10" spans="1:5" ht="15.75">
      <c r="A10" s="11"/>
      <c r="B10" s="14"/>
      <c r="C10" s="11"/>
      <c r="D10" s="15"/>
      <c r="E10" s="11"/>
    </row>
    <row r="11" spans="1:5" ht="15.75">
      <c r="A11" s="33" t="s">
        <v>49</v>
      </c>
      <c r="B11" s="34"/>
      <c r="C11" s="33"/>
      <c r="D11" s="35"/>
      <c r="E11" s="11"/>
    </row>
    <row r="12" spans="1:5" ht="15.75">
      <c r="A12" s="17" t="s">
        <v>50</v>
      </c>
      <c r="B12" s="18"/>
      <c r="C12" s="19"/>
      <c r="D12" s="20"/>
      <c r="E12" s="11"/>
    </row>
    <row r="13" spans="1:5" ht="15.75">
      <c r="A13" s="2"/>
      <c r="B13" s="14"/>
      <c r="C13" s="11"/>
      <c r="D13" s="15"/>
      <c r="E13" s="11"/>
    </row>
    <row r="14" spans="1:5" ht="15.75">
      <c r="A14" s="16" t="s">
        <v>41</v>
      </c>
      <c r="B14" s="14"/>
      <c r="C14" s="45" t="s">
        <v>42</v>
      </c>
      <c r="D14" s="45"/>
      <c r="E14" s="11"/>
    </row>
    <row r="15" spans="1:5" ht="15.75">
      <c r="A15" s="16"/>
      <c r="B15" s="14"/>
      <c r="C15" s="11"/>
      <c r="D15" s="15"/>
      <c r="E15" s="11"/>
    </row>
    <row r="17" spans="1:7">
      <c r="A17" s="1" t="s">
        <v>1</v>
      </c>
      <c r="C17" s="1" t="s">
        <v>2</v>
      </c>
      <c r="D17" s="13" t="s">
        <v>4</v>
      </c>
    </row>
    <row r="18" spans="1:7" ht="15.75">
      <c r="A18" s="8" t="s">
        <v>8</v>
      </c>
      <c r="C18" s="4">
        <v>7500</v>
      </c>
      <c r="D18" s="4">
        <v>3</v>
      </c>
    </row>
    <row r="19" spans="1:7">
      <c r="C19" s="4">
        <v>6500</v>
      </c>
      <c r="D19" s="4">
        <v>4</v>
      </c>
    </row>
    <row r="20" spans="1:7">
      <c r="C20" s="4">
        <v>7800</v>
      </c>
      <c r="D20" s="4">
        <v>22</v>
      </c>
    </row>
    <row r="21" spans="1:7">
      <c r="C21" s="11"/>
      <c r="D21" s="11"/>
    </row>
    <row r="22" spans="1:7">
      <c r="A22" s="2" t="s">
        <v>51</v>
      </c>
      <c r="C22" s="11"/>
      <c r="D22" s="11"/>
    </row>
    <row r="27" spans="1:7">
      <c r="E27" s="23" t="s">
        <v>67</v>
      </c>
      <c r="F27" s="23"/>
      <c r="G27" s="23"/>
    </row>
    <row r="38" spans="1:10">
      <c r="A38">
        <v>3</v>
      </c>
    </row>
    <row r="39" spans="1:10" ht="15.75">
      <c r="A39" s="23">
        <f>CORREL(C18:C20, D18:D20)</f>
        <v>0.64346045850763545</v>
      </c>
      <c r="B39" t="s">
        <v>62</v>
      </c>
      <c r="C39" s="23" t="s">
        <v>66</v>
      </c>
      <c r="E39" s="42" t="s">
        <v>78</v>
      </c>
      <c r="F39" s="38"/>
      <c r="G39" s="38"/>
      <c r="H39" s="38"/>
      <c r="I39" s="38"/>
      <c r="J39" s="38"/>
    </row>
    <row r="41" spans="1:10">
      <c r="A41" s="2" t="s">
        <v>52</v>
      </c>
    </row>
    <row r="43" spans="1:10">
      <c r="A43" s="2" t="s">
        <v>43</v>
      </c>
    </row>
    <row r="45" spans="1:10">
      <c r="A45" s="2" t="s">
        <v>44</v>
      </c>
    </row>
    <row r="47" spans="1:10">
      <c r="A47" s="2" t="s">
        <v>53</v>
      </c>
    </row>
    <row r="49" spans="1:10">
      <c r="B49" s="24" t="s">
        <v>45</v>
      </c>
      <c r="C49" s="25"/>
    </row>
    <row r="50" spans="1:10">
      <c r="B50" s="2" t="s">
        <v>63</v>
      </c>
      <c r="H50" s="2" t="s">
        <v>46</v>
      </c>
    </row>
    <row r="52" spans="1:10">
      <c r="B52" s="2" t="s">
        <v>64</v>
      </c>
      <c r="H52" s="2" t="s">
        <v>47</v>
      </c>
    </row>
    <row r="54" spans="1:10">
      <c r="A54" s="32" t="s">
        <v>56</v>
      </c>
    </row>
    <row r="55" spans="1:10" ht="59.45" customHeight="1">
      <c r="A55" s="46" t="s">
        <v>68</v>
      </c>
      <c r="B55" s="46"/>
      <c r="C55" s="46"/>
      <c r="E55" s="46" t="s">
        <v>57</v>
      </c>
      <c r="F55" s="46"/>
      <c r="G55" s="46"/>
      <c r="H55" s="46"/>
      <c r="I55" s="46"/>
      <c r="J55" s="46"/>
    </row>
    <row r="57" spans="1:10" ht="59.45" customHeight="1"/>
    <row r="59" spans="1:10">
      <c r="A59" s="36" t="s">
        <v>58</v>
      </c>
    </row>
    <row r="60" spans="1:10">
      <c r="A60" s="2" t="s">
        <v>59</v>
      </c>
    </row>
    <row r="62" spans="1:10">
      <c r="A62" s="2" t="s">
        <v>61</v>
      </c>
    </row>
    <row r="63" spans="1:10">
      <c r="A63" s="2"/>
    </row>
    <row r="64" spans="1:10">
      <c r="A64" s="2" t="s">
        <v>60</v>
      </c>
    </row>
  </sheetData>
  <mergeCells count="3">
    <mergeCell ref="C14:D14"/>
    <mergeCell ref="A55:C55"/>
    <mergeCell ref="E55:J55"/>
  </mergeCells>
  <conditionalFormatting sqref="A2:A11 A14:A15">
    <cfRule type="expression" dxfId="0" priority="2">
      <formula>K2="a"</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6</vt:i4>
      </vt:variant>
      <vt:variant>
        <vt:lpstr>Zakresy nazwane</vt:lpstr>
      </vt:variant>
      <vt:variant>
        <vt:i4>4</vt:i4>
      </vt:variant>
    </vt:vector>
  </HeadingPairs>
  <TitlesOfParts>
    <vt:vector size="10" baseType="lpstr">
      <vt:lpstr>introd</vt:lpstr>
      <vt:lpstr>Arkusz1</vt:lpstr>
      <vt:lpstr>Arkusz2</vt:lpstr>
      <vt:lpstr>engl</vt:lpstr>
      <vt:lpstr>cerinte engl</vt:lpstr>
      <vt:lpstr>correlation</vt:lpstr>
      <vt:lpstr>correlation!Kryteria</vt:lpstr>
      <vt:lpstr>engl!Kryteria</vt:lpstr>
      <vt:lpstr>correlation!Wybieranie</vt:lpstr>
      <vt:lpstr>engl!Wybieranie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2025-05-07T09:14:05Z</dcterms:modified>
</cp:coreProperties>
</file>