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udent\Desktop\wszystko z pulpitu\Groniewski_Miłosz\"/>
    </mc:Choice>
  </mc:AlternateContent>
  <bookViews>
    <workbookView xWindow="0" yWindow="0" windowWidth="28800" windowHeight="12330" activeTab="2"/>
  </bookViews>
  <sheets>
    <sheet name="Płatność malejąca" sheetId="1" r:id="rId1"/>
    <sheet name="Podsumowanie scenariuszy" sheetId="4" r:id="rId2"/>
    <sheet name="Płatność stała" sheetId="2" r:id="rId3"/>
  </sheets>
  <definedNames>
    <definedName name="Częstotliwość">'Płatność stała'!$I$6</definedName>
    <definedName name="Kredyt">'Płatność stała'!$I$3</definedName>
    <definedName name="Liczba_rat">'Płatność stała'!$I$5</definedName>
    <definedName name="Oprocentowanie">'Płatność stała'!$I$4</definedName>
    <definedName name="Płatność">'Płatność stała'!$L$3</definedName>
    <definedName name="Suma_odsetek">'Płatność stała'!$L$4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2" l="1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" i="2"/>
  <c r="L4" i="1"/>
  <c r="L3" i="1"/>
  <c r="C39" i="1"/>
  <c r="D39" i="1"/>
  <c r="B39" i="1"/>
  <c r="E4" i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" i="1"/>
  <c r="D3" i="1"/>
  <c r="B4" i="1"/>
  <c r="D4" i="1" s="1"/>
  <c r="B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" i="1"/>
  <c r="D3" i="2" l="1"/>
  <c r="L3" i="2" s="1"/>
  <c r="C39" i="2"/>
  <c r="E3" i="2"/>
  <c r="B5" i="1"/>
  <c r="D5" i="1" s="1"/>
  <c r="B6" i="1"/>
  <c r="D6" i="1" s="1"/>
  <c r="E4" i="2" l="1"/>
  <c r="B7" i="1"/>
  <c r="D7" i="1" s="1"/>
  <c r="D4" i="2" l="1"/>
  <c r="D5" i="2"/>
  <c r="E5" i="2"/>
  <c r="B8" i="1"/>
  <c r="D8" i="1" s="1"/>
  <c r="D6" i="2" l="1"/>
  <c r="E6" i="2"/>
  <c r="B9" i="1"/>
  <c r="D9" i="1" s="1"/>
  <c r="E7" i="2" l="1"/>
  <c r="B10" i="1"/>
  <c r="D10" i="1" s="1"/>
  <c r="D8" i="2" l="1"/>
  <c r="E8" i="2"/>
  <c r="D7" i="2"/>
  <c r="B11" i="1"/>
  <c r="D11" i="1" s="1"/>
  <c r="D9" i="2" l="1"/>
  <c r="E9" i="2"/>
  <c r="B12" i="1"/>
  <c r="D12" i="1" s="1"/>
  <c r="D10" i="2" l="1"/>
  <c r="E10" i="2"/>
  <c r="B13" i="1"/>
  <c r="D13" i="1" s="1"/>
  <c r="D11" i="2" l="1"/>
  <c r="E11" i="2"/>
  <c r="B14" i="1"/>
  <c r="D14" i="1" s="1"/>
  <c r="D12" i="2" l="1"/>
  <c r="E12" i="2"/>
  <c r="B15" i="1"/>
  <c r="D15" i="1" s="1"/>
  <c r="D13" i="2" l="1"/>
  <c r="E13" i="2"/>
  <c r="B16" i="1"/>
  <c r="D16" i="1" s="1"/>
  <c r="D14" i="2" l="1"/>
  <c r="E14" i="2"/>
  <c r="B17" i="1"/>
  <c r="D17" i="1" s="1"/>
  <c r="D15" i="2" l="1"/>
  <c r="E15" i="2"/>
  <c r="B18" i="1"/>
  <c r="D18" i="1" s="1"/>
  <c r="D16" i="2" l="1"/>
  <c r="E16" i="2"/>
  <c r="B19" i="1"/>
  <c r="D19" i="1" s="1"/>
  <c r="D17" i="2" l="1"/>
  <c r="E17" i="2"/>
  <c r="B20" i="1"/>
  <c r="D20" i="1" s="1"/>
  <c r="D18" i="2" l="1"/>
  <c r="E18" i="2"/>
  <c r="B21" i="1"/>
  <c r="D21" i="1" s="1"/>
  <c r="D19" i="2" l="1"/>
  <c r="E19" i="2"/>
  <c r="B22" i="1"/>
  <c r="D22" i="1" s="1"/>
  <c r="D20" i="2" l="1"/>
  <c r="E20" i="2"/>
  <c r="B23" i="1"/>
  <c r="D23" i="1" s="1"/>
  <c r="D21" i="2" l="1"/>
  <c r="E21" i="2"/>
  <c r="B24" i="1"/>
  <c r="D24" i="1" s="1"/>
  <c r="D22" i="2" l="1"/>
  <c r="E22" i="2"/>
  <c r="B25" i="1"/>
  <c r="D25" i="1" s="1"/>
  <c r="D23" i="2" l="1"/>
  <c r="E23" i="2"/>
  <c r="B26" i="1"/>
  <c r="D26" i="1" s="1"/>
  <c r="D24" i="2" l="1"/>
  <c r="E24" i="2"/>
  <c r="B27" i="1"/>
  <c r="D27" i="1" s="1"/>
  <c r="D25" i="2" l="1"/>
  <c r="E25" i="2"/>
  <c r="B28" i="1"/>
  <c r="D28" i="1" s="1"/>
  <c r="D26" i="2" l="1"/>
  <c r="E26" i="2"/>
  <c r="B29" i="1"/>
  <c r="D29" i="1" s="1"/>
  <c r="D27" i="2" l="1"/>
  <c r="E27" i="2"/>
  <c r="B30" i="1"/>
  <c r="D30" i="1" s="1"/>
  <c r="D28" i="2" l="1"/>
  <c r="E28" i="2"/>
  <c r="B31" i="1"/>
  <c r="D31" i="1" s="1"/>
  <c r="D29" i="2" l="1"/>
  <c r="E29" i="2"/>
  <c r="B32" i="1"/>
  <c r="D32" i="1" s="1"/>
  <c r="D30" i="2" l="1"/>
  <c r="E30" i="2"/>
  <c r="B33" i="1"/>
  <c r="D33" i="1" s="1"/>
  <c r="D31" i="2" l="1"/>
  <c r="E31" i="2"/>
  <c r="B34" i="1"/>
  <c r="D34" i="1" s="1"/>
  <c r="D32" i="2" l="1"/>
  <c r="E32" i="2"/>
  <c r="B35" i="1"/>
  <c r="D35" i="1" s="1"/>
  <c r="D33" i="2" l="1"/>
  <c r="E33" i="2"/>
  <c r="B36" i="1"/>
  <c r="D36" i="1" s="1"/>
  <c r="D34" i="2" l="1"/>
  <c r="E34" i="2"/>
  <c r="B37" i="1"/>
  <c r="D37" i="1" s="1"/>
  <c r="D35" i="2" l="1"/>
  <c r="E35" i="2"/>
  <c r="B38" i="1"/>
  <c r="D38" i="1" s="1"/>
  <c r="D36" i="2" l="1"/>
  <c r="E36" i="2"/>
  <c r="D37" i="2" l="1"/>
  <c r="E37" i="2"/>
  <c r="E38" i="2" l="1"/>
  <c r="D38" i="2" l="1"/>
  <c r="D39" i="2" s="1"/>
  <c r="B39" i="2"/>
  <c r="L4" i="2" l="1"/>
</calcChain>
</file>

<file path=xl/sharedStrings.xml><?xml version="1.0" encoding="utf-8"?>
<sst xmlns="http://schemas.openxmlformats.org/spreadsheetml/2006/main" count="47" uniqueCount="28">
  <si>
    <t>Numer raty</t>
  </si>
  <si>
    <t>Odsetki</t>
  </si>
  <si>
    <t>Rata</t>
  </si>
  <si>
    <t>Kwota płatności na koniec miesiąca</t>
  </si>
  <si>
    <t>Kredyt do spłaty</t>
  </si>
  <si>
    <t>Parametry wejściowe</t>
  </si>
  <si>
    <t>Kredyt</t>
  </si>
  <si>
    <t>Oprocentowanie</t>
  </si>
  <si>
    <t>Liczba rat</t>
  </si>
  <si>
    <t>Częstotliwość</t>
  </si>
  <si>
    <t>Wyniki</t>
  </si>
  <si>
    <t>Płatność</t>
  </si>
  <si>
    <t>Suma odsetek</t>
  </si>
  <si>
    <t>A</t>
  </si>
  <si>
    <t>Autor: Student dn. 02.04.2025</t>
  </si>
  <si>
    <t>B</t>
  </si>
  <si>
    <t>C</t>
  </si>
  <si>
    <t>Podsumowanie scenariuszy</t>
  </si>
  <si>
    <t>Kom. zmieniane:</t>
  </si>
  <si>
    <t>Bieżące wartości:</t>
  </si>
  <si>
    <t>Kom. wynikowe:</t>
  </si>
  <si>
    <t>Notatki: Kolumna bieżących wartości reprezentuje wartości zmienianych komórek w</t>
  </si>
  <si>
    <t>momencie utworzenia raportu Podsumowanie scenariuszy. Zmieniane komórki dla każdego</t>
  </si>
  <si>
    <t>scenariusza są wyróżnione kolorem szarym.</t>
  </si>
  <si>
    <t>Liczba_rat</t>
  </si>
  <si>
    <t>Suma_odsetek</t>
  </si>
  <si>
    <t>\</t>
  </si>
  <si>
    <t>pd z15 i 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</si>
</sst>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zł&quot;"/>
  </numFmts>
  <fonts count="6" x14ac:knownFonts="1">
    <font>
      <sz val="11"/>
      <color theme="1"/>
      <name val="Calibri"/>
      <family val="2"/>
      <charset val="238"/>
      <scheme val="minor"/>
    </font>
    <font>
      <b/>
      <sz val="12"/>
      <color indexed="9"/>
      <name val="Calibri"/>
      <family val="2"/>
      <charset val="238"/>
      <scheme val="minor"/>
    </font>
    <font>
      <b/>
      <sz val="11"/>
      <color indexed="8"/>
      <name val="Calibri"/>
      <family val="2"/>
      <charset val="238"/>
      <scheme val="minor"/>
    </font>
    <font>
      <b/>
      <sz val="11"/>
      <color indexed="18"/>
      <name val="Calibri"/>
      <family val="2"/>
      <charset val="238"/>
      <scheme val="minor"/>
    </font>
    <font>
      <sz val="10"/>
      <color indexed="9"/>
      <name val="Calibri"/>
      <family val="2"/>
      <charset val="238"/>
      <scheme val="minor"/>
    </font>
    <font>
      <sz val="8"/>
      <color theme="1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indexed="20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indexed="22"/>
        <bgColor indexed="7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2" borderId="1" xfId="0" applyFill="1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/>
    <xf numFmtId="0" fontId="0" fillId="2" borderId="1" xfId="0" applyFill="1" applyBorder="1"/>
    <xf numFmtId="9" fontId="0" fillId="2" borderId="1" xfId="0" applyNumberFormat="1" applyFill="1" applyBorder="1"/>
    <xf numFmtId="164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0" xfId="0" applyNumberFormat="1"/>
    <xf numFmtId="164" fontId="0" fillId="2" borderId="1" xfId="0" applyNumberFormat="1" applyFill="1" applyBorder="1" applyAlignment="1">
      <alignment horizontal="center" vertical="center" wrapText="1"/>
    </xf>
    <xf numFmtId="164" fontId="0" fillId="0" borderId="3" xfId="0" applyNumberFormat="1" applyBorder="1" applyAlignment="1">
      <alignment horizontal="center"/>
    </xf>
    <xf numFmtId="164" fontId="0" fillId="0" borderId="4" xfId="0" applyNumberFormat="1" applyBorder="1"/>
    <xf numFmtId="164" fontId="0" fillId="0" borderId="5" xfId="0" applyNumberFormat="1" applyBorder="1"/>
    <xf numFmtId="164" fontId="0" fillId="0" borderId="6" xfId="0" applyNumberFormat="1" applyFill="1" applyBorder="1" applyAlignment="1">
      <alignment horizontal="center"/>
    </xf>
    <xf numFmtId="164" fontId="0" fillId="3" borderId="1" xfId="0" applyNumberFormat="1" applyFill="1" applyBorder="1"/>
    <xf numFmtId="164" fontId="0" fillId="2" borderId="1" xfId="0" applyNumberFormat="1" applyFill="1" applyBorder="1"/>
    <xf numFmtId="0" fontId="0" fillId="0" borderId="0" xfId="0" applyFill="1" applyBorder="1" applyAlignment="1"/>
    <xf numFmtId="164" fontId="0" fillId="0" borderId="0" xfId="0" applyNumberFormat="1" applyFill="1" applyBorder="1" applyAlignment="1"/>
    <xf numFmtId="9" fontId="0" fillId="0" borderId="0" xfId="0" applyNumberFormat="1" applyFill="1" applyBorder="1" applyAlignment="1"/>
    <xf numFmtId="164" fontId="0" fillId="0" borderId="8" xfId="0" applyNumberFormat="1" applyFill="1" applyBorder="1" applyAlignment="1"/>
    <xf numFmtId="0" fontId="1" fillId="4" borderId="2" xfId="0" applyFont="1" applyFill="1" applyBorder="1" applyAlignment="1">
      <alignment horizontal="left"/>
    </xf>
    <xf numFmtId="0" fontId="1" fillId="4" borderId="7" xfId="0" applyFont="1" applyFill="1" applyBorder="1" applyAlignment="1">
      <alignment horizontal="left"/>
    </xf>
    <xf numFmtId="0" fontId="0" fillId="0" borderId="9" xfId="0" applyFill="1" applyBorder="1" applyAlignment="1"/>
    <xf numFmtId="0" fontId="2" fillId="5" borderId="0" xfId="0" applyFont="1" applyFill="1" applyBorder="1" applyAlignment="1">
      <alignment horizontal="left"/>
    </xf>
    <xf numFmtId="0" fontId="3" fillId="5" borderId="9" xfId="0" applyFont="1" applyFill="1" applyBorder="1" applyAlignment="1">
      <alignment horizontal="left"/>
    </xf>
    <xf numFmtId="0" fontId="2" fillId="5" borderId="8" xfId="0" applyFont="1" applyFill="1" applyBorder="1" applyAlignment="1">
      <alignment horizontal="left"/>
    </xf>
    <xf numFmtId="0" fontId="4" fillId="4" borderId="7" xfId="0" applyFont="1" applyFill="1" applyBorder="1" applyAlignment="1">
      <alignment horizontal="right"/>
    </xf>
    <xf numFmtId="0" fontId="4" fillId="4" borderId="2" xfId="0" applyFont="1" applyFill="1" applyBorder="1" applyAlignment="1">
      <alignment horizontal="right"/>
    </xf>
    <xf numFmtId="164" fontId="0" fillId="6" borderId="0" xfId="0" applyNumberFormat="1" applyFill="1" applyBorder="1" applyAlignment="1"/>
    <xf numFmtId="9" fontId="0" fillId="6" borderId="0" xfId="0" applyNumberFormat="1" applyFill="1" applyBorder="1" applyAlignment="1"/>
    <xf numFmtId="0" fontId="0" fillId="6" borderId="0" xfId="0" applyFill="1" applyBorder="1" applyAlignment="1"/>
    <xf numFmtId="0" fontId="5" fillId="0" borderId="0" xfId="0" applyFont="1" applyFill="1" applyBorder="1" applyAlignment="1">
      <alignment vertical="top" wrapText="1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19050</xdr:colOff>
      <xdr:row>7</xdr:row>
      <xdr:rowOff>0</xdr:rowOff>
    </xdr:from>
    <xdr:to>
      <xdr:col>14</xdr:col>
      <xdr:colOff>448517</xdr:colOff>
      <xdr:row>21</xdr:row>
      <xdr:rowOff>48004</xdr:rowOff>
    </xdr:to>
    <xdr:pic>
      <xdr:nvPicPr>
        <xdr:cNvPr id="2" name="Obraz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00675" y="1562100"/>
          <a:ext cx="6030167" cy="271500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8</xdr:row>
      <xdr:rowOff>0</xdr:rowOff>
    </xdr:from>
    <xdr:to>
      <xdr:col>14</xdr:col>
      <xdr:colOff>229414</xdr:colOff>
      <xdr:row>12</xdr:row>
      <xdr:rowOff>95370</xdr:rowOff>
    </xdr:to>
    <xdr:pic>
      <xdr:nvPicPr>
        <xdr:cNvPr id="3" name="Obraz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81625" y="1752600"/>
          <a:ext cx="5830114" cy="8573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workbookViewId="0">
      <selection activeCell="K3" sqref="K3:K4"/>
    </sheetView>
  </sheetViews>
  <sheetFormatPr defaultRowHeight="15" x14ac:dyDescent="0.25"/>
  <cols>
    <col min="2" max="2" width="10.85546875" bestFit="1" customWidth="1"/>
    <col min="3" max="3" width="11.85546875" bestFit="1" customWidth="1"/>
    <col min="4" max="4" width="17.85546875" customWidth="1"/>
    <col min="5" max="5" width="12.7109375" style="9" bestFit="1" customWidth="1"/>
    <col min="8" max="8" width="20.28515625" bestFit="1" customWidth="1"/>
    <col min="9" max="9" width="11.85546875" bestFit="1" customWidth="1"/>
    <col min="11" max="11" width="13.5703125" bestFit="1" customWidth="1"/>
    <col min="12" max="12" width="10.85546875" bestFit="1" customWidth="1"/>
  </cols>
  <sheetData>
    <row r="1" spans="1:12" ht="33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0" t="s">
        <v>4</v>
      </c>
    </row>
    <row r="2" spans="1:12" x14ac:dyDescent="0.25">
      <c r="A2" s="3">
        <v>0</v>
      </c>
      <c r="B2" s="7"/>
      <c r="C2" s="8"/>
      <c r="D2" s="8"/>
      <c r="E2" s="8">
        <v>300000</v>
      </c>
      <c r="H2" s="4" t="s">
        <v>5</v>
      </c>
      <c r="K2" s="2" t="s">
        <v>10</v>
      </c>
    </row>
    <row r="3" spans="1:12" x14ac:dyDescent="0.25">
      <c r="A3" s="3">
        <v>1</v>
      </c>
      <c r="B3" s="8">
        <f>E2*$I$4/$I$6</f>
        <v>1750.0000000000002</v>
      </c>
      <c r="C3" s="8">
        <f>$I$3/$I$5</f>
        <v>8333.3333333333339</v>
      </c>
      <c r="D3" s="8">
        <f>B3+C3</f>
        <v>10083.333333333334</v>
      </c>
      <c r="E3" s="8">
        <f>E2-C3</f>
        <v>291666.66666666669</v>
      </c>
      <c r="H3" s="4" t="s">
        <v>6</v>
      </c>
      <c r="I3" s="16">
        <v>300000</v>
      </c>
      <c r="K3" s="2" t="s">
        <v>11</v>
      </c>
      <c r="L3" s="15">
        <f>D3</f>
        <v>10083.333333333334</v>
      </c>
    </row>
    <row r="4" spans="1:12" x14ac:dyDescent="0.25">
      <c r="A4" s="3">
        <v>2</v>
      </c>
      <c r="B4" s="8">
        <f t="shared" ref="B4:B38" si="0">E3*$I$4/$I$6</f>
        <v>1701.3888888888894</v>
      </c>
      <c r="C4" s="8">
        <f t="shared" ref="C4:C38" si="1">$I$3/$I$5</f>
        <v>8333.3333333333339</v>
      </c>
      <c r="D4" s="8">
        <f t="shared" ref="D4:D39" si="2">B4+C4</f>
        <v>10034.722222222223</v>
      </c>
      <c r="E4" s="8">
        <f t="shared" ref="E4:E38" si="3">E3-C4</f>
        <v>283333.33333333337</v>
      </c>
      <c r="H4" s="4" t="s">
        <v>7</v>
      </c>
      <c r="I4" s="6">
        <v>7.0000000000000007E-2</v>
      </c>
      <c r="K4" s="2" t="s">
        <v>12</v>
      </c>
      <c r="L4" s="15">
        <f>B39</f>
        <v>32375</v>
      </c>
    </row>
    <row r="5" spans="1:12" x14ac:dyDescent="0.25">
      <c r="A5" s="3">
        <v>3</v>
      </c>
      <c r="B5" s="8">
        <f t="shared" si="0"/>
        <v>1652.7777777777783</v>
      </c>
      <c r="C5" s="8">
        <f t="shared" si="1"/>
        <v>8333.3333333333339</v>
      </c>
      <c r="D5" s="8">
        <f t="shared" si="2"/>
        <v>9986.1111111111131</v>
      </c>
      <c r="E5" s="8">
        <f t="shared" si="3"/>
        <v>275000.00000000006</v>
      </c>
      <c r="H5" s="4" t="s">
        <v>8</v>
      </c>
      <c r="I5" s="5">
        <v>36</v>
      </c>
    </row>
    <row r="6" spans="1:12" x14ac:dyDescent="0.25">
      <c r="A6" s="3">
        <v>4</v>
      </c>
      <c r="B6" s="8">
        <f t="shared" si="0"/>
        <v>1604.1666666666672</v>
      </c>
      <c r="C6" s="8">
        <f t="shared" si="1"/>
        <v>8333.3333333333339</v>
      </c>
      <c r="D6" s="8">
        <f t="shared" si="2"/>
        <v>9937.5000000000018</v>
      </c>
      <c r="E6" s="8">
        <f t="shared" si="3"/>
        <v>266666.66666666674</v>
      </c>
      <c r="H6" s="4" t="s">
        <v>9</v>
      </c>
      <c r="I6" s="5">
        <v>12</v>
      </c>
    </row>
    <row r="7" spans="1:12" x14ac:dyDescent="0.25">
      <c r="A7" s="3">
        <v>5</v>
      </c>
      <c r="B7" s="8">
        <f t="shared" si="0"/>
        <v>1555.5555555555563</v>
      </c>
      <c r="C7" s="8">
        <f t="shared" si="1"/>
        <v>8333.3333333333339</v>
      </c>
      <c r="D7" s="8">
        <f t="shared" si="2"/>
        <v>9888.8888888888905</v>
      </c>
      <c r="E7" s="8">
        <f t="shared" si="3"/>
        <v>258333.3333333334</v>
      </c>
    </row>
    <row r="8" spans="1:12" x14ac:dyDescent="0.25">
      <c r="A8" s="3">
        <v>6</v>
      </c>
      <c r="B8" s="8">
        <f t="shared" si="0"/>
        <v>1506.944444444445</v>
      </c>
      <c r="C8" s="8">
        <f t="shared" si="1"/>
        <v>8333.3333333333339</v>
      </c>
      <c r="D8" s="8">
        <f t="shared" si="2"/>
        <v>9840.2777777777792</v>
      </c>
      <c r="E8" s="8">
        <f t="shared" si="3"/>
        <v>250000.00000000006</v>
      </c>
    </row>
    <row r="9" spans="1:12" x14ac:dyDescent="0.25">
      <c r="A9" s="3">
        <v>7</v>
      </c>
      <c r="B9" s="8">
        <f t="shared" si="0"/>
        <v>1458.3333333333339</v>
      </c>
      <c r="C9" s="8">
        <f t="shared" si="1"/>
        <v>8333.3333333333339</v>
      </c>
      <c r="D9" s="8">
        <f t="shared" si="2"/>
        <v>9791.6666666666679</v>
      </c>
      <c r="E9" s="8">
        <f t="shared" si="3"/>
        <v>241666.66666666672</v>
      </c>
    </row>
    <row r="10" spans="1:12" x14ac:dyDescent="0.25">
      <c r="A10" s="3">
        <v>8</v>
      </c>
      <c r="B10" s="8">
        <f t="shared" si="0"/>
        <v>1409.7222222222226</v>
      </c>
      <c r="C10" s="8">
        <f t="shared" si="1"/>
        <v>8333.3333333333339</v>
      </c>
      <c r="D10" s="8">
        <f t="shared" si="2"/>
        <v>9743.0555555555566</v>
      </c>
      <c r="E10" s="8">
        <f t="shared" si="3"/>
        <v>233333.33333333337</v>
      </c>
    </row>
    <row r="11" spans="1:12" x14ac:dyDescent="0.25">
      <c r="A11" s="3">
        <v>9</v>
      </c>
      <c r="B11" s="8">
        <f t="shared" si="0"/>
        <v>1361.1111111111115</v>
      </c>
      <c r="C11" s="8">
        <f t="shared" si="1"/>
        <v>8333.3333333333339</v>
      </c>
      <c r="D11" s="8">
        <f t="shared" si="2"/>
        <v>9694.4444444444453</v>
      </c>
      <c r="E11" s="8">
        <f t="shared" si="3"/>
        <v>225000.00000000003</v>
      </c>
    </row>
    <row r="12" spans="1:12" x14ac:dyDescent="0.25">
      <c r="A12" s="3">
        <v>10</v>
      </c>
      <c r="B12" s="8">
        <f t="shared" si="0"/>
        <v>1312.5000000000002</v>
      </c>
      <c r="C12" s="8">
        <f t="shared" si="1"/>
        <v>8333.3333333333339</v>
      </c>
      <c r="D12" s="8">
        <f t="shared" si="2"/>
        <v>9645.8333333333339</v>
      </c>
      <c r="E12" s="8">
        <f t="shared" si="3"/>
        <v>216666.66666666669</v>
      </c>
    </row>
    <row r="13" spans="1:12" x14ac:dyDescent="0.25">
      <c r="A13" s="3">
        <v>11</v>
      </c>
      <c r="B13" s="8">
        <f t="shared" si="0"/>
        <v>1263.8888888888891</v>
      </c>
      <c r="C13" s="8">
        <f t="shared" si="1"/>
        <v>8333.3333333333339</v>
      </c>
      <c r="D13" s="8">
        <f t="shared" si="2"/>
        <v>9597.2222222222226</v>
      </c>
      <c r="E13" s="8">
        <f t="shared" si="3"/>
        <v>208333.33333333334</v>
      </c>
    </row>
    <row r="14" spans="1:12" x14ac:dyDescent="0.25">
      <c r="A14" s="3">
        <v>12</v>
      </c>
      <c r="B14" s="8">
        <f t="shared" si="0"/>
        <v>1215.2777777777781</v>
      </c>
      <c r="C14" s="8">
        <f t="shared" si="1"/>
        <v>8333.3333333333339</v>
      </c>
      <c r="D14" s="8">
        <f t="shared" si="2"/>
        <v>9548.6111111111113</v>
      </c>
      <c r="E14" s="8">
        <f t="shared" si="3"/>
        <v>200000</v>
      </c>
    </row>
    <row r="15" spans="1:12" x14ac:dyDescent="0.25">
      <c r="A15" s="3">
        <v>13</v>
      </c>
      <c r="B15" s="8">
        <f t="shared" si="0"/>
        <v>1166.6666666666667</v>
      </c>
      <c r="C15" s="8">
        <f t="shared" si="1"/>
        <v>8333.3333333333339</v>
      </c>
      <c r="D15" s="8">
        <f t="shared" si="2"/>
        <v>9500</v>
      </c>
      <c r="E15" s="8">
        <f t="shared" si="3"/>
        <v>191666.66666666666</v>
      </c>
    </row>
    <row r="16" spans="1:12" x14ac:dyDescent="0.25">
      <c r="A16" s="3">
        <v>14</v>
      </c>
      <c r="B16" s="8">
        <f t="shared" si="0"/>
        <v>1118.0555555555557</v>
      </c>
      <c r="C16" s="8">
        <f t="shared" si="1"/>
        <v>8333.3333333333339</v>
      </c>
      <c r="D16" s="8">
        <f t="shared" si="2"/>
        <v>9451.3888888888905</v>
      </c>
      <c r="E16" s="8">
        <f t="shared" si="3"/>
        <v>183333.33333333331</v>
      </c>
    </row>
    <row r="17" spans="1:5" x14ac:dyDescent="0.25">
      <c r="A17" s="3">
        <v>15</v>
      </c>
      <c r="B17" s="8">
        <f t="shared" si="0"/>
        <v>1069.4444444444446</v>
      </c>
      <c r="C17" s="8">
        <f t="shared" si="1"/>
        <v>8333.3333333333339</v>
      </c>
      <c r="D17" s="8">
        <f t="shared" si="2"/>
        <v>9402.7777777777792</v>
      </c>
      <c r="E17" s="8">
        <f t="shared" si="3"/>
        <v>174999.99999999997</v>
      </c>
    </row>
    <row r="18" spans="1:5" x14ac:dyDescent="0.25">
      <c r="A18" s="3">
        <v>16</v>
      </c>
      <c r="B18" s="8">
        <f t="shared" si="0"/>
        <v>1020.8333333333334</v>
      </c>
      <c r="C18" s="8">
        <f t="shared" si="1"/>
        <v>8333.3333333333339</v>
      </c>
      <c r="D18" s="8">
        <f t="shared" si="2"/>
        <v>9354.1666666666679</v>
      </c>
      <c r="E18" s="8">
        <f t="shared" si="3"/>
        <v>166666.66666666663</v>
      </c>
    </row>
    <row r="19" spans="1:5" x14ac:dyDescent="0.25">
      <c r="A19" s="3">
        <v>17</v>
      </c>
      <c r="B19" s="8">
        <f t="shared" si="0"/>
        <v>972.22222222222206</v>
      </c>
      <c r="C19" s="8">
        <f t="shared" si="1"/>
        <v>8333.3333333333339</v>
      </c>
      <c r="D19" s="8">
        <f t="shared" si="2"/>
        <v>9305.5555555555566</v>
      </c>
      <c r="E19" s="8">
        <f t="shared" si="3"/>
        <v>158333.33333333328</v>
      </c>
    </row>
    <row r="20" spans="1:5" x14ac:dyDescent="0.25">
      <c r="A20" s="3">
        <v>18</v>
      </c>
      <c r="B20" s="8">
        <f t="shared" si="0"/>
        <v>923.61111111111086</v>
      </c>
      <c r="C20" s="8">
        <f t="shared" si="1"/>
        <v>8333.3333333333339</v>
      </c>
      <c r="D20" s="8">
        <f t="shared" si="2"/>
        <v>9256.9444444444453</v>
      </c>
      <c r="E20" s="8">
        <f t="shared" si="3"/>
        <v>149999.99999999994</v>
      </c>
    </row>
    <row r="21" spans="1:5" x14ac:dyDescent="0.25">
      <c r="A21" s="3">
        <v>19</v>
      </c>
      <c r="B21" s="8">
        <f t="shared" si="0"/>
        <v>874.99999999999966</v>
      </c>
      <c r="C21" s="8">
        <f t="shared" si="1"/>
        <v>8333.3333333333339</v>
      </c>
      <c r="D21" s="8">
        <f t="shared" si="2"/>
        <v>9208.3333333333339</v>
      </c>
      <c r="E21" s="8">
        <f t="shared" si="3"/>
        <v>141666.6666666666</v>
      </c>
    </row>
    <row r="22" spans="1:5" x14ac:dyDescent="0.25">
      <c r="A22" s="3">
        <v>20</v>
      </c>
      <c r="B22" s="8">
        <f t="shared" si="0"/>
        <v>826.38888888888857</v>
      </c>
      <c r="C22" s="8">
        <f t="shared" si="1"/>
        <v>8333.3333333333339</v>
      </c>
      <c r="D22" s="8">
        <f t="shared" si="2"/>
        <v>9159.7222222222226</v>
      </c>
      <c r="E22" s="8">
        <f t="shared" si="3"/>
        <v>133333.33333333326</v>
      </c>
    </row>
    <row r="23" spans="1:5" x14ac:dyDescent="0.25">
      <c r="A23" s="3">
        <v>21</v>
      </c>
      <c r="B23" s="8">
        <f t="shared" si="0"/>
        <v>777.77777777777737</v>
      </c>
      <c r="C23" s="8">
        <f t="shared" si="1"/>
        <v>8333.3333333333339</v>
      </c>
      <c r="D23" s="8">
        <f t="shared" si="2"/>
        <v>9111.1111111111113</v>
      </c>
      <c r="E23" s="8">
        <f t="shared" si="3"/>
        <v>124999.99999999993</v>
      </c>
    </row>
    <row r="24" spans="1:5" x14ac:dyDescent="0.25">
      <c r="A24" s="3">
        <v>22</v>
      </c>
      <c r="B24" s="8">
        <f t="shared" si="0"/>
        <v>729.1666666666664</v>
      </c>
      <c r="C24" s="8">
        <f t="shared" si="1"/>
        <v>8333.3333333333339</v>
      </c>
      <c r="D24" s="8">
        <f t="shared" si="2"/>
        <v>9062.5</v>
      </c>
      <c r="E24" s="8">
        <f t="shared" si="3"/>
        <v>116666.6666666666</v>
      </c>
    </row>
    <row r="25" spans="1:5" x14ac:dyDescent="0.25">
      <c r="A25" s="3">
        <v>23</v>
      </c>
      <c r="B25" s="8">
        <f t="shared" si="0"/>
        <v>680.5555555555552</v>
      </c>
      <c r="C25" s="8">
        <f t="shared" si="1"/>
        <v>8333.3333333333339</v>
      </c>
      <c r="D25" s="8">
        <f t="shared" si="2"/>
        <v>9013.8888888888887</v>
      </c>
      <c r="E25" s="8">
        <f t="shared" si="3"/>
        <v>108333.33333333327</v>
      </c>
    </row>
    <row r="26" spans="1:5" x14ac:dyDescent="0.25">
      <c r="A26" s="3">
        <v>24</v>
      </c>
      <c r="B26" s="8">
        <f t="shared" si="0"/>
        <v>631.94444444444412</v>
      </c>
      <c r="C26" s="8">
        <f t="shared" si="1"/>
        <v>8333.3333333333339</v>
      </c>
      <c r="D26" s="8">
        <f t="shared" si="2"/>
        <v>8965.2777777777774</v>
      </c>
      <c r="E26" s="8">
        <f t="shared" si="3"/>
        <v>99999.999999999942</v>
      </c>
    </row>
    <row r="27" spans="1:5" x14ac:dyDescent="0.25">
      <c r="A27" s="3">
        <v>25</v>
      </c>
      <c r="B27" s="8">
        <f t="shared" si="0"/>
        <v>583.33333333333303</v>
      </c>
      <c r="C27" s="8">
        <f t="shared" si="1"/>
        <v>8333.3333333333339</v>
      </c>
      <c r="D27" s="8">
        <f t="shared" si="2"/>
        <v>8916.6666666666679</v>
      </c>
      <c r="E27" s="8">
        <f t="shared" si="3"/>
        <v>91666.666666666613</v>
      </c>
    </row>
    <row r="28" spans="1:5" x14ac:dyDescent="0.25">
      <c r="A28" s="3">
        <v>26</v>
      </c>
      <c r="B28" s="8">
        <f t="shared" si="0"/>
        <v>534.72222222222194</v>
      </c>
      <c r="C28" s="8">
        <f t="shared" si="1"/>
        <v>8333.3333333333339</v>
      </c>
      <c r="D28" s="8">
        <f t="shared" si="2"/>
        <v>8868.0555555555566</v>
      </c>
      <c r="E28" s="8">
        <f t="shared" si="3"/>
        <v>83333.333333333285</v>
      </c>
    </row>
    <row r="29" spans="1:5" x14ac:dyDescent="0.25">
      <c r="A29" s="3">
        <v>27</v>
      </c>
      <c r="B29" s="8">
        <f t="shared" si="0"/>
        <v>486.11111111111086</v>
      </c>
      <c r="C29" s="8">
        <f t="shared" si="1"/>
        <v>8333.3333333333339</v>
      </c>
      <c r="D29" s="8">
        <f t="shared" si="2"/>
        <v>8819.4444444444453</v>
      </c>
      <c r="E29" s="8">
        <f t="shared" si="3"/>
        <v>74999.999999999956</v>
      </c>
    </row>
    <row r="30" spans="1:5" x14ac:dyDescent="0.25">
      <c r="A30" s="3">
        <v>28</v>
      </c>
      <c r="B30" s="8">
        <f t="shared" si="0"/>
        <v>437.49999999999977</v>
      </c>
      <c r="C30" s="8">
        <f t="shared" si="1"/>
        <v>8333.3333333333339</v>
      </c>
      <c r="D30" s="8">
        <f t="shared" si="2"/>
        <v>8770.8333333333339</v>
      </c>
      <c r="E30" s="8">
        <f t="shared" si="3"/>
        <v>66666.666666666628</v>
      </c>
    </row>
    <row r="31" spans="1:5" x14ac:dyDescent="0.25">
      <c r="A31" s="3">
        <v>29</v>
      </c>
      <c r="B31" s="8">
        <f t="shared" si="0"/>
        <v>388.88888888888869</v>
      </c>
      <c r="C31" s="8">
        <f t="shared" si="1"/>
        <v>8333.3333333333339</v>
      </c>
      <c r="D31" s="8">
        <f t="shared" si="2"/>
        <v>8722.2222222222226</v>
      </c>
      <c r="E31" s="8">
        <f t="shared" si="3"/>
        <v>58333.333333333292</v>
      </c>
    </row>
    <row r="32" spans="1:5" x14ac:dyDescent="0.25">
      <c r="A32" s="3">
        <v>30</v>
      </c>
      <c r="B32" s="8">
        <f t="shared" si="0"/>
        <v>340.27777777777754</v>
      </c>
      <c r="C32" s="8">
        <f t="shared" si="1"/>
        <v>8333.3333333333339</v>
      </c>
      <c r="D32" s="8">
        <f t="shared" si="2"/>
        <v>8673.6111111111113</v>
      </c>
      <c r="E32" s="8">
        <f t="shared" si="3"/>
        <v>49999.999999999956</v>
      </c>
    </row>
    <row r="33" spans="1:5" x14ac:dyDescent="0.25">
      <c r="A33" s="3">
        <v>31</v>
      </c>
      <c r="B33" s="8">
        <f t="shared" si="0"/>
        <v>291.66666666666646</v>
      </c>
      <c r="C33" s="8">
        <f t="shared" si="1"/>
        <v>8333.3333333333339</v>
      </c>
      <c r="D33" s="8">
        <f t="shared" si="2"/>
        <v>8625</v>
      </c>
      <c r="E33" s="8">
        <f t="shared" si="3"/>
        <v>41666.666666666621</v>
      </c>
    </row>
    <row r="34" spans="1:5" x14ac:dyDescent="0.25">
      <c r="A34" s="3">
        <v>32</v>
      </c>
      <c r="B34" s="8">
        <f t="shared" si="0"/>
        <v>243.05555555555532</v>
      </c>
      <c r="C34" s="8">
        <f t="shared" si="1"/>
        <v>8333.3333333333339</v>
      </c>
      <c r="D34" s="8">
        <f t="shared" si="2"/>
        <v>8576.3888888888887</v>
      </c>
      <c r="E34" s="8">
        <f t="shared" si="3"/>
        <v>33333.333333333285</v>
      </c>
    </row>
    <row r="35" spans="1:5" x14ac:dyDescent="0.25">
      <c r="A35" s="3">
        <v>33</v>
      </c>
      <c r="B35" s="8">
        <f t="shared" si="0"/>
        <v>194.4444444444442</v>
      </c>
      <c r="C35" s="8">
        <f t="shared" si="1"/>
        <v>8333.3333333333339</v>
      </c>
      <c r="D35" s="8">
        <f t="shared" si="2"/>
        <v>8527.7777777777774</v>
      </c>
      <c r="E35" s="8">
        <f t="shared" si="3"/>
        <v>24999.999999999949</v>
      </c>
    </row>
    <row r="36" spans="1:5" x14ac:dyDescent="0.25">
      <c r="A36" s="3">
        <v>34</v>
      </c>
      <c r="B36" s="8">
        <f t="shared" si="0"/>
        <v>145.83333333333306</v>
      </c>
      <c r="C36" s="8">
        <f t="shared" si="1"/>
        <v>8333.3333333333339</v>
      </c>
      <c r="D36" s="8">
        <f t="shared" si="2"/>
        <v>8479.1666666666679</v>
      </c>
      <c r="E36" s="8">
        <f t="shared" si="3"/>
        <v>16666.666666666613</v>
      </c>
    </row>
    <row r="37" spans="1:5" x14ac:dyDescent="0.25">
      <c r="A37" s="3">
        <v>35</v>
      </c>
      <c r="B37" s="8">
        <f t="shared" si="0"/>
        <v>97.22222222222193</v>
      </c>
      <c r="C37" s="8">
        <f t="shared" si="1"/>
        <v>8333.3333333333339</v>
      </c>
      <c r="D37" s="8">
        <f t="shared" si="2"/>
        <v>8430.5555555555566</v>
      </c>
      <c r="E37" s="8">
        <f t="shared" si="3"/>
        <v>8333.3333333332794</v>
      </c>
    </row>
    <row r="38" spans="1:5" ht="15.75" thickBot="1" x14ac:dyDescent="0.3">
      <c r="A38" s="3">
        <v>36</v>
      </c>
      <c r="B38" s="11">
        <f t="shared" si="0"/>
        <v>48.611111111110802</v>
      </c>
      <c r="C38" s="11">
        <f t="shared" si="1"/>
        <v>8333.3333333333339</v>
      </c>
      <c r="D38" s="11">
        <f t="shared" si="2"/>
        <v>8381.9444444444453</v>
      </c>
      <c r="E38" s="8">
        <f t="shared" si="3"/>
        <v>-5.4569682106375694E-11</v>
      </c>
    </row>
    <row r="39" spans="1:5" ht="15.75" thickBot="1" x14ac:dyDescent="0.3">
      <c r="B39" s="12">
        <f>SUM(B3:B38)</f>
        <v>32375</v>
      </c>
      <c r="C39" s="13">
        <f>SUM(C3:C38)</f>
        <v>300000.00000000006</v>
      </c>
      <c r="D39" s="14">
        <f t="shared" si="2"/>
        <v>332375.00000000006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15"/>
  <sheetViews>
    <sheetView showGridLines="0" workbookViewId="0"/>
  </sheetViews>
  <sheetFormatPr defaultRowHeight="15" outlineLevelRow="1" outlineLevelCol="1" x14ac:dyDescent="0.25"/>
  <cols>
    <col min="3" max="3" width="16" bestFit="1" customWidth="1"/>
    <col min="4" max="7" width="14.5703125" bestFit="1" customWidth="1" outlineLevel="1"/>
  </cols>
  <sheetData>
    <row r="1" spans="1:7" ht="15.75" thickBot="1" x14ac:dyDescent="0.3">
      <c r="A1" t="s">
        <v>26</v>
      </c>
    </row>
    <row r="2" spans="1:7" ht="15.75" x14ac:dyDescent="0.25">
      <c r="B2" s="22" t="s">
        <v>17</v>
      </c>
      <c r="C2" s="22"/>
      <c r="D2" s="27"/>
      <c r="E2" s="27"/>
      <c r="F2" s="27"/>
      <c r="G2" s="27"/>
    </row>
    <row r="3" spans="1:7" ht="15.75" collapsed="1" x14ac:dyDescent="0.25">
      <c r="B3" s="21"/>
      <c r="C3" s="21"/>
      <c r="D3" s="28" t="s">
        <v>19</v>
      </c>
      <c r="E3" s="28" t="s">
        <v>13</v>
      </c>
      <c r="F3" s="28" t="s">
        <v>15</v>
      </c>
      <c r="G3" s="28" t="s">
        <v>16</v>
      </c>
    </row>
    <row r="4" spans="1:7" ht="22.5" hidden="1" outlineLevel="1" x14ac:dyDescent="0.25">
      <c r="B4" s="24"/>
      <c r="C4" s="24"/>
      <c r="D4" s="17"/>
      <c r="E4" s="32" t="s">
        <v>14</v>
      </c>
      <c r="F4" s="32" t="s">
        <v>14</v>
      </c>
      <c r="G4" s="32" t="s">
        <v>14</v>
      </c>
    </row>
    <row r="5" spans="1:7" x14ac:dyDescent="0.25">
      <c r="B5" s="25" t="s">
        <v>18</v>
      </c>
      <c r="C5" s="25"/>
      <c r="D5" s="23"/>
      <c r="E5" s="23"/>
      <c r="F5" s="23"/>
      <c r="G5" s="23"/>
    </row>
    <row r="6" spans="1:7" outlineLevel="1" x14ac:dyDescent="0.25">
      <c r="B6" s="24"/>
      <c r="C6" s="24" t="s">
        <v>6</v>
      </c>
      <c r="D6" s="18">
        <v>300000</v>
      </c>
      <c r="E6" s="29">
        <v>400000</v>
      </c>
      <c r="F6" s="29">
        <v>300000</v>
      </c>
      <c r="G6" s="29">
        <v>200000</v>
      </c>
    </row>
    <row r="7" spans="1:7" outlineLevel="1" x14ac:dyDescent="0.25">
      <c r="B7" s="24"/>
      <c r="C7" s="24" t="s">
        <v>7</v>
      </c>
      <c r="D7" s="19">
        <v>7.0000000000000007E-2</v>
      </c>
      <c r="E7" s="30">
        <v>7.0000000000000007E-2</v>
      </c>
      <c r="F7" s="30">
        <v>0.09</v>
      </c>
      <c r="G7" s="30">
        <v>0.06</v>
      </c>
    </row>
    <row r="8" spans="1:7" outlineLevel="1" x14ac:dyDescent="0.25">
      <c r="B8" s="24"/>
      <c r="C8" s="24" t="s">
        <v>24</v>
      </c>
      <c r="D8" s="17">
        <v>36</v>
      </c>
      <c r="E8" s="31">
        <v>36</v>
      </c>
      <c r="F8" s="31">
        <v>36</v>
      </c>
      <c r="G8" s="31">
        <v>36</v>
      </c>
    </row>
    <row r="9" spans="1:7" outlineLevel="1" x14ac:dyDescent="0.25">
      <c r="B9" s="24"/>
      <c r="C9" s="24" t="s">
        <v>9</v>
      </c>
      <c r="D9" s="17">
        <v>12</v>
      </c>
      <c r="E9" s="31">
        <v>12</v>
      </c>
      <c r="F9" s="31">
        <v>12</v>
      </c>
      <c r="G9" s="31">
        <v>12</v>
      </c>
    </row>
    <row r="10" spans="1:7" x14ac:dyDescent="0.25">
      <c r="B10" s="25" t="s">
        <v>20</v>
      </c>
      <c r="C10" s="25"/>
      <c r="D10" s="23"/>
      <c r="E10" s="23"/>
      <c r="F10" s="23"/>
      <c r="G10" s="23"/>
    </row>
    <row r="11" spans="1:7" outlineLevel="1" x14ac:dyDescent="0.25">
      <c r="B11" s="24"/>
      <c r="C11" s="24" t="s">
        <v>11</v>
      </c>
      <c r="D11" s="18">
        <v>9263.1290596115796</v>
      </c>
      <c r="E11" s="18">
        <v>12350.8387461488</v>
      </c>
      <c r="F11" s="18">
        <v>9539.9197979822093</v>
      </c>
      <c r="G11" s="18">
        <v>6084.38749031102</v>
      </c>
    </row>
    <row r="12" spans="1:7" ht="15.75" outlineLevel="1" thickBot="1" x14ac:dyDescent="0.3">
      <c r="B12" s="26"/>
      <c r="C12" s="26" t="s">
        <v>25</v>
      </c>
      <c r="D12" s="20">
        <v>33472.646146017003</v>
      </c>
      <c r="E12" s="20">
        <v>44630.194861356104</v>
      </c>
      <c r="F12" s="20">
        <v>43437.112727359403</v>
      </c>
      <c r="G12" s="20">
        <v>19037.949651196901</v>
      </c>
    </row>
    <row r="13" spans="1:7" x14ac:dyDescent="0.25">
      <c r="B13" t="s">
        <v>21</v>
      </c>
    </row>
    <row r="14" spans="1:7" x14ac:dyDescent="0.25">
      <c r="B14" t="s">
        <v>22</v>
      </c>
    </row>
    <row r="15" spans="1:7" x14ac:dyDescent="0.25">
      <c r="B15" t="s">
        <v>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tabSelected="1" workbookViewId="0">
      <selection activeCell="H18" sqref="H18"/>
    </sheetView>
  </sheetViews>
  <sheetFormatPr defaultRowHeight="15" x14ac:dyDescent="0.25"/>
  <cols>
    <col min="2" max="2" width="10.85546875" bestFit="1" customWidth="1"/>
    <col min="3" max="3" width="11.85546875" bestFit="1" customWidth="1"/>
    <col min="4" max="4" width="17.85546875" customWidth="1"/>
    <col min="5" max="5" width="12.7109375" style="9" bestFit="1" customWidth="1"/>
    <col min="8" max="8" width="20.28515625" bestFit="1" customWidth="1"/>
    <col min="9" max="9" width="11.85546875" bestFit="1" customWidth="1"/>
    <col min="11" max="11" width="13.5703125" bestFit="1" customWidth="1"/>
    <col min="12" max="12" width="10.85546875" bestFit="1" customWidth="1"/>
  </cols>
  <sheetData>
    <row r="1" spans="1:12" ht="33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0" t="s">
        <v>4</v>
      </c>
    </row>
    <row r="2" spans="1:12" x14ac:dyDescent="0.25">
      <c r="A2" s="3">
        <v>0</v>
      </c>
      <c r="B2" s="7"/>
      <c r="C2" s="8"/>
      <c r="D2" s="8"/>
      <c r="E2" s="8">
        <v>300000</v>
      </c>
      <c r="H2" s="4" t="s">
        <v>5</v>
      </c>
      <c r="K2" s="2" t="s">
        <v>10</v>
      </c>
    </row>
    <row r="3" spans="1:12" x14ac:dyDescent="0.25">
      <c r="A3" s="3">
        <v>1</v>
      </c>
      <c r="B3" s="8">
        <f>-IPMT($I$4/12,A3,$I$5,$I$3)</f>
        <v>1750</v>
      </c>
      <c r="C3" s="8">
        <f>-PPMT($I$4/$I$6,A3,$I$5,,$I$3)</f>
        <v>7513.1290596115823</v>
      </c>
      <c r="D3" s="8">
        <f>B3+C3</f>
        <v>9263.1290596115832</v>
      </c>
      <c r="E3" s="8">
        <f>E2-C3</f>
        <v>292486.87094038841</v>
      </c>
      <c r="H3" s="4" t="s">
        <v>6</v>
      </c>
      <c r="I3" s="16">
        <v>300000</v>
      </c>
      <c r="K3" s="2" t="s">
        <v>11</v>
      </c>
      <c r="L3" s="15">
        <f>D3</f>
        <v>9263.1290596115832</v>
      </c>
    </row>
    <row r="4" spans="1:12" x14ac:dyDescent="0.25">
      <c r="A4" s="3">
        <v>2</v>
      </c>
      <c r="B4" s="8">
        <f t="shared" ref="B4:B38" si="0">-IPMT($I$4/12,A4,$I$5,$I$3)</f>
        <v>1706.1734138189322</v>
      </c>
      <c r="C4" s="8">
        <f t="shared" ref="C4:C38" si="1">-PPMT($I$4/$I$6,A4,$I$5,,$I$3)</f>
        <v>7556.9556457926501</v>
      </c>
      <c r="D4" s="8">
        <f t="shared" ref="D4:D39" si="2">B4+C4</f>
        <v>9263.1290596115832</v>
      </c>
      <c r="E4" s="8">
        <f t="shared" ref="E4:E38" si="3">E3-C4</f>
        <v>284929.91529459576</v>
      </c>
      <c r="H4" s="4" t="s">
        <v>7</v>
      </c>
      <c r="I4" s="6">
        <v>7.0000000000000007E-2</v>
      </c>
      <c r="K4" s="2" t="s">
        <v>12</v>
      </c>
      <c r="L4" s="15">
        <f>B39</f>
        <v>33472.646146017047</v>
      </c>
    </row>
    <row r="5" spans="1:12" x14ac:dyDescent="0.25">
      <c r="A5" s="3">
        <v>3</v>
      </c>
      <c r="B5" s="8">
        <f t="shared" si="0"/>
        <v>1662.0911725518088</v>
      </c>
      <c r="C5" s="8">
        <f t="shared" si="1"/>
        <v>7601.0378870597742</v>
      </c>
      <c r="D5" s="8">
        <f t="shared" si="2"/>
        <v>9263.1290596115832</v>
      </c>
      <c r="E5" s="8">
        <f t="shared" si="3"/>
        <v>277328.87740753597</v>
      </c>
      <c r="H5" s="4" t="s">
        <v>8</v>
      </c>
      <c r="I5" s="5">
        <v>36</v>
      </c>
    </row>
    <row r="6" spans="1:12" x14ac:dyDescent="0.25">
      <c r="A6" s="3">
        <v>4</v>
      </c>
      <c r="B6" s="8">
        <f t="shared" si="0"/>
        <v>1617.7517848772929</v>
      </c>
      <c r="C6" s="8">
        <f t="shared" si="1"/>
        <v>7645.37727473429</v>
      </c>
      <c r="D6" s="8">
        <f t="shared" si="2"/>
        <v>9263.1290596115832</v>
      </c>
      <c r="E6" s="8">
        <f t="shared" si="3"/>
        <v>269683.50013280165</v>
      </c>
      <c r="H6" s="4" t="s">
        <v>9</v>
      </c>
      <c r="I6" s="5">
        <v>12</v>
      </c>
    </row>
    <row r="7" spans="1:12" x14ac:dyDescent="0.25">
      <c r="A7" s="3">
        <v>5</v>
      </c>
      <c r="B7" s="8">
        <f t="shared" si="0"/>
        <v>1573.1537507746764</v>
      </c>
      <c r="C7" s="8">
        <f t="shared" si="1"/>
        <v>7689.9753088369071</v>
      </c>
      <c r="D7" s="8">
        <f t="shared" si="2"/>
        <v>9263.1290596115832</v>
      </c>
      <c r="E7" s="8">
        <f t="shared" si="3"/>
        <v>261993.52482396475</v>
      </c>
    </row>
    <row r="8" spans="1:12" x14ac:dyDescent="0.25">
      <c r="A8" s="3">
        <v>6</v>
      </c>
      <c r="B8" s="8">
        <f t="shared" si="0"/>
        <v>1528.2955614731277</v>
      </c>
      <c r="C8" s="8">
        <f t="shared" si="1"/>
        <v>7734.8334981384551</v>
      </c>
      <c r="D8" s="8">
        <f t="shared" si="2"/>
        <v>9263.1290596115832</v>
      </c>
      <c r="E8" s="8">
        <f t="shared" si="3"/>
        <v>254258.69132582628</v>
      </c>
    </row>
    <row r="9" spans="1:12" x14ac:dyDescent="0.25">
      <c r="A9" s="3">
        <v>7</v>
      </c>
      <c r="B9" s="8">
        <f t="shared" si="0"/>
        <v>1483.1756994006535</v>
      </c>
      <c r="C9" s="8">
        <f t="shared" si="1"/>
        <v>7779.9533602109295</v>
      </c>
      <c r="D9" s="8">
        <f t="shared" si="2"/>
        <v>9263.1290596115832</v>
      </c>
      <c r="E9" s="8">
        <f t="shared" si="3"/>
        <v>246478.73796561535</v>
      </c>
    </row>
    <row r="10" spans="1:12" x14ac:dyDescent="0.25">
      <c r="A10" s="3">
        <v>8</v>
      </c>
      <c r="B10" s="8">
        <f t="shared" si="0"/>
        <v>1437.7926381327563</v>
      </c>
      <c r="C10" s="8">
        <f t="shared" si="1"/>
        <v>7825.3364214788271</v>
      </c>
      <c r="D10" s="8">
        <f t="shared" si="2"/>
        <v>9263.1290596115832</v>
      </c>
      <c r="E10" s="8">
        <f t="shared" si="3"/>
        <v>238653.40154413652</v>
      </c>
    </row>
    <row r="11" spans="1:12" x14ac:dyDescent="0.25">
      <c r="A11" s="3">
        <v>9</v>
      </c>
      <c r="B11" s="8">
        <f t="shared" si="0"/>
        <v>1392.1448423407967</v>
      </c>
      <c r="C11" s="8">
        <f t="shared" si="1"/>
        <v>7870.9842172707868</v>
      </c>
      <c r="D11" s="8">
        <f t="shared" si="2"/>
        <v>9263.1290596115832</v>
      </c>
      <c r="E11" s="8">
        <f t="shared" si="3"/>
        <v>230782.41732686572</v>
      </c>
    </row>
    <row r="12" spans="1:12" x14ac:dyDescent="0.25">
      <c r="A12" s="3">
        <v>10</v>
      </c>
      <c r="B12" s="8">
        <f t="shared" si="0"/>
        <v>1346.2307677400502</v>
      </c>
      <c r="C12" s="8">
        <f t="shared" si="1"/>
        <v>7916.8982918715328</v>
      </c>
      <c r="D12" s="8">
        <f t="shared" si="2"/>
        <v>9263.1290596115832</v>
      </c>
      <c r="E12" s="8">
        <f t="shared" si="3"/>
        <v>222865.51903499418</v>
      </c>
    </row>
    <row r="13" spans="1:12" x14ac:dyDescent="0.25">
      <c r="A13" s="3">
        <v>11</v>
      </c>
      <c r="B13" s="8">
        <f t="shared" si="0"/>
        <v>1300.0488610374664</v>
      </c>
      <c r="C13" s="8">
        <f t="shared" si="1"/>
        <v>7963.0801985741164</v>
      </c>
      <c r="D13" s="8">
        <f t="shared" si="2"/>
        <v>9263.1290596115832</v>
      </c>
      <c r="E13" s="8">
        <f t="shared" si="3"/>
        <v>214902.43883642007</v>
      </c>
    </row>
    <row r="14" spans="1:12" x14ac:dyDescent="0.25">
      <c r="A14" s="3">
        <v>12</v>
      </c>
      <c r="B14" s="8">
        <f t="shared" si="0"/>
        <v>1253.5975598791174</v>
      </c>
      <c r="C14" s="8">
        <f t="shared" si="1"/>
        <v>8009.5314997324649</v>
      </c>
      <c r="D14" s="8">
        <f t="shared" si="2"/>
        <v>9263.1290596115832</v>
      </c>
      <c r="E14" s="8">
        <f t="shared" si="3"/>
        <v>206892.90733668761</v>
      </c>
    </row>
    <row r="15" spans="1:12" x14ac:dyDescent="0.25">
      <c r="A15" s="3">
        <v>13</v>
      </c>
      <c r="B15" s="8">
        <f t="shared" si="0"/>
        <v>1206.8752927973449</v>
      </c>
      <c r="C15" s="8">
        <f t="shared" si="1"/>
        <v>8056.2537668142377</v>
      </c>
      <c r="D15" s="8">
        <f t="shared" si="2"/>
        <v>9263.1290596115832</v>
      </c>
      <c r="E15" s="8">
        <f t="shared" si="3"/>
        <v>198836.65356987336</v>
      </c>
    </row>
    <row r="16" spans="1:12" x14ac:dyDescent="0.25">
      <c r="A16" s="3">
        <v>14</v>
      </c>
      <c r="B16" s="8">
        <f t="shared" si="0"/>
        <v>1159.8804791575947</v>
      </c>
      <c r="C16" s="8">
        <f t="shared" si="1"/>
        <v>8103.2485804539874</v>
      </c>
      <c r="D16" s="8">
        <f t="shared" si="2"/>
        <v>9263.1290596115814</v>
      </c>
      <c r="E16" s="8">
        <f t="shared" si="3"/>
        <v>190733.40498941939</v>
      </c>
    </row>
    <row r="17" spans="1:8" x14ac:dyDescent="0.25">
      <c r="A17" s="3">
        <v>15</v>
      </c>
      <c r="B17" s="8">
        <f t="shared" si="0"/>
        <v>1112.6115291049464</v>
      </c>
      <c r="C17" s="8">
        <f t="shared" si="1"/>
        <v>8150.5175305066359</v>
      </c>
      <c r="D17" s="8">
        <f t="shared" si="2"/>
        <v>9263.1290596115832</v>
      </c>
      <c r="E17" s="8">
        <f t="shared" si="3"/>
        <v>182582.88745891277</v>
      </c>
      <c r="H17" t="s">
        <v>27</v>
      </c>
    </row>
    <row r="18" spans="1:8" x14ac:dyDescent="0.25">
      <c r="A18" s="3">
        <v>16</v>
      </c>
      <c r="B18" s="8">
        <f t="shared" si="0"/>
        <v>1065.0668435103246</v>
      </c>
      <c r="C18" s="8">
        <f t="shared" si="1"/>
        <v>8198.0622161012579</v>
      </c>
      <c r="D18" s="8">
        <f t="shared" si="2"/>
        <v>9263.1290596115832</v>
      </c>
      <c r="E18" s="8">
        <f t="shared" si="3"/>
        <v>174384.82524281152</v>
      </c>
    </row>
    <row r="19" spans="1:8" x14ac:dyDescent="0.25">
      <c r="A19" s="3">
        <v>17</v>
      </c>
      <c r="B19" s="8">
        <f t="shared" si="0"/>
        <v>1017.2448139164004</v>
      </c>
      <c r="C19" s="8">
        <f t="shared" si="1"/>
        <v>8245.8842456951825</v>
      </c>
      <c r="D19" s="8">
        <f t="shared" si="2"/>
        <v>9263.1290596115832</v>
      </c>
      <c r="E19" s="8">
        <f t="shared" si="3"/>
        <v>166138.94099711633</v>
      </c>
    </row>
    <row r="20" spans="1:8" x14ac:dyDescent="0.25">
      <c r="A20" s="3">
        <v>18</v>
      </c>
      <c r="B20" s="8">
        <f t="shared" si="0"/>
        <v>969.14382248317861</v>
      </c>
      <c r="C20" s="8">
        <f t="shared" si="1"/>
        <v>8293.9852371284051</v>
      </c>
      <c r="D20" s="8">
        <f t="shared" si="2"/>
        <v>9263.1290596115832</v>
      </c>
      <c r="E20" s="8">
        <f t="shared" si="3"/>
        <v>157844.95575998793</v>
      </c>
    </row>
    <row r="21" spans="1:8" x14ac:dyDescent="0.25">
      <c r="A21" s="3">
        <v>19</v>
      </c>
      <c r="B21" s="8">
        <f t="shared" si="0"/>
        <v>920.762241933263</v>
      </c>
      <c r="C21" s="8">
        <f t="shared" si="1"/>
        <v>8342.3668176783194</v>
      </c>
      <c r="D21" s="8">
        <f t="shared" si="2"/>
        <v>9263.1290596115832</v>
      </c>
      <c r="E21" s="8">
        <f t="shared" si="3"/>
        <v>149502.58894230961</v>
      </c>
    </row>
    <row r="22" spans="1:8" x14ac:dyDescent="0.25">
      <c r="A22" s="3">
        <v>20</v>
      </c>
      <c r="B22" s="8">
        <f t="shared" si="0"/>
        <v>872.09843549680613</v>
      </c>
      <c r="C22" s="8">
        <f t="shared" si="1"/>
        <v>8391.0306241147773</v>
      </c>
      <c r="D22" s="8">
        <f t="shared" si="2"/>
        <v>9263.1290596115832</v>
      </c>
      <c r="E22" s="8">
        <f t="shared" si="3"/>
        <v>141111.55831819482</v>
      </c>
    </row>
    <row r="23" spans="1:8" x14ac:dyDescent="0.25">
      <c r="A23" s="3">
        <v>21</v>
      </c>
      <c r="B23" s="8">
        <f t="shared" si="0"/>
        <v>823.15075685613647</v>
      </c>
      <c r="C23" s="8">
        <f t="shared" si="1"/>
        <v>8439.9783027554458</v>
      </c>
      <c r="D23" s="8">
        <f t="shared" si="2"/>
        <v>9263.1290596115832</v>
      </c>
      <c r="E23" s="8">
        <f t="shared" si="3"/>
        <v>132671.58001543937</v>
      </c>
    </row>
    <row r="24" spans="1:8" x14ac:dyDescent="0.25">
      <c r="A24" s="3">
        <v>22</v>
      </c>
      <c r="B24" s="8">
        <f t="shared" si="0"/>
        <v>773.91755009006295</v>
      </c>
      <c r="C24" s="8">
        <f t="shared" si="1"/>
        <v>8489.2115095215195</v>
      </c>
      <c r="D24" s="8">
        <f t="shared" si="2"/>
        <v>9263.1290596115832</v>
      </c>
      <c r="E24" s="8">
        <f t="shared" si="3"/>
        <v>124182.36850591784</v>
      </c>
    </row>
    <row r="25" spans="1:8" x14ac:dyDescent="0.25">
      <c r="A25" s="3">
        <v>23</v>
      </c>
      <c r="B25" s="8">
        <f t="shared" si="0"/>
        <v>724.39714961785421</v>
      </c>
      <c r="C25" s="8">
        <f t="shared" si="1"/>
        <v>8538.7319099937286</v>
      </c>
      <c r="D25" s="8">
        <f t="shared" si="2"/>
        <v>9263.1290596115832</v>
      </c>
      <c r="E25" s="8">
        <f t="shared" si="3"/>
        <v>115643.63659592411</v>
      </c>
    </row>
    <row r="26" spans="1:8" x14ac:dyDescent="0.25">
      <c r="A26" s="3">
        <v>24</v>
      </c>
      <c r="B26" s="8">
        <f t="shared" si="0"/>
        <v>674.58788014289087</v>
      </c>
      <c r="C26" s="8">
        <f t="shared" si="1"/>
        <v>8588.5411794686916</v>
      </c>
      <c r="D26" s="8">
        <f t="shared" si="2"/>
        <v>9263.1290596115832</v>
      </c>
      <c r="E26" s="8">
        <f t="shared" si="3"/>
        <v>107055.09541645541</v>
      </c>
    </row>
    <row r="27" spans="1:8" x14ac:dyDescent="0.25">
      <c r="A27" s="3">
        <v>25</v>
      </c>
      <c r="B27" s="8">
        <f t="shared" si="0"/>
        <v>624.48805659599009</v>
      </c>
      <c r="C27" s="8">
        <f t="shared" si="1"/>
        <v>8638.641003015593</v>
      </c>
      <c r="D27" s="8">
        <f t="shared" si="2"/>
        <v>9263.1290596115832</v>
      </c>
      <c r="E27" s="8">
        <f t="shared" si="3"/>
        <v>98416.454413439817</v>
      </c>
    </row>
    <row r="28" spans="1:8" x14ac:dyDescent="0.25">
      <c r="A28" s="3">
        <v>26</v>
      </c>
      <c r="B28" s="8">
        <f t="shared" si="0"/>
        <v>574.09598407839917</v>
      </c>
      <c r="C28" s="8">
        <f t="shared" si="1"/>
        <v>8689.0330755331834</v>
      </c>
      <c r="D28" s="8">
        <f t="shared" si="2"/>
        <v>9263.1290596115832</v>
      </c>
      <c r="E28" s="8">
        <f t="shared" si="3"/>
        <v>89727.421337906635</v>
      </c>
    </row>
    <row r="29" spans="1:8" x14ac:dyDescent="0.25">
      <c r="A29" s="3">
        <v>27</v>
      </c>
      <c r="B29" s="8">
        <f t="shared" si="0"/>
        <v>523.40995780445553</v>
      </c>
      <c r="C29" s="8">
        <f t="shared" si="1"/>
        <v>8739.7191018071262</v>
      </c>
      <c r="D29" s="8">
        <f t="shared" si="2"/>
        <v>9263.1290596115814</v>
      </c>
      <c r="E29" s="8">
        <f t="shared" si="3"/>
        <v>80987.702236099503</v>
      </c>
    </row>
    <row r="30" spans="1:8" x14ac:dyDescent="0.25">
      <c r="A30" s="3">
        <v>28</v>
      </c>
      <c r="B30" s="8">
        <f t="shared" si="0"/>
        <v>472.42826304391394</v>
      </c>
      <c r="C30" s="8">
        <f t="shared" si="1"/>
        <v>8790.7007965676694</v>
      </c>
      <c r="D30" s="8">
        <f t="shared" si="2"/>
        <v>9263.1290596115832</v>
      </c>
      <c r="E30" s="8">
        <f t="shared" si="3"/>
        <v>72197.001439531829</v>
      </c>
    </row>
    <row r="31" spans="1:8" x14ac:dyDescent="0.25">
      <c r="A31" s="3">
        <v>29</v>
      </c>
      <c r="B31" s="8">
        <f t="shared" si="0"/>
        <v>421.14917506393584</v>
      </c>
      <c r="C31" s="8">
        <f t="shared" si="1"/>
        <v>8841.9798845476453</v>
      </c>
      <c r="D31" s="8">
        <f t="shared" si="2"/>
        <v>9263.1290596115814</v>
      </c>
      <c r="E31" s="8">
        <f t="shared" si="3"/>
        <v>63355.021554984181</v>
      </c>
    </row>
    <row r="32" spans="1:8" x14ac:dyDescent="0.25">
      <c r="A32" s="3">
        <v>30</v>
      </c>
      <c r="B32" s="8">
        <f t="shared" si="0"/>
        <v>369.5709590707412</v>
      </c>
      <c r="C32" s="8">
        <f t="shared" si="1"/>
        <v>8893.5581005408421</v>
      </c>
      <c r="D32" s="8">
        <f t="shared" si="2"/>
        <v>9263.1290596115832</v>
      </c>
      <c r="E32" s="8">
        <f t="shared" si="3"/>
        <v>54461.463454443336</v>
      </c>
    </row>
    <row r="33" spans="1:5" x14ac:dyDescent="0.25">
      <c r="A33" s="3">
        <v>31</v>
      </c>
      <c r="B33" s="8">
        <f t="shared" si="0"/>
        <v>317.69187015091967</v>
      </c>
      <c r="C33" s="8">
        <f t="shared" si="1"/>
        <v>8945.4371894606629</v>
      </c>
      <c r="D33" s="8">
        <f t="shared" si="2"/>
        <v>9263.1290596115832</v>
      </c>
      <c r="E33" s="8">
        <f t="shared" si="3"/>
        <v>45516.026264982676</v>
      </c>
    </row>
    <row r="34" spans="1:5" x14ac:dyDescent="0.25">
      <c r="A34" s="3">
        <v>32</v>
      </c>
      <c r="B34" s="8">
        <f t="shared" si="0"/>
        <v>265.51015321239913</v>
      </c>
      <c r="C34" s="8">
        <f t="shared" si="1"/>
        <v>8997.6189063991842</v>
      </c>
      <c r="D34" s="8">
        <f t="shared" si="2"/>
        <v>9263.1290596115832</v>
      </c>
      <c r="E34" s="8">
        <f t="shared" si="3"/>
        <v>36518.407358583492</v>
      </c>
    </row>
    <row r="35" spans="1:5" x14ac:dyDescent="0.25">
      <c r="A35" s="3">
        <v>33</v>
      </c>
      <c r="B35" s="8">
        <f t="shared" si="0"/>
        <v>213.02404292507055</v>
      </c>
      <c r="C35" s="8">
        <f t="shared" si="1"/>
        <v>9050.1050166865116</v>
      </c>
      <c r="D35" s="8">
        <f t="shared" si="2"/>
        <v>9263.1290596115814</v>
      </c>
      <c r="E35" s="8">
        <f t="shared" si="3"/>
        <v>27468.302341896982</v>
      </c>
    </row>
    <row r="36" spans="1:5" x14ac:dyDescent="0.25">
      <c r="A36" s="3">
        <v>34</v>
      </c>
      <c r="B36" s="8">
        <f t="shared" si="0"/>
        <v>160.23176366106588</v>
      </c>
      <c r="C36" s="8">
        <f t="shared" si="1"/>
        <v>9102.8972959505172</v>
      </c>
      <c r="D36" s="8">
        <f t="shared" si="2"/>
        <v>9263.1290596115832</v>
      </c>
      <c r="E36" s="8">
        <f t="shared" si="3"/>
        <v>18365.405045946463</v>
      </c>
    </row>
    <row r="37" spans="1:5" x14ac:dyDescent="0.25">
      <c r="A37" s="3">
        <v>35</v>
      </c>
      <c r="B37" s="8">
        <f t="shared" si="0"/>
        <v>107.13152943468786</v>
      </c>
      <c r="C37" s="8">
        <f t="shared" si="1"/>
        <v>9155.9975301768955</v>
      </c>
      <c r="D37" s="8">
        <f t="shared" si="2"/>
        <v>9263.1290596115832</v>
      </c>
      <c r="E37" s="8">
        <f t="shared" si="3"/>
        <v>9209.4075157695679</v>
      </c>
    </row>
    <row r="38" spans="1:5" ht="15.75" thickBot="1" x14ac:dyDescent="0.3">
      <c r="A38" s="3">
        <v>36</v>
      </c>
      <c r="B38" s="8">
        <f t="shared" si="0"/>
        <v>53.721543841989309</v>
      </c>
      <c r="C38" s="8">
        <f t="shared" si="1"/>
        <v>9209.4075157695934</v>
      </c>
      <c r="D38" s="11">
        <f t="shared" si="2"/>
        <v>9263.1290596115832</v>
      </c>
      <c r="E38" s="8">
        <f t="shared" si="3"/>
        <v>-2.5465851649641991E-11</v>
      </c>
    </row>
    <row r="39" spans="1:5" ht="15.75" thickBot="1" x14ac:dyDescent="0.3">
      <c r="B39" s="12">
        <f>SUM(B3:B38)</f>
        <v>33472.646146017047</v>
      </c>
      <c r="C39" s="13">
        <f>SUM(C3:C38)</f>
        <v>299999.99999999988</v>
      </c>
      <c r="D39" s="14">
        <f>SUM(D3:D38)</f>
        <v>333472.64614601707</v>
      </c>
    </row>
  </sheetData>
  <scenarios current="2" sqref="L3:L4">
    <scenario name="A" locked="1" count="4" user="Student" comment="Autor: Student dn. 02.04.2025">
      <inputCells r="I3" val="400000" numFmtId="164"/>
      <inputCells r="I4" val="0,07" numFmtId="9"/>
      <inputCells r="I5" val="36"/>
      <inputCells r="I6" val="12"/>
    </scenario>
    <scenario name="B" locked="1" count="4" user="Student" comment="Autor: Student dn. 02.04.2025">
      <inputCells r="I3" val="300000" numFmtId="164"/>
      <inputCells r="I4" val="0,09" numFmtId="9"/>
      <inputCells r="I5" val="36"/>
      <inputCells r="I6" val="12"/>
    </scenario>
    <scenario name="C" locked="1" count="4" user="Student" comment="Autor: Student dn. 02.04.2025">
      <inputCells r="I3" val="200000" numFmtId="164"/>
      <inputCells r="I4" val="0,06" numFmtId="9"/>
      <inputCells r="I5" val="36"/>
      <inputCells r="I6" val="12"/>
    </scenario>
  </scenario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3</vt:i4>
      </vt:variant>
      <vt:variant>
        <vt:lpstr>Zakresy nazwane</vt:lpstr>
      </vt:variant>
      <vt:variant>
        <vt:i4>6</vt:i4>
      </vt:variant>
    </vt:vector>
  </HeadingPairs>
  <TitlesOfParts>
    <vt:vector size="9" baseType="lpstr">
      <vt:lpstr>Płatność malejąca</vt:lpstr>
      <vt:lpstr>Podsumowanie scenariuszy</vt:lpstr>
      <vt:lpstr>Płatność stała</vt:lpstr>
      <vt:lpstr>Częstotliwość</vt:lpstr>
      <vt:lpstr>Kredyt</vt:lpstr>
      <vt:lpstr>Liczba_rat</vt:lpstr>
      <vt:lpstr>Oprocentowanie</vt:lpstr>
      <vt:lpstr>Płatność</vt:lpstr>
      <vt:lpstr>Suma_odsetek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2025-04-02T08:11:33Z</dcterms:created>
  <dcterms:modified xsi:type="dcterms:W3CDTF">2025-04-02T09:14:13Z</dcterms:modified>
</cp:coreProperties>
</file>