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ilosz\Desktop\studija\zfak\"/>
    </mc:Choice>
  </mc:AlternateContent>
  <xr:revisionPtr revIDLastSave="0" documentId="13_ncr:1_{C65EA8E3-8D1D-497B-9C75-9CA358BD4FAB}" xr6:coauthVersionLast="47" xr6:coauthVersionMax="47" xr10:uidLastSave="{00000000-0000-0000-0000-000000000000}"/>
  <bookViews>
    <workbookView xWindow="-120" yWindow="-120" windowWidth="38640" windowHeight="21240" tabRatio="855" activeTab="3" xr2:uid="{3FA04893-40CD-48BD-B09A-99A15483A85F}"/>
  </bookViews>
  <sheets>
    <sheet name="Zadanie 1" sheetId="1" r:id="rId1"/>
    <sheet name="voxal" sheetId="4" r:id="rId2"/>
    <sheet name="cennik" sheetId="6" r:id="rId3"/>
    <sheet name="Formularz_różne_płatności" sheetId="7" r:id="rId4"/>
  </sheets>
  <calcPr calcId="191029"/>
</workbook>
</file>

<file path=xl/calcChain.xml><?xml version="1.0" encoding="utf-8"?>
<calcChain xmlns="http://schemas.openxmlformats.org/spreadsheetml/2006/main">
  <c r="C23" i="7" l="1"/>
  <c r="E23" i="7" s="1"/>
  <c r="C18" i="7"/>
  <c r="E18" i="7" s="1"/>
  <c r="C13" i="7"/>
  <c r="E13" i="7" s="1"/>
  <c r="C8" i="7"/>
  <c r="E8" i="7" s="1"/>
  <c r="C23" i="4"/>
  <c r="E23" i="4" s="1"/>
  <c r="C18" i="4"/>
  <c r="E18" i="4" s="1"/>
  <c r="C13" i="4"/>
  <c r="E13" i="4" s="1"/>
  <c r="C8" i="4"/>
  <c r="E8" i="4" s="1"/>
  <c r="A3" i="1"/>
  <c r="B3" i="1"/>
  <c r="C3" i="1" s="1"/>
  <c r="A4" i="1" s="1"/>
  <c r="F5" i="1"/>
  <c r="E26" i="7" l="1"/>
  <c r="E29" i="7" s="1"/>
  <c r="E26" i="4"/>
  <c r="E29" i="4" s="1"/>
  <c r="B4" i="1"/>
  <c r="C4" i="1"/>
  <c r="A5" i="1" s="1"/>
  <c r="B5" i="1" l="1"/>
  <c r="C5" i="1" s="1"/>
  <c r="A6" i="1" s="1"/>
  <c r="B6" i="1" l="1"/>
  <c r="C6" i="1" s="1"/>
  <c r="A7" i="1" s="1"/>
  <c r="B7" i="1" l="1"/>
  <c r="C7" i="1" s="1"/>
  <c r="A8" i="1" s="1"/>
  <c r="B8" i="1" l="1"/>
  <c r="C8" i="1" s="1"/>
  <c r="A9" i="1" s="1"/>
  <c r="B9" i="1" l="1"/>
  <c r="C9" i="1" s="1"/>
  <c r="A10" i="1" s="1"/>
  <c r="B10" i="1" l="1"/>
  <c r="C10" i="1" s="1"/>
  <c r="A11" i="1" s="1"/>
  <c r="B11" i="1" l="1"/>
  <c r="C11" i="1" s="1"/>
  <c r="A12" i="1" s="1"/>
  <c r="B12" i="1" l="1"/>
  <c r="C12" i="1" s="1"/>
  <c r="A13" i="1" s="1"/>
  <c r="B13" i="1" l="1"/>
  <c r="C13" i="1" s="1"/>
  <c r="A14" i="1" s="1"/>
  <c r="B14" i="1" l="1"/>
  <c r="C14" i="1" s="1"/>
  <c r="A15" i="1" s="1"/>
  <c r="B15" i="1" l="1"/>
  <c r="C15" i="1" s="1"/>
  <c r="A16" i="1" s="1"/>
  <c r="B16" i="1" l="1"/>
  <c r="C16" i="1" s="1"/>
  <c r="A17" i="1" s="1"/>
  <c r="B17" i="1" l="1"/>
  <c r="C17" i="1" s="1"/>
  <c r="A18" i="1" s="1"/>
  <c r="B18" i="1" l="1"/>
  <c r="C18" i="1" s="1"/>
  <c r="A19" i="1" s="1"/>
  <c r="B19" i="1" l="1"/>
  <c r="C19" i="1" s="1"/>
</calcChain>
</file>

<file path=xl/sharedStrings.xml><?xml version="1.0" encoding="utf-8"?>
<sst xmlns="http://schemas.openxmlformats.org/spreadsheetml/2006/main" count="77" uniqueCount="35">
  <si>
    <t>stan konta</t>
  </si>
  <si>
    <t>odsetki</t>
  </si>
  <si>
    <t>stan końowy miesiąca</t>
  </si>
  <si>
    <t>kwota kredytu</t>
  </si>
  <si>
    <t>oprocentowanie</t>
  </si>
  <si>
    <t>Model</t>
  </si>
  <si>
    <t>Cena za sztukę</t>
  </si>
  <si>
    <t>Do zapłaty</t>
  </si>
  <si>
    <t>Razem</t>
  </si>
  <si>
    <t>cena za szt.</t>
  </si>
  <si>
    <t>Rabat</t>
  </si>
  <si>
    <t>Sprzedawca</t>
  </si>
  <si>
    <t>STOŁY</t>
  </si>
  <si>
    <t>KRZESŁA</t>
  </si>
  <si>
    <t>SZAFY</t>
  </si>
  <si>
    <t>WYKŁADZINA PODŁOGOWA</t>
  </si>
  <si>
    <t>Stoły</t>
  </si>
  <si>
    <t>Krzesła</t>
  </si>
  <si>
    <t>Szafy</t>
  </si>
  <si>
    <t>Wykładziny podłogowe</t>
  </si>
  <si>
    <t>cena za m2.</t>
  </si>
  <si>
    <t>Komand</t>
  </si>
  <si>
    <t>Styler</t>
  </si>
  <si>
    <t>Gumon</t>
  </si>
  <si>
    <t>Linum</t>
  </si>
  <si>
    <t>Standard</t>
  </si>
  <si>
    <t>Zefir</t>
  </si>
  <si>
    <t>Ares</t>
  </si>
  <si>
    <t>Tobar</t>
  </si>
  <si>
    <t>Elegant</t>
  </si>
  <si>
    <t>Tabor</t>
  </si>
  <si>
    <t>Tabor bis</t>
  </si>
  <si>
    <t>Cena za m. kw.</t>
  </si>
  <si>
    <t>Liczba sztuk</t>
  </si>
  <si>
    <t>Liczba metrów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</si>
</sst>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4" x14ac:knownFonts="1">
    <font>
      <sz val="10"/>
      <name val="Arial CE"/>
      <charset val="238"/>
    </font>
    <font>
      <sz val="8"/>
      <color rgb="FF000000"/>
      <name val="Segoe UI"/>
      <family val="2"/>
      <charset val="238"/>
    </font>
    <font>
      <sz val="8"/>
      <name val="Segoe UI"/>
      <family val="2"/>
      <charset val="238"/>
    </font>
    <font>
      <sz val="10"/>
      <color theme="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2" borderId="2" xfId="0" applyFill="1" applyBorder="1"/>
    <xf numFmtId="0" fontId="0" fillId="2" borderId="4" xfId="0" applyFill="1" applyBorder="1"/>
    <xf numFmtId="0" fontId="0" fillId="2" borderId="8" xfId="0" applyFill="1" applyBorder="1"/>
    <xf numFmtId="9" fontId="0" fillId="0" borderId="9" xfId="0" applyNumberFormat="1" applyBorder="1"/>
    <xf numFmtId="0" fontId="0" fillId="0" borderId="10" xfId="0" applyBorder="1"/>
    <xf numFmtId="0" fontId="0" fillId="0" borderId="3" xfId="0" applyBorder="1"/>
    <xf numFmtId="164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164" fontId="0" fillId="0" borderId="13" xfId="0" applyNumberFormat="1" applyBorder="1"/>
    <xf numFmtId="0" fontId="0" fillId="2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" borderId="10" xfId="0" applyFill="1" applyBorder="1"/>
    <xf numFmtId="0" fontId="0" fillId="3" borderId="0" xfId="0" applyFill="1" applyProtection="1"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fmlaLink="cennik!$C$3" fmlaRange="cennik!$A$9:$A$11" noThreeD="1" sel="1" val="0"/>
</file>

<file path=xl/ctrlProps/ctrlProp10.xml><?xml version="1.0" encoding="utf-8"?>
<formControlPr xmlns="http://schemas.microsoft.com/office/spreadsheetml/2009/9/main" objectType="Drop" dropStyle="combo" dx="22" fmlaLink="cennik!$C$3" fmlaRange="cennik!$A$9:$A$11" noThreeD="1" sel="1" val="0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D$40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Drop" dropStyle="combo" dx="22" fmlaLink="cennik!$C$4" fmlaRange="cennik!$D$4:$D$5" noThreeD="1" sel="1" val="0"/>
</file>

<file path=xl/ctrlProps/ctrlProp3.xml><?xml version="1.0" encoding="utf-8"?>
<formControlPr xmlns="http://schemas.microsoft.com/office/spreadsheetml/2009/9/main" objectType="CheckBox" checked="Checked" fmlaLink="cennik!$C$6" lockText="1" noThreeD="1"/>
</file>

<file path=xl/ctrlProps/ctrlProp4.xml><?xml version="1.0" encoding="utf-8"?>
<formControlPr xmlns="http://schemas.microsoft.com/office/spreadsheetml/2009/9/main" objectType="Drop" dropStyle="combo" dx="22" fmlaLink="cennik!$C$3" fmlaRange="cennik!$A$9:$A$11" noThreeD="1" sel="1" val="0"/>
</file>

<file path=xl/ctrlProps/ctrlProp5.xml><?xml version="1.0" encoding="utf-8"?>
<formControlPr xmlns="http://schemas.microsoft.com/office/spreadsheetml/2009/9/main" objectType="Drop" dropStyle="combo" dx="22" fmlaLink="cennik!$C$2" fmlaRange="cennik!$A$4:$A$6" noThreeD="1" sel="3" val="0"/>
</file>

<file path=xl/ctrlProps/ctrlProp6.xml><?xml version="1.0" encoding="utf-8"?>
<formControlPr xmlns="http://schemas.microsoft.com/office/spreadsheetml/2009/9/main" objectType="Drop" dropStyle="combo" dx="22" fmlaLink="cennik!$C$2" fmlaRange="cennik!$A$4:$A$6" noThreeD="1" sel="3" val="0"/>
</file>

<file path=xl/ctrlProps/ctrlProp7.xml><?xml version="1.0" encoding="utf-8"?>
<formControlPr xmlns="http://schemas.microsoft.com/office/spreadsheetml/2009/9/main" objectType="Drop" dropStyle="combo" dx="22" fmlaLink="cennik!$C$3" fmlaRange="cennik!$A$9:$A$11" noThreeD="1" sel="1" val="0"/>
</file>

<file path=xl/ctrlProps/ctrlProp8.xml><?xml version="1.0" encoding="utf-8"?>
<formControlPr xmlns="http://schemas.microsoft.com/office/spreadsheetml/2009/9/main" objectType="Drop" dropStyle="combo" dx="22" fmlaLink="cennik!$C$4" fmlaRange="cennik!$D$4:$D$5" noThreeD="1" sel="1" val="0"/>
</file>

<file path=xl/ctrlProps/ctrlProp9.xml><?xml version="1.0" encoding="utf-8"?>
<formControlPr xmlns="http://schemas.microsoft.com/office/spreadsheetml/2009/9/main" objectType="CheckBox" checked="Checked" fmlaLink="cennik!$C$6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0</xdr:row>
      <xdr:rowOff>60960</xdr:rowOff>
    </xdr:from>
    <xdr:to>
      <xdr:col>4</xdr:col>
      <xdr:colOff>30480</xdr:colOff>
      <xdr:row>3</xdr:row>
      <xdr:rowOff>144780</xdr:rowOff>
    </xdr:to>
    <xdr:sp macro="" textlink="">
      <xdr:nvSpPr>
        <xdr:cNvPr id="1025" name="WordArt 1">
          <a:extLst>
            <a:ext uri="{FF2B5EF4-FFF2-40B4-BE49-F238E27FC236}">
              <a16:creationId xmlns:a16="http://schemas.microsoft.com/office/drawing/2014/main" id="{F2CB70CE-F5AC-ACA3-E08E-51332904F63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48740" y="60960"/>
          <a:ext cx="2019300" cy="58674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l-PL" sz="3600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0066CC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 panose="020B0806030902050204" pitchFamily="34" charset="0"/>
            </a:rPr>
            <a:t>MEBLE-VOXAL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2</xdr:col>
          <xdr:colOff>0</xdr:colOff>
          <xdr:row>8</xdr:row>
          <xdr:rowOff>9525</xdr:rowOff>
        </xdr:to>
        <xdr:sp macro="" textlink="">
          <xdr:nvSpPr>
            <xdr:cNvPr id="2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152400</xdr:rowOff>
        </xdr:from>
        <xdr:to>
          <xdr:col>2</xdr:col>
          <xdr:colOff>0</xdr:colOff>
          <xdr:row>12</xdr:row>
          <xdr:rowOff>152400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9525</xdr:colOff>
          <xdr:row>18</xdr:row>
          <xdr:rowOff>9525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161925</xdr:rowOff>
        </xdr:from>
        <xdr:to>
          <xdr:col>2</xdr:col>
          <xdr:colOff>161925</xdr:colOff>
          <xdr:row>29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Stały klient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9525</xdr:rowOff>
        </xdr:from>
        <xdr:to>
          <xdr:col>2</xdr:col>
          <xdr:colOff>0</xdr:colOff>
          <xdr:row>13</xdr:row>
          <xdr:rowOff>9525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60960</xdr:rowOff>
    </xdr:from>
    <xdr:to>
      <xdr:col>5</xdr:col>
      <xdr:colOff>190500</xdr:colOff>
      <xdr:row>0</xdr:row>
      <xdr:rowOff>708660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61F1244A-1B02-9398-85E0-CEF0811E9F5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22020" y="60960"/>
          <a:ext cx="3406140" cy="6477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l-PL" sz="3600" kern="10" spc="0">
              <a:ln w="12700">
                <a:solidFill>
                  <a:srgbClr val="3333CC"/>
                </a:solidFill>
                <a:round/>
                <a:headEnd/>
                <a:tailEnd/>
              </a:ln>
              <a:solidFill>
                <a:srgbClr val="B2B2B2">
                  <a:alpha val="50000"/>
                </a:srgbClr>
              </a:solidFill>
              <a:effectLst>
                <a:outerShdw dist="45791" dir="2021404" algn="ctr" rotWithShape="0">
                  <a:srgbClr val="9999FF"/>
                </a:outerShdw>
              </a:effectLst>
              <a:latin typeface="Arial Black" panose="020B0A04020102020204" pitchFamily="34" charset="0"/>
            </a:rPr>
            <a:t>CENNIK - VOXAL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0</xdr:row>
      <xdr:rowOff>60960</xdr:rowOff>
    </xdr:from>
    <xdr:to>
      <xdr:col>4</xdr:col>
      <xdr:colOff>30480</xdr:colOff>
      <xdr:row>3</xdr:row>
      <xdr:rowOff>144780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6A4A7A2E-9424-4FC5-98EB-C191C62769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333500" y="60960"/>
          <a:ext cx="1945005" cy="56959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l-PL" sz="3600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0066CC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 panose="020B0806030902050204" pitchFamily="34" charset="0"/>
            </a:rPr>
            <a:t>MEBLE-VOXAL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2</xdr:col>
          <xdr:colOff>0</xdr:colOff>
          <xdr:row>8</xdr:row>
          <xdr:rowOff>9525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152400</xdr:rowOff>
        </xdr:from>
        <xdr:to>
          <xdr:col>2</xdr:col>
          <xdr:colOff>0</xdr:colOff>
          <xdr:row>12</xdr:row>
          <xdr:rowOff>152400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9525</xdr:colOff>
          <xdr:row>18</xdr:row>
          <xdr:rowOff>9525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161925</xdr:rowOff>
        </xdr:from>
        <xdr:to>
          <xdr:col>2</xdr:col>
          <xdr:colOff>161925</xdr:colOff>
          <xdr:row>29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Stały klient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9525</xdr:rowOff>
        </xdr:from>
        <xdr:to>
          <xdr:col>2</xdr:col>
          <xdr:colOff>0</xdr:colOff>
          <xdr:row>13</xdr:row>
          <xdr:rowOff>9525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9524</xdr:rowOff>
        </xdr:from>
        <xdr:to>
          <xdr:col>4</xdr:col>
          <xdr:colOff>295275</xdr:colOff>
          <xdr:row>38</xdr:row>
          <xdr:rowOff>31506</xdr:rowOff>
        </xdr:to>
        <xdr:sp macro="" textlink="">
          <xdr:nvSpPr>
            <xdr:cNvPr id="3079" name="Group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Forma płatności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13920</xdr:colOff>
          <xdr:row>32</xdr:row>
          <xdr:rowOff>134082</xdr:rowOff>
        </xdr:from>
        <xdr:to>
          <xdr:col>4</xdr:col>
          <xdr:colOff>307730</xdr:colOff>
          <xdr:row>34</xdr:row>
          <xdr:rowOff>27842</xdr:rowOff>
        </xdr:to>
        <xdr:sp macro="" textlink="">
          <xdr:nvSpPr>
            <xdr:cNvPr id="3084" name="Option 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gotówka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13922</xdr:colOff>
          <xdr:row>34</xdr:row>
          <xdr:rowOff>90122</xdr:rowOff>
        </xdr:from>
        <xdr:to>
          <xdr:col>4</xdr:col>
          <xdr:colOff>307732</xdr:colOff>
          <xdr:row>35</xdr:row>
          <xdr:rowOff>147272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B056B4-681D-7660-763F-9A4D0D911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karta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21248</xdr:colOff>
          <xdr:row>36</xdr:row>
          <xdr:rowOff>46160</xdr:rowOff>
        </xdr:from>
        <xdr:to>
          <xdr:col>4</xdr:col>
          <xdr:colOff>315058</xdr:colOff>
          <xdr:row>37</xdr:row>
          <xdr:rowOff>101113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75DC4A57-FF46-4B27-0D7B-FEF016BC9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l-PL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przelew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ctrlProp" Target="../ctrlProps/ctrlProp6.xml"/><Relationship Id="rId7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0" Type="http://schemas.openxmlformats.org/officeDocument/2006/relationships/ctrlProp" Target="../ctrlProps/ctrlProp13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428F-B7A9-4676-8456-E0200EA521C3}">
  <sheetPr codeName="Arkusz2"/>
  <dimension ref="A1:G24"/>
  <sheetViews>
    <sheetView workbookViewId="0">
      <selection activeCell="D20" sqref="D20"/>
    </sheetView>
  </sheetViews>
  <sheetFormatPr defaultRowHeight="12.75" x14ac:dyDescent="0.2"/>
  <cols>
    <col min="1" max="1" width="11.7109375" customWidth="1"/>
    <col min="2" max="2" width="10.85546875" customWidth="1"/>
    <col min="3" max="3" width="11.140625" bestFit="1" customWidth="1"/>
    <col min="6" max="6" width="15" customWidth="1"/>
  </cols>
  <sheetData>
    <row r="1" spans="1:7" ht="38.25" x14ac:dyDescent="0.2">
      <c r="A1" s="1" t="s">
        <v>0</v>
      </c>
      <c r="B1" s="1" t="s">
        <v>1</v>
      </c>
      <c r="C1" s="2" t="s">
        <v>2</v>
      </c>
      <c r="F1" s="2" t="s">
        <v>3</v>
      </c>
      <c r="G1" s="2" t="s">
        <v>4</v>
      </c>
    </row>
    <row r="2" spans="1:7" x14ac:dyDescent="0.2">
      <c r="A2" s="3"/>
      <c r="B2" s="3"/>
      <c r="C2" s="3">
        <v>0</v>
      </c>
      <c r="F2" s="3">
        <v>50000</v>
      </c>
      <c r="G2" s="4">
        <v>0.28000000000000003</v>
      </c>
    </row>
    <row r="3" spans="1:7" x14ac:dyDescent="0.2">
      <c r="A3" s="3">
        <f>F2</f>
        <v>50000</v>
      </c>
      <c r="B3" s="3">
        <f>A3*$G$2/12</f>
        <v>1166.6666666666667</v>
      </c>
      <c r="C3" s="3">
        <f>A3-(B3+$F$2/18)</f>
        <v>46055.555555555555</v>
      </c>
    </row>
    <row r="4" spans="1:7" x14ac:dyDescent="0.2">
      <c r="A4" s="3">
        <f>C3</f>
        <v>46055.555555555555</v>
      </c>
      <c r="B4" s="3">
        <f t="shared" ref="B4:B19" si="0">A4*$G$2/12</f>
        <v>1074.6296296296298</v>
      </c>
      <c r="C4" s="3">
        <f>A4-(B4+$F$2/18)</f>
        <v>42203.148148148146</v>
      </c>
    </row>
    <row r="5" spans="1:7" x14ac:dyDescent="0.2">
      <c r="A5" s="3">
        <f t="shared" ref="A5:A16" si="1">C4</f>
        <v>42203.148148148146</v>
      </c>
      <c r="B5" s="3">
        <f t="shared" si="0"/>
        <v>984.74012345679012</v>
      </c>
      <c r="C5" s="3">
        <f t="shared" ref="C5:C19" si="2">A5-(B5+$F$2/18)</f>
        <v>38440.630246913577</v>
      </c>
      <c r="F5">
        <f>50000/18</f>
        <v>2777.7777777777778</v>
      </c>
    </row>
    <row r="6" spans="1:7" x14ac:dyDescent="0.2">
      <c r="A6" s="3">
        <f t="shared" si="1"/>
        <v>38440.630246913577</v>
      </c>
      <c r="B6" s="3">
        <f t="shared" si="0"/>
        <v>896.9480390946502</v>
      </c>
      <c r="C6" s="3">
        <f t="shared" si="2"/>
        <v>34765.904430041148</v>
      </c>
    </row>
    <row r="7" spans="1:7" x14ac:dyDescent="0.2">
      <c r="A7" s="3">
        <f t="shared" si="1"/>
        <v>34765.904430041148</v>
      </c>
      <c r="B7" s="3">
        <f t="shared" si="0"/>
        <v>811.20443670096017</v>
      </c>
      <c r="C7" s="3">
        <f t="shared" si="2"/>
        <v>31176.922215562408</v>
      </c>
    </row>
    <row r="8" spans="1:7" x14ac:dyDescent="0.2">
      <c r="A8" s="3">
        <f t="shared" si="1"/>
        <v>31176.922215562408</v>
      </c>
      <c r="B8" s="3">
        <f t="shared" si="0"/>
        <v>727.46151836312299</v>
      </c>
      <c r="C8" s="3">
        <f t="shared" si="2"/>
        <v>27671.682919421506</v>
      </c>
    </row>
    <row r="9" spans="1:7" x14ac:dyDescent="0.2">
      <c r="A9" s="3">
        <f t="shared" si="1"/>
        <v>27671.682919421506</v>
      </c>
      <c r="B9" s="3">
        <f t="shared" si="0"/>
        <v>645.67260145316857</v>
      </c>
      <c r="C9" s="3">
        <f t="shared" si="2"/>
        <v>24248.232540190558</v>
      </c>
    </row>
    <row r="10" spans="1:7" x14ac:dyDescent="0.2">
      <c r="A10" s="3">
        <f t="shared" si="1"/>
        <v>24248.232540190558</v>
      </c>
      <c r="B10" s="3">
        <f t="shared" si="0"/>
        <v>565.79209260444634</v>
      </c>
      <c r="C10" s="3">
        <f t="shared" si="2"/>
        <v>20904.662669808335</v>
      </c>
    </row>
    <row r="11" spans="1:7" x14ac:dyDescent="0.2">
      <c r="A11" s="3">
        <f t="shared" si="1"/>
        <v>20904.662669808335</v>
      </c>
      <c r="B11" s="3">
        <f t="shared" si="0"/>
        <v>487.77546229552786</v>
      </c>
      <c r="C11" s="3">
        <f t="shared" si="2"/>
        <v>17639.109429735028</v>
      </c>
    </row>
    <row r="12" spans="1:7" x14ac:dyDescent="0.2">
      <c r="A12" s="3">
        <f t="shared" si="1"/>
        <v>17639.109429735028</v>
      </c>
      <c r="B12" s="3">
        <f t="shared" si="0"/>
        <v>411.57922002715071</v>
      </c>
      <c r="C12" s="3">
        <f t="shared" si="2"/>
        <v>14449.752431930099</v>
      </c>
    </row>
    <row r="13" spans="1:7" x14ac:dyDescent="0.2">
      <c r="A13" s="3">
        <f t="shared" si="1"/>
        <v>14449.752431930099</v>
      </c>
      <c r="B13" s="3">
        <f t="shared" si="0"/>
        <v>337.16089007836905</v>
      </c>
      <c r="C13" s="3">
        <f t="shared" si="2"/>
        <v>11334.813764073951</v>
      </c>
    </row>
    <row r="14" spans="1:7" x14ac:dyDescent="0.2">
      <c r="A14" s="3">
        <f t="shared" si="1"/>
        <v>11334.813764073951</v>
      </c>
      <c r="B14" s="3">
        <f t="shared" si="0"/>
        <v>264.47898782839223</v>
      </c>
      <c r="C14" s="3">
        <f t="shared" si="2"/>
        <v>8292.5569984677823</v>
      </c>
    </row>
    <row r="15" spans="1:7" x14ac:dyDescent="0.2">
      <c r="A15" s="3">
        <f t="shared" si="1"/>
        <v>8292.5569984677823</v>
      </c>
      <c r="B15" s="3">
        <f t="shared" si="0"/>
        <v>193.49299663091494</v>
      </c>
      <c r="C15" s="3">
        <f t="shared" si="2"/>
        <v>5321.2862240590894</v>
      </c>
    </row>
    <row r="16" spans="1:7" x14ac:dyDescent="0.2">
      <c r="A16" s="3">
        <f t="shared" si="1"/>
        <v>5321.2862240590894</v>
      </c>
      <c r="B16" s="3">
        <f t="shared" si="0"/>
        <v>124.16334522804543</v>
      </c>
      <c r="C16" s="3">
        <f t="shared" si="2"/>
        <v>2419.3451010532663</v>
      </c>
    </row>
    <row r="17" spans="1:3" x14ac:dyDescent="0.2">
      <c r="A17" s="3">
        <f>C16</f>
        <v>2419.3451010532663</v>
      </c>
      <c r="B17" s="3">
        <f t="shared" si="0"/>
        <v>56.451385691242884</v>
      </c>
      <c r="C17" s="3">
        <f t="shared" si="2"/>
        <v>-414.88406241575467</v>
      </c>
    </row>
    <row r="18" spans="1:3" x14ac:dyDescent="0.2">
      <c r="A18" s="3">
        <f>C17</f>
        <v>-414.88406241575467</v>
      </c>
      <c r="B18" s="3">
        <f t="shared" si="0"/>
        <v>-9.6806281230342766</v>
      </c>
      <c r="C18" s="3">
        <f t="shared" si="2"/>
        <v>-3182.9812120704983</v>
      </c>
    </row>
    <row r="19" spans="1:3" x14ac:dyDescent="0.2">
      <c r="A19" s="3">
        <f>C18</f>
        <v>-3182.9812120704983</v>
      </c>
      <c r="B19" s="3">
        <f t="shared" si="0"/>
        <v>-74.269561614978301</v>
      </c>
      <c r="C19" s="3">
        <f t="shared" si="2"/>
        <v>-5886.489428233298</v>
      </c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2A06-1B98-427A-9AA8-703E8E9BE5EB}">
  <sheetPr codeName="Arkusz3"/>
  <dimension ref="B5:E31"/>
  <sheetViews>
    <sheetView zoomScale="130" zoomScaleNormal="130" workbookViewId="0">
      <selection activeCell="E29" sqref="E29"/>
    </sheetView>
  </sheetViews>
  <sheetFormatPr defaultColWidth="9.140625" defaultRowHeight="12.75" x14ac:dyDescent="0.2"/>
  <cols>
    <col min="2" max="2" width="11.7109375" customWidth="1"/>
    <col min="3" max="3" width="13.85546875" customWidth="1"/>
    <col min="4" max="4" width="14" customWidth="1"/>
    <col min="5" max="5" width="12.28515625" customWidth="1"/>
  </cols>
  <sheetData>
    <row r="5" spans="2:5" ht="13.5" thickBot="1" x14ac:dyDescent="0.25"/>
    <row r="6" spans="2:5" ht="13.5" thickTop="1" x14ac:dyDescent="0.2">
      <c r="B6" s="33" t="s">
        <v>12</v>
      </c>
      <c r="C6" s="34"/>
      <c r="D6" s="34"/>
      <c r="E6" s="35"/>
    </row>
    <row r="7" spans="2:5" x14ac:dyDescent="0.2">
      <c r="B7" s="5" t="s">
        <v>5</v>
      </c>
      <c r="C7" s="16" t="s">
        <v>6</v>
      </c>
      <c r="D7" s="16" t="s">
        <v>33</v>
      </c>
      <c r="E7" s="17" t="s">
        <v>7</v>
      </c>
    </row>
    <row r="8" spans="2:5" x14ac:dyDescent="0.2">
      <c r="B8" s="5"/>
      <c r="C8" s="18">
        <f ca="1">OFFSET(cennik!B3,cennik!C2,0)</f>
        <v>272</v>
      </c>
      <c r="D8" s="32">
        <v>3</v>
      </c>
      <c r="E8" s="3">
        <f ca="1">C8*D8</f>
        <v>816</v>
      </c>
    </row>
    <row r="9" spans="2:5" ht="13.5" thickBot="1" x14ac:dyDescent="0.25">
      <c r="B9" s="6"/>
      <c r="C9" s="19"/>
      <c r="D9" s="19"/>
      <c r="E9" s="20"/>
    </row>
    <row r="10" spans="2:5" ht="14.25" thickTop="1" thickBot="1" x14ac:dyDescent="0.25"/>
    <row r="11" spans="2:5" ht="13.5" thickTop="1" x14ac:dyDescent="0.2">
      <c r="B11" s="33" t="s">
        <v>13</v>
      </c>
      <c r="C11" s="34"/>
      <c r="D11" s="34"/>
      <c r="E11" s="35"/>
    </row>
    <row r="12" spans="2:5" x14ac:dyDescent="0.2">
      <c r="B12" s="5" t="s">
        <v>5</v>
      </c>
      <c r="C12" s="16" t="s">
        <v>6</v>
      </c>
      <c r="D12" s="16" t="s">
        <v>33</v>
      </c>
      <c r="E12" s="17" t="s">
        <v>7</v>
      </c>
    </row>
    <row r="13" spans="2:5" x14ac:dyDescent="0.2">
      <c r="B13" s="5"/>
      <c r="C13" s="18">
        <f ca="1">OFFSET(cennik!B8,cennik!C3,0)</f>
        <v>99</v>
      </c>
      <c r="D13" s="32">
        <v>3</v>
      </c>
      <c r="E13" s="3">
        <f ca="1">C13*D13</f>
        <v>297</v>
      </c>
    </row>
    <row r="14" spans="2:5" ht="13.5" thickBot="1" x14ac:dyDescent="0.25">
      <c r="B14" s="6"/>
      <c r="C14" s="19"/>
      <c r="D14" s="19"/>
      <c r="E14" s="20"/>
    </row>
    <row r="15" spans="2:5" ht="14.25" thickTop="1" thickBot="1" x14ac:dyDescent="0.25"/>
    <row r="16" spans="2:5" ht="13.5" thickTop="1" x14ac:dyDescent="0.2">
      <c r="B16" s="33" t="s">
        <v>14</v>
      </c>
      <c r="C16" s="34"/>
      <c r="D16" s="34"/>
      <c r="E16" s="35"/>
    </row>
    <row r="17" spans="2:5" x14ac:dyDescent="0.2">
      <c r="B17" s="5" t="s">
        <v>5</v>
      </c>
      <c r="C17" s="16" t="s">
        <v>6</v>
      </c>
      <c r="D17" s="16" t="s">
        <v>33</v>
      </c>
      <c r="E17" s="17" t="s">
        <v>7</v>
      </c>
    </row>
    <row r="18" spans="2:5" x14ac:dyDescent="0.2">
      <c r="B18" s="5"/>
      <c r="C18" s="18">
        <f ca="1">OFFSET(cennik!E3,cennik!C4,0)</f>
        <v>1111</v>
      </c>
      <c r="D18" s="32">
        <v>3</v>
      </c>
      <c r="E18" s="3">
        <f ca="1">C18*D18</f>
        <v>3333</v>
      </c>
    </row>
    <row r="19" spans="2:5" ht="13.5" thickBot="1" x14ac:dyDescent="0.25">
      <c r="B19" s="6"/>
      <c r="C19" s="19"/>
      <c r="D19" s="19"/>
      <c r="E19" s="20"/>
    </row>
    <row r="20" spans="2:5" ht="14.25" thickTop="1" thickBot="1" x14ac:dyDescent="0.25"/>
    <row r="21" spans="2:5" ht="13.5" thickTop="1" x14ac:dyDescent="0.2">
      <c r="B21" s="33" t="s">
        <v>15</v>
      </c>
      <c r="C21" s="34"/>
      <c r="D21" s="34"/>
      <c r="E21" s="35"/>
    </row>
    <row r="22" spans="2:5" x14ac:dyDescent="0.2">
      <c r="B22" s="5" t="s">
        <v>5</v>
      </c>
      <c r="C22" s="16" t="s">
        <v>32</v>
      </c>
      <c r="D22" s="16" t="s">
        <v>34</v>
      </c>
      <c r="E22" s="17" t="s">
        <v>7</v>
      </c>
    </row>
    <row r="23" spans="2:5" x14ac:dyDescent="0.2">
      <c r="B23" s="5" t="s">
        <v>25</v>
      </c>
      <c r="C23" s="18">
        <f>VLOOKUP(B23,cennik!$D$9:$E$11,2,FALSE)</f>
        <v>23</v>
      </c>
      <c r="D23" s="32">
        <v>2</v>
      </c>
      <c r="E23" s="3">
        <f>C23*D23</f>
        <v>46</v>
      </c>
    </row>
    <row r="24" spans="2:5" ht="13.5" thickBot="1" x14ac:dyDescent="0.25">
      <c r="B24" s="6"/>
      <c r="C24" s="19"/>
      <c r="D24" s="19"/>
      <c r="E24" s="20"/>
    </row>
    <row r="25" spans="2:5" ht="14.25" thickTop="1" thickBot="1" x14ac:dyDescent="0.25"/>
    <row r="26" spans="2:5" ht="14.25" thickTop="1" thickBot="1" x14ac:dyDescent="0.25">
      <c r="D26" s="21" t="s">
        <v>8</v>
      </c>
      <c r="E26" s="22">
        <f ca="1">SUM(E23,E18,E13,E8)</f>
        <v>4492</v>
      </c>
    </row>
    <row r="27" spans="2:5" ht="13.5" thickTop="1" x14ac:dyDescent="0.2"/>
    <row r="28" spans="2:5" ht="13.5" thickBot="1" x14ac:dyDescent="0.25"/>
    <row r="29" spans="2:5" ht="14.25" thickTop="1" thickBot="1" x14ac:dyDescent="0.25">
      <c r="D29" s="21" t="s">
        <v>7</v>
      </c>
      <c r="E29" s="22">
        <f ca="1">IF(cennik!C6,(1-cennik!$G$2)*voxal!E26,voxal!E26)</f>
        <v>3818.2</v>
      </c>
    </row>
    <row r="30" spans="2:5" ht="13.5" thickTop="1" x14ac:dyDescent="0.2"/>
    <row r="31" spans="2:5" x14ac:dyDescent="0.2">
      <c r="C31" t="s">
        <v>11</v>
      </c>
      <c r="D31" s="36"/>
      <c r="E31" s="36"/>
    </row>
  </sheetData>
  <sheetProtection selectLockedCells="1"/>
  <mergeCells count="5">
    <mergeCell ref="B6:E6"/>
    <mergeCell ref="B11:E11"/>
    <mergeCell ref="B16:E16"/>
    <mergeCell ref="B21:E21"/>
    <mergeCell ref="D31:E31"/>
  </mergeCells>
  <phoneticPr fontId="0" type="noConversion"/>
  <dataValidations xWindow="403" yWindow="412" count="3">
    <dataValidation type="whole" operator="greaterThanOrEqual" allowBlank="1" showInputMessage="1" showErrorMessage="1" errorTitle="Błędne dane." error="Wprowadzono błędną liczbę stołów. Liczba powinna być całkowita, większa lub równa zero." promptTitle="Informacja" prompt="Proszę wpisać liczbę stołów." sqref="D8" xr:uid="{ACC7BF0C-311F-42F2-901B-A282BFD1B59D}">
      <formula1>0</formula1>
    </dataValidation>
    <dataValidation type="whole" operator="greaterThanOrEqual" allowBlank="1" showInputMessage="1" showErrorMessage="1" errorTitle="Błędne dane." error="Wprowadzono błędną liczbę krzeseł. Liczba powinna być całkowita, większa lub równa zero." promptTitle="Informacja" prompt="Proszę wpisać liczbę krzeseł." sqref="D13" xr:uid="{FD7EBA81-3E8D-4113-ABD1-CDB1EFCAA074}">
      <formula1>0</formula1>
    </dataValidation>
    <dataValidation type="whole" operator="greaterThanOrEqual" allowBlank="1" showInputMessage="1" showErrorMessage="1" errorTitle="Błędne dane." error="Wprowadzono błędną liczbę szaf. Liczba powinna być całkowita, większa lub równa zero." promptTitle="Informacja" prompt="Proszę wpisać liczbę szaf." sqref="D18" xr:uid="{6292A22D-D6AD-4907-935A-14315058CA99}">
      <formula1>0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1</xdr:col>
                    <xdr:colOff>9525</xdr:colOff>
                    <xdr:row>11</xdr:row>
                    <xdr:rowOff>152400</xdr:rowOff>
                  </from>
                  <to>
                    <xdr:col>2</xdr:col>
                    <xdr:colOff>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161925</xdr:rowOff>
                  </from>
                  <to>
                    <xdr:col>2</xdr:col>
                    <xdr:colOff>161925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defaultSize="0" autoLine="0" autoPict="0">
                <anchor moveWithCells="1">
                  <from>
                    <xdr:col>1</xdr:col>
                    <xdr:colOff>19050</xdr:colOff>
                    <xdr:row>12</xdr:row>
                    <xdr:rowOff>9525</xdr:rowOff>
                  </from>
                  <to>
                    <xdr:col>2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7" name="Drop Down 1">
              <controlPr defaultSize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2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03" yWindow="412" count="1">
        <x14:dataValidation type="list" allowBlank="1" showInputMessage="1" showErrorMessage="1" xr:uid="{992DDFFD-F7CF-48F8-8EDF-3C7ED6942A25}">
          <x14:formula1>
            <xm:f>cennik!$D$9:$D$11</xm:f>
          </x14:formula1>
          <xm:sqref>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561B-71D6-480D-8079-732F9FD60426}">
  <sheetPr codeName="Arkusz4"/>
  <dimension ref="A1:G12"/>
  <sheetViews>
    <sheetView zoomScaleNormal="100" workbookViewId="0">
      <selection activeCell="E5" sqref="E5"/>
    </sheetView>
  </sheetViews>
  <sheetFormatPr defaultRowHeight="12.75" x14ac:dyDescent="0.2"/>
  <cols>
    <col min="1" max="1" width="12.28515625" customWidth="1"/>
    <col min="2" max="2" width="14.7109375" customWidth="1"/>
    <col min="4" max="4" width="13" customWidth="1"/>
    <col min="5" max="5" width="11.42578125" customWidth="1"/>
  </cols>
  <sheetData>
    <row r="1" spans="1:7" ht="65.25" customHeight="1" thickBot="1" x14ac:dyDescent="0.25"/>
    <row r="2" spans="1:7" ht="14.25" thickTop="1" thickBot="1" x14ac:dyDescent="0.25">
      <c r="A2" s="37" t="s">
        <v>16</v>
      </c>
      <c r="B2" s="38"/>
      <c r="C2" s="31">
        <v>3</v>
      </c>
      <c r="D2" s="39" t="s">
        <v>18</v>
      </c>
      <c r="E2" s="40"/>
      <c r="F2" s="14" t="s">
        <v>10</v>
      </c>
      <c r="G2" s="15">
        <v>0.15</v>
      </c>
    </row>
    <row r="3" spans="1:7" ht="14.25" thickTop="1" thickBot="1" x14ac:dyDescent="0.25">
      <c r="A3" s="12" t="s">
        <v>5</v>
      </c>
      <c r="B3" s="23" t="s">
        <v>9</v>
      </c>
      <c r="C3" s="31">
        <v>1</v>
      </c>
      <c r="D3" s="27" t="s">
        <v>5</v>
      </c>
      <c r="E3" s="13" t="s">
        <v>9</v>
      </c>
    </row>
    <row r="4" spans="1:7" ht="13.5" thickTop="1" x14ac:dyDescent="0.2">
      <c r="A4" s="10" t="s">
        <v>26</v>
      </c>
      <c r="B4" s="24">
        <v>199</v>
      </c>
      <c r="C4" s="31">
        <v>1</v>
      </c>
      <c r="D4" s="28" t="s">
        <v>21</v>
      </c>
      <c r="E4" s="11">
        <v>1111</v>
      </c>
    </row>
    <row r="5" spans="1:7" x14ac:dyDescent="0.2">
      <c r="A5" s="5" t="s">
        <v>27</v>
      </c>
      <c r="B5" s="25">
        <v>365</v>
      </c>
      <c r="C5" s="31">
        <v>3</v>
      </c>
      <c r="D5" s="29" t="s">
        <v>22</v>
      </c>
      <c r="E5" s="7">
        <v>400</v>
      </c>
    </row>
    <row r="6" spans="1:7" ht="13.5" thickBot="1" x14ac:dyDescent="0.25">
      <c r="A6" s="6" t="s">
        <v>28</v>
      </c>
      <c r="B6" s="26">
        <v>272</v>
      </c>
      <c r="C6" s="31" t="b">
        <v>1</v>
      </c>
      <c r="D6" s="30"/>
      <c r="E6" s="9"/>
    </row>
    <row r="7" spans="1:7" ht="13.5" thickTop="1" x14ac:dyDescent="0.2">
      <c r="A7" s="41" t="s">
        <v>17</v>
      </c>
      <c r="B7" s="42"/>
      <c r="D7" s="41" t="s">
        <v>19</v>
      </c>
      <c r="E7" s="42"/>
    </row>
    <row r="8" spans="1:7" ht="13.5" thickBot="1" x14ac:dyDescent="0.25">
      <c r="A8" s="12" t="s">
        <v>5</v>
      </c>
      <c r="B8" s="13" t="s">
        <v>9</v>
      </c>
      <c r="D8" s="12" t="s">
        <v>5</v>
      </c>
      <c r="E8" s="13" t="s">
        <v>20</v>
      </c>
    </row>
    <row r="9" spans="1:7" ht="13.5" thickTop="1" x14ac:dyDescent="0.2">
      <c r="A9" s="10" t="s">
        <v>29</v>
      </c>
      <c r="B9" s="11">
        <v>99</v>
      </c>
      <c r="D9" s="10" t="s">
        <v>23</v>
      </c>
      <c r="E9" s="11">
        <v>30</v>
      </c>
    </row>
    <row r="10" spans="1:7" x14ac:dyDescent="0.2">
      <c r="A10" s="5" t="s">
        <v>30</v>
      </c>
      <c r="B10" s="7">
        <v>50</v>
      </c>
      <c r="D10" s="5" t="s">
        <v>24</v>
      </c>
      <c r="E10" s="7">
        <v>67</v>
      </c>
    </row>
    <row r="11" spans="1:7" ht="13.5" thickBot="1" x14ac:dyDescent="0.25">
      <c r="A11" s="6" t="s">
        <v>31</v>
      </c>
      <c r="B11" s="8">
        <v>61</v>
      </c>
      <c r="D11" s="6" t="s">
        <v>25</v>
      </c>
      <c r="E11" s="8">
        <v>23</v>
      </c>
    </row>
    <row r="12" spans="1:7" ht="13.5" thickTop="1" x14ac:dyDescent="0.2"/>
  </sheetData>
  <mergeCells count="4">
    <mergeCell ref="A2:B2"/>
    <mergeCell ref="D2:E2"/>
    <mergeCell ref="A7:B7"/>
    <mergeCell ref="D7:E7"/>
  </mergeCells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2E09-33F3-4CFC-B617-67C7E2BD83BB}">
  <sheetPr codeName="Arkusz1"/>
  <dimension ref="B5:E40"/>
  <sheetViews>
    <sheetView tabSelected="1" zoomScale="130" zoomScaleNormal="130" workbookViewId="0">
      <selection activeCell="P19" sqref="P19"/>
    </sheetView>
  </sheetViews>
  <sheetFormatPr defaultColWidth="9.140625" defaultRowHeight="12.75" x14ac:dyDescent="0.2"/>
  <cols>
    <col min="2" max="2" width="11.7109375" customWidth="1"/>
    <col min="3" max="3" width="13.85546875" customWidth="1"/>
    <col min="4" max="4" width="14" customWidth="1"/>
    <col min="5" max="5" width="12.28515625" customWidth="1"/>
  </cols>
  <sheetData>
    <row r="5" spans="2:5" ht="13.5" thickBot="1" x14ac:dyDescent="0.25"/>
    <row r="6" spans="2:5" ht="13.5" thickTop="1" x14ac:dyDescent="0.2">
      <c r="B6" s="33" t="s">
        <v>12</v>
      </c>
      <c r="C6" s="34"/>
      <c r="D6" s="34"/>
      <c r="E6" s="35"/>
    </row>
    <row r="7" spans="2:5" x14ac:dyDescent="0.2">
      <c r="B7" s="5" t="s">
        <v>5</v>
      </c>
      <c r="C7" s="16" t="s">
        <v>6</v>
      </c>
      <c r="D7" s="16" t="s">
        <v>33</v>
      </c>
      <c r="E7" s="17" t="s">
        <v>7</v>
      </c>
    </row>
    <row r="8" spans="2:5" x14ac:dyDescent="0.2">
      <c r="B8" s="5"/>
      <c r="C8" s="18">
        <f ca="1">OFFSET(cennik!B3,cennik!C2,0)</f>
        <v>272</v>
      </c>
      <c r="D8" s="32">
        <v>4</v>
      </c>
      <c r="E8" s="3">
        <f ca="1">C8*D8</f>
        <v>1088</v>
      </c>
    </row>
    <row r="9" spans="2:5" ht="13.5" thickBot="1" x14ac:dyDescent="0.25">
      <c r="B9" s="6"/>
      <c r="C9" s="19"/>
      <c r="D9" s="19"/>
      <c r="E9" s="20"/>
    </row>
    <row r="10" spans="2:5" ht="14.25" thickTop="1" thickBot="1" x14ac:dyDescent="0.25"/>
    <row r="11" spans="2:5" ht="13.5" thickTop="1" x14ac:dyDescent="0.2">
      <c r="B11" s="33" t="s">
        <v>13</v>
      </c>
      <c r="C11" s="34"/>
      <c r="D11" s="34"/>
      <c r="E11" s="35"/>
    </row>
    <row r="12" spans="2:5" x14ac:dyDescent="0.2">
      <c r="B12" s="5" t="s">
        <v>5</v>
      </c>
      <c r="C12" s="16" t="s">
        <v>6</v>
      </c>
      <c r="D12" s="16" t="s">
        <v>33</v>
      </c>
      <c r="E12" s="17" t="s">
        <v>7</v>
      </c>
    </row>
    <row r="13" spans="2:5" x14ac:dyDescent="0.2">
      <c r="B13" s="5"/>
      <c r="C13" s="18">
        <f ca="1">OFFSET(cennik!B8,cennik!C3,0)</f>
        <v>99</v>
      </c>
      <c r="D13" s="32">
        <v>3</v>
      </c>
      <c r="E13" s="3">
        <f ca="1">C13*D13</f>
        <v>297</v>
      </c>
    </row>
    <row r="14" spans="2:5" ht="13.5" thickBot="1" x14ac:dyDescent="0.25">
      <c r="B14" s="6"/>
      <c r="C14" s="19"/>
      <c r="D14" s="19"/>
      <c r="E14" s="20"/>
    </row>
    <row r="15" spans="2:5" ht="14.25" thickTop="1" thickBot="1" x14ac:dyDescent="0.25"/>
    <row r="16" spans="2:5" ht="13.5" thickTop="1" x14ac:dyDescent="0.2">
      <c r="B16" s="33" t="s">
        <v>14</v>
      </c>
      <c r="C16" s="34"/>
      <c r="D16" s="34"/>
      <c r="E16" s="35"/>
    </row>
    <row r="17" spans="2:5" x14ac:dyDescent="0.2">
      <c r="B17" s="5" t="s">
        <v>5</v>
      </c>
      <c r="C17" s="16" t="s">
        <v>6</v>
      </c>
      <c r="D17" s="16" t="s">
        <v>33</v>
      </c>
      <c r="E17" s="17" t="s">
        <v>7</v>
      </c>
    </row>
    <row r="18" spans="2:5" x14ac:dyDescent="0.2">
      <c r="B18" s="5"/>
      <c r="C18" s="18">
        <f ca="1">OFFSET(cennik!E3,cennik!C4,0)</f>
        <v>1111</v>
      </c>
      <c r="D18" s="32">
        <v>2</v>
      </c>
      <c r="E18" s="3">
        <f ca="1">C18*D18</f>
        <v>2222</v>
      </c>
    </row>
    <row r="19" spans="2:5" ht="13.5" thickBot="1" x14ac:dyDescent="0.25">
      <c r="B19" s="6"/>
      <c r="C19" s="19"/>
      <c r="D19" s="19"/>
      <c r="E19" s="20"/>
    </row>
    <row r="20" spans="2:5" ht="14.25" thickTop="1" thickBot="1" x14ac:dyDescent="0.25"/>
    <row r="21" spans="2:5" ht="13.5" thickTop="1" x14ac:dyDescent="0.2">
      <c r="B21" s="33" t="s">
        <v>15</v>
      </c>
      <c r="C21" s="34"/>
      <c r="D21" s="34"/>
      <c r="E21" s="35"/>
    </row>
    <row r="22" spans="2:5" x14ac:dyDescent="0.2">
      <c r="B22" s="5" t="s">
        <v>5</v>
      </c>
      <c r="C22" s="16" t="s">
        <v>32</v>
      </c>
      <c r="D22" s="16" t="s">
        <v>34</v>
      </c>
      <c r="E22" s="17" t="s">
        <v>7</v>
      </c>
    </row>
    <row r="23" spans="2:5" x14ac:dyDescent="0.2">
      <c r="B23" s="5" t="s">
        <v>24</v>
      </c>
      <c r="C23" s="18">
        <f>VLOOKUP(B23,cennik!$D$9:$E$11,2,FALSE)</f>
        <v>67</v>
      </c>
      <c r="D23" s="32">
        <v>10</v>
      </c>
      <c r="E23" s="3">
        <f>C23*D23</f>
        <v>670</v>
      </c>
    </row>
    <row r="24" spans="2:5" ht="13.5" thickBot="1" x14ac:dyDescent="0.25">
      <c r="B24" s="6"/>
      <c r="C24" s="19"/>
      <c r="D24" s="19"/>
      <c r="E24" s="20"/>
    </row>
    <row r="25" spans="2:5" ht="14.25" thickTop="1" thickBot="1" x14ac:dyDescent="0.25"/>
    <row r="26" spans="2:5" ht="14.25" thickTop="1" thickBot="1" x14ac:dyDescent="0.25">
      <c r="D26" s="21" t="s">
        <v>8</v>
      </c>
      <c r="E26" s="22">
        <f ca="1">SUM(E23,E18,E13,E8)</f>
        <v>4277</v>
      </c>
    </row>
    <row r="27" spans="2:5" ht="13.5" thickTop="1" x14ac:dyDescent="0.2"/>
    <row r="28" spans="2:5" ht="13.5" thickBot="1" x14ac:dyDescent="0.25"/>
    <row r="29" spans="2:5" ht="14.25" thickTop="1" thickBot="1" x14ac:dyDescent="0.25">
      <c r="D29" s="21" t="s">
        <v>7</v>
      </c>
      <c r="E29" s="22">
        <f ca="1">E26*IF(cennik!C6, 0.9, 1)*IF(D40=1, 0.9, 1)</f>
        <v>3464.3700000000003</v>
      </c>
    </row>
    <row r="30" spans="2:5" ht="13.5" thickTop="1" x14ac:dyDescent="0.2"/>
    <row r="31" spans="2:5" x14ac:dyDescent="0.2">
      <c r="C31" t="s">
        <v>11</v>
      </c>
      <c r="D31" s="36"/>
      <c r="E31" s="36"/>
    </row>
    <row r="40" spans="4:4" x14ac:dyDescent="0.2">
      <c r="D40" s="43">
        <v>1</v>
      </c>
    </row>
  </sheetData>
  <sheetProtection selectLockedCells="1"/>
  <mergeCells count="5">
    <mergeCell ref="B6:E6"/>
    <mergeCell ref="B11:E11"/>
    <mergeCell ref="B16:E16"/>
    <mergeCell ref="B21:E21"/>
    <mergeCell ref="D31:E31"/>
  </mergeCells>
  <dataValidations count="3">
    <dataValidation type="whole" operator="greaterThanOrEqual" allowBlank="1" showInputMessage="1" showErrorMessage="1" errorTitle="Błędne dane." error="Wprowadzono błędną liczbę szaf. Liczba powinna być całkowita, większa lub równa zero." promptTitle="Informacja" prompt="Proszę wpisać liczbę szaf." sqref="D18" xr:uid="{48FA724B-532B-4F18-B894-C37CE00865CB}">
      <formula1>0</formula1>
    </dataValidation>
    <dataValidation type="whole" operator="greaterThanOrEqual" allowBlank="1" showInputMessage="1" showErrorMessage="1" errorTitle="Błędne dane." error="Wprowadzono błędną liczbę krzeseł. Liczba powinna być całkowita, większa lub równa zero." promptTitle="Informacja" prompt="Proszę wpisać liczbę krzeseł." sqref="D13" xr:uid="{1DD8B5D7-7384-40BA-9854-D56214A0CACF}">
      <formula1>0</formula1>
    </dataValidation>
    <dataValidation type="whole" operator="greaterThanOrEqual" allowBlank="1" showInputMessage="1" showErrorMessage="1" errorTitle="Błędne dane." error="Wprowadzono błędną liczbę stołów. Liczba powinna być całkowita, większa lub równa zero." promptTitle="Informacja" prompt="Proszę wpisać liczbę stołów." sqref="D8" xr:uid="{D412C907-7413-47DA-A8BA-9460652E6D20}">
      <formula1>0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2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</xdr:col>
                    <xdr:colOff>9525</xdr:colOff>
                    <xdr:row>11</xdr:row>
                    <xdr:rowOff>152400</xdr:rowOff>
                  </from>
                  <to>
                    <xdr:col>2</xdr:col>
                    <xdr:colOff>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161925</xdr:rowOff>
                  </from>
                  <to>
                    <xdr:col>2</xdr:col>
                    <xdr:colOff>161925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Drop Down 5">
              <controlPr defaultSize="0" autoLine="0" autoPict="0">
                <anchor moveWithCells="1">
                  <from>
                    <xdr:col>1</xdr:col>
                    <xdr:colOff>19050</xdr:colOff>
                    <xdr:row>12</xdr:row>
                    <xdr:rowOff>9525</xdr:rowOff>
                  </from>
                  <to>
                    <xdr:col>2</xdr:col>
                    <xdr:colOff>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Group Box 7">
              <controlPr defaultSize="0" autoFill="0" autoPict="0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4</xdr:col>
                    <xdr:colOff>295275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9" name="Option Button 12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133350</xdr:rowOff>
                  </from>
                  <to>
                    <xdr:col>4</xdr:col>
                    <xdr:colOff>304800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0" name="Option Button 13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85725</xdr:rowOff>
                  </from>
                  <to>
                    <xdr:col>4</xdr:col>
                    <xdr:colOff>304800</xdr:colOff>
                    <xdr:row>35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1" name="Option Button 14">
              <controlPr defaultSize="0" autoFill="0" autoLine="0" autoPict="0">
                <anchor moveWithCells="1">
                  <from>
                    <xdr:col>3</xdr:col>
                    <xdr:colOff>19050</xdr:colOff>
                    <xdr:row>36</xdr:row>
                    <xdr:rowOff>47625</xdr:rowOff>
                  </from>
                  <to>
                    <xdr:col>4</xdr:col>
                    <xdr:colOff>314325</xdr:colOff>
                    <xdr:row>37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BD06AF-89F0-4CCA-B779-048641682CB5}">
          <x14:formula1>
            <xm:f>cennik!$D$9:$D$11</xm:f>
          </x14:formula1>
          <xm:sqref>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1</vt:lpstr>
      <vt:lpstr>voxal</vt:lpstr>
      <vt:lpstr>cennik</vt:lpstr>
      <vt:lpstr>Formularz_różne_płatności</vt:lpstr>
    </vt:vector>
  </TitlesOfParts>
  <Company>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Miłosz Groniewski</cp:lastModifiedBy>
  <dcterms:created xsi:type="dcterms:W3CDTF">2006-03-10T11:02:14Z</dcterms:created>
  <dcterms:modified xsi:type="dcterms:W3CDTF">2025-04-29T15:47:16Z</dcterms:modified>
</cp:coreProperties>
</file>