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udent\Desktop\wszystko z pulpitu\Groniewski_Miłosz\"/>
    </mc:Choice>
  </mc:AlternateContent>
  <bookViews>
    <workbookView xWindow="0" yWindow="0" windowWidth="28800" windowHeight="12330" activeTab="9"/>
  </bookViews>
  <sheets>
    <sheet name="lista" sheetId="1" r:id="rId1"/>
    <sheet name="dane dodatkowe" sheetId="2" r:id="rId2"/>
    <sheet name="Arkusz1" sheetId="4" r:id="rId3"/>
    <sheet name="analizy" sheetId="3" r:id="rId4"/>
    <sheet name="d1" sheetId="5" r:id="rId5"/>
    <sheet name="Lista_obecności" sheetId="6" r:id="rId6"/>
    <sheet name="Imię" sheetId="7" r:id="rId7"/>
    <sheet name="kobiety" sheetId="8" r:id="rId8"/>
    <sheet name="Wykres" sheetId="9" r:id="rId9"/>
    <sheet name="Raport" sheetId="10" r:id="rId10"/>
  </sheets>
  <definedNames>
    <definedName name="_xlnm._FilterDatabase" localSheetId="0" hidden="1">lista!$A$1:$M$98</definedName>
    <definedName name="_xlnm._FilterDatabase" localSheetId="9" hidden="1">Raport!$A$16:$M$113</definedName>
    <definedName name="Fragmentator_Miesiąc_ur_słownie">#N/A</definedName>
    <definedName name="Fragmentator_Nazwa_działu">#N/A</definedName>
    <definedName name="Fragmentator_Nazwa_stanowiska">#N/A</definedName>
    <definedName name="_xlnm.Print_Area" localSheetId="0">lista!$A$1:$S$108</definedName>
    <definedName name="_xlnm.Print_Area" localSheetId="9">Raport!$A$16:$S$123</definedName>
    <definedName name="_xlnm.Print_Titles" localSheetId="0">lista!$1:$1</definedName>
    <definedName name="_xlnm.Print_Titles" localSheetId="9">Raport!$16:$16</definedName>
  </definedNames>
  <calcPr calcId="162913"/>
  <pivotCaches>
    <pivotCache cacheId="1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  <x14:slicerCache r:id="rId14"/>
      </x15:slicerCaches>
    </ext>
  </extLst>
</workbook>
</file>

<file path=xl/calcChain.xml><?xml version="1.0" encoding="utf-8"?>
<calcChain xmlns="http://schemas.openxmlformats.org/spreadsheetml/2006/main">
  <c r="I13" i="10" l="1"/>
  <c r="I11" i="10"/>
  <c r="L113" i="10"/>
  <c r="J113" i="10"/>
  <c r="K113" i="10" s="1"/>
  <c r="H113" i="10"/>
  <c r="F113" i="10"/>
  <c r="D113" i="10"/>
  <c r="L112" i="10"/>
  <c r="J112" i="10"/>
  <c r="K112" i="10" s="1"/>
  <c r="H112" i="10"/>
  <c r="F112" i="10"/>
  <c r="D112" i="10"/>
  <c r="L111" i="10"/>
  <c r="J111" i="10"/>
  <c r="K111" i="10" s="1"/>
  <c r="H111" i="10"/>
  <c r="F111" i="10"/>
  <c r="D111" i="10"/>
  <c r="L110" i="10"/>
  <c r="J110" i="10"/>
  <c r="K110" i="10" s="1"/>
  <c r="H110" i="10"/>
  <c r="F110" i="10"/>
  <c r="D110" i="10"/>
  <c r="L109" i="10"/>
  <c r="J109" i="10"/>
  <c r="K109" i="10" s="1"/>
  <c r="H109" i="10"/>
  <c r="F109" i="10"/>
  <c r="D109" i="10"/>
  <c r="L108" i="10"/>
  <c r="J108" i="10"/>
  <c r="K108" i="10" s="1"/>
  <c r="H108" i="10"/>
  <c r="F108" i="10"/>
  <c r="D108" i="10"/>
  <c r="L107" i="10"/>
  <c r="J107" i="10"/>
  <c r="K107" i="10" s="1"/>
  <c r="H107" i="10"/>
  <c r="F107" i="10"/>
  <c r="D107" i="10"/>
  <c r="L106" i="10"/>
  <c r="J106" i="10"/>
  <c r="K106" i="10" s="1"/>
  <c r="H106" i="10"/>
  <c r="F106" i="10"/>
  <c r="D106" i="10"/>
  <c r="L105" i="10"/>
  <c r="J105" i="10"/>
  <c r="K105" i="10" s="1"/>
  <c r="H105" i="10"/>
  <c r="F105" i="10"/>
  <c r="D105" i="10"/>
  <c r="L104" i="10"/>
  <c r="J104" i="10"/>
  <c r="K104" i="10" s="1"/>
  <c r="H104" i="10"/>
  <c r="F104" i="10"/>
  <c r="D104" i="10"/>
  <c r="L103" i="10"/>
  <c r="J103" i="10"/>
  <c r="K103" i="10" s="1"/>
  <c r="H103" i="10"/>
  <c r="F103" i="10"/>
  <c r="D103" i="10"/>
  <c r="L102" i="10"/>
  <c r="J102" i="10"/>
  <c r="K102" i="10" s="1"/>
  <c r="H102" i="10"/>
  <c r="F102" i="10"/>
  <c r="D102" i="10"/>
  <c r="L101" i="10"/>
  <c r="J101" i="10"/>
  <c r="K101" i="10" s="1"/>
  <c r="H101" i="10"/>
  <c r="F101" i="10"/>
  <c r="D101" i="10"/>
  <c r="L100" i="10"/>
  <c r="J100" i="10"/>
  <c r="K100" i="10" s="1"/>
  <c r="H100" i="10"/>
  <c r="F100" i="10"/>
  <c r="D100" i="10"/>
  <c r="L99" i="10"/>
  <c r="J99" i="10"/>
  <c r="K99" i="10" s="1"/>
  <c r="H99" i="10"/>
  <c r="F99" i="10"/>
  <c r="D99" i="10"/>
  <c r="L98" i="10"/>
  <c r="J98" i="10"/>
  <c r="K98" i="10" s="1"/>
  <c r="H98" i="10"/>
  <c r="F98" i="10"/>
  <c r="D98" i="10"/>
  <c r="L97" i="10"/>
  <c r="J97" i="10"/>
  <c r="K97" i="10" s="1"/>
  <c r="H97" i="10"/>
  <c r="F97" i="10"/>
  <c r="D97" i="10"/>
  <c r="L96" i="10"/>
  <c r="J96" i="10"/>
  <c r="K96" i="10" s="1"/>
  <c r="H96" i="10"/>
  <c r="F96" i="10"/>
  <c r="D96" i="10"/>
  <c r="L95" i="10"/>
  <c r="J95" i="10"/>
  <c r="K95" i="10" s="1"/>
  <c r="H95" i="10"/>
  <c r="F95" i="10"/>
  <c r="D95" i="10"/>
  <c r="L94" i="10"/>
  <c r="J94" i="10"/>
  <c r="K94" i="10" s="1"/>
  <c r="H94" i="10"/>
  <c r="F94" i="10"/>
  <c r="D94" i="10"/>
  <c r="L93" i="10"/>
  <c r="J93" i="10"/>
  <c r="K93" i="10" s="1"/>
  <c r="H93" i="10"/>
  <c r="F93" i="10"/>
  <c r="D93" i="10"/>
  <c r="L92" i="10"/>
  <c r="J92" i="10"/>
  <c r="K92" i="10" s="1"/>
  <c r="H92" i="10"/>
  <c r="F92" i="10"/>
  <c r="D92" i="10"/>
  <c r="L91" i="10"/>
  <c r="J91" i="10"/>
  <c r="K91" i="10" s="1"/>
  <c r="H91" i="10"/>
  <c r="F91" i="10"/>
  <c r="D91" i="10"/>
  <c r="L90" i="10"/>
  <c r="J90" i="10"/>
  <c r="K90" i="10" s="1"/>
  <c r="H90" i="10"/>
  <c r="F90" i="10"/>
  <c r="D90" i="10"/>
  <c r="L89" i="10"/>
  <c r="J89" i="10"/>
  <c r="K89" i="10" s="1"/>
  <c r="H89" i="10"/>
  <c r="F89" i="10"/>
  <c r="D89" i="10"/>
  <c r="L88" i="10"/>
  <c r="J88" i="10"/>
  <c r="K88" i="10" s="1"/>
  <c r="H88" i="10"/>
  <c r="F88" i="10"/>
  <c r="D88" i="10"/>
  <c r="L87" i="10"/>
  <c r="J87" i="10"/>
  <c r="K87" i="10" s="1"/>
  <c r="H87" i="10"/>
  <c r="F87" i="10"/>
  <c r="D87" i="10"/>
  <c r="L86" i="10"/>
  <c r="J86" i="10"/>
  <c r="K86" i="10" s="1"/>
  <c r="H86" i="10"/>
  <c r="F86" i="10"/>
  <c r="D86" i="10"/>
  <c r="L85" i="10"/>
  <c r="J85" i="10"/>
  <c r="K85" i="10" s="1"/>
  <c r="H85" i="10"/>
  <c r="F85" i="10"/>
  <c r="D85" i="10"/>
  <c r="L84" i="10"/>
  <c r="J84" i="10"/>
  <c r="K84" i="10" s="1"/>
  <c r="H84" i="10"/>
  <c r="F84" i="10"/>
  <c r="D84" i="10"/>
  <c r="L83" i="10"/>
  <c r="J83" i="10"/>
  <c r="K83" i="10" s="1"/>
  <c r="H83" i="10"/>
  <c r="F83" i="10"/>
  <c r="D83" i="10"/>
  <c r="L82" i="10"/>
  <c r="J82" i="10"/>
  <c r="K82" i="10" s="1"/>
  <c r="H82" i="10"/>
  <c r="F82" i="10"/>
  <c r="D82" i="10"/>
  <c r="L81" i="10"/>
  <c r="J81" i="10"/>
  <c r="K81" i="10" s="1"/>
  <c r="H81" i="10"/>
  <c r="F81" i="10"/>
  <c r="D81" i="10"/>
  <c r="L80" i="10"/>
  <c r="J80" i="10"/>
  <c r="K80" i="10" s="1"/>
  <c r="H80" i="10"/>
  <c r="F80" i="10"/>
  <c r="D80" i="10"/>
  <c r="L79" i="10"/>
  <c r="J79" i="10"/>
  <c r="K79" i="10" s="1"/>
  <c r="H79" i="10"/>
  <c r="F79" i="10"/>
  <c r="D79" i="10"/>
  <c r="L78" i="10"/>
  <c r="J78" i="10"/>
  <c r="K78" i="10" s="1"/>
  <c r="H78" i="10"/>
  <c r="F78" i="10"/>
  <c r="D78" i="10"/>
  <c r="L77" i="10"/>
  <c r="J77" i="10"/>
  <c r="K77" i="10" s="1"/>
  <c r="H77" i="10"/>
  <c r="F77" i="10"/>
  <c r="D77" i="10"/>
  <c r="L76" i="10"/>
  <c r="J76" i="10"/>
  <c r="K76" i="10" s="1"/>
  <c r="H76" i="10"/>
  <c r="F76" i="10"/>
  <c r="D76" i="10"/>
  <c r="L75" i="10"/>
  <c r="J75" i="10"/>
  <c r="K75" i="10" s="1"/>
  <c r="H75" i="10"/>
  <c r="F75" i="10"/>
  <c r="D75" i="10"/>
  <c r="L74" i="10"/>
  <c r="J74" i="10"/>
  <c r="K74" i="10" s="1"/>
  <c r="H74" i="10"/>
  <c r="F74" i="10"/>
  <c r="D74" i="10"/>
  <c r="L73" i="10"/>
  <c r="J73" i="10"/>
  <c r="K73" i="10" s="1"/>
  <c r="H73" i="10"/>
  <c r="F73" i="10"/>
  <c r="D73" i="10"/>
  <c r="L72" i="10"/>
  <c r="J72" i="10"/>
  <c r="K72" i="10" s="1"/>
  <c r="H72" i="10"/>
  <c r="F72" i="10"/>
  <c r="D72" i="10"/>
  <c r="L71" i="10"/>
  <c r="J71" i="10"/>
  <c r="K71" i="10" s="1"/>
  <c r="H71" i="10"/>
  <c r="F71" i="10"/>
  <c r="D71" i="10"/>
  <c r="L70" i="10"/>
  <c r="J70" i="10"/>
  <c r="K70" i="10" s="1"/>
  <c r="H70" i="10"/>
  <c r="F70" i="10"/>
  <c r="D70" i="10"/>
  <c r="L69" i="10"/>
  <c r="J69" i="10"/>
  <c r="K69" i="10" s="1"/>
  <c r="H69" i="10"/>
  <c r="F69" i="10"/>
  <c r="D69" i="10"/>
  <c r="L68" i="10"/>
  <c r="J68" i="10"/>
  <c r="K68" i="10" s="1"/>
  <c r="H68" i="10"/>
  <c r="F68" i="10"/>
  <c r="D68" i="10"/>
  <c r="L67" i="10"/>
  <c r="J67" i="10"/>
  <c r="K67" i="10" s="1"/>
  <c r="H67" i="10"/>
  <c r="F67" i="10"/>
  <c r="D67" i="10"/>
  <c r="L66" i="10"/>
  <c r="J66" i="10"/>
  <c r="K66" i="10" s="1"/>
  <c r="H66" i="10"/>
  <c r="F66" i="10"/>
  <c r="D66" i="10"/>
  <c r="L65" i="10"/>
  <c r="J65" i="10"/>
  <c r="K65" i="10" s="1"/>
  <c r="H65" i="10"/>
  <c r="F65" i="10"/>
  <c r="D65" i="10"/>
  <c r="L64" i="10"/>
  <c r="J64" i="10"/>
  <c r="K64" i="10" s="1"/>
  <c r="H64" i="10"/>
  <c r="F64" i="10"/>
  <c r="D64" i="10"/>
  <c r="L63" i="10"/>
  <c r="J63" i="10"/>
  <c r="K63" i="10" s="1"/>
  <c r="H63" i="10"/>
  <c r="F63" i="10"/>
  <c r="D63" i="10"/>
  <c r="L62" i="10"/>
  <c r="J62" i="10"/>
  <c r="K62" i="10" s="1"/>
  <c r="H62" i="10"/>
  <c r="F62" i="10"/>
  <c r="D62" i="10"/>
  <c r="L61" i="10"/>
  <c r="J61" i="10"/>
  <c r="K61" i="10" s="1"/>
  <c r="H61" i="10"/>
  <c r="F61" i="10"/>
  <c r="D61" i="10"/>
  <c r="L60" i="10"/>
  <c r="J60" i="10"/>
  <c r="K60" i="10" s="1"/>
  <c r="H60" i="10"/>
  <c r="F60" i="10"/>
  <c r="D60" i="10"/>
  <c r="L59" i="10"/>
  <c r="J59" i="10"/>
  <c r="K59" i="10" s="1"/>
  <c r="H59" i="10"/>
  <c r="F59" i="10"/>
  <c r="D59" i="10"/>
  <c r="L58" i="10"/>
  <c r="J58" i="10"/>
  <c r="K58" i="10" s="1"/>
  <c r="H58" i="10"/>
  <c r="F58" i="10"/>
  <c r="D58" i="10"/>
  <c r="L57" i="10"/>
  <c r="J57" i="10"/>
  <c r="K57" i="10" s="1"/>
  <c r="H57" i="10"/>
  <c r="F57" i="10"/>
  <c r="D57" i="10"/>
  <c r="L56" i="10"/>
  <c r="J56" i="10"/>
  <c r="K56" i="10" s="1"/>
  <c r="H56" i="10"/>
  <c r="F56" i="10"/>
  <c r="D56" i="10"/>
  <c r="L55" i="10"/>
  <c r="J55" i="10"/>
  <c r="K55" i="10" s="1"/>
  <c r="H55" i="10"/>
  <c r="F55" i="10"/>
  <c r="D55" i="10"/>
  <c r="L54" i="10"/>
  <c r="J54" i="10"/>
  <c r="K54" i="10" s="1"/>
  <c r="H54" i="10"/>
  <c r="F54" i="10"/>
  <c r="D54" i="10"/>
  <c r="L53" i="10"/>
  <c r="J53" i="10"/>
  <c r="K53" i="10" s="1"/>
  <c r="H53" i="10"/>
  <c r="F53" i="10"/>
  <c r="D53" i="10"/>
  <c r="L52" i="10"/>
  <c r="J52" i="10"/>
  <c r="K52" i="10" s="1"/>
  <c r="H52" i="10"/>
  <c r="F52" i="10"/>
  <c r="D52" i="10"/>
  <c r="L51" i="10"/>
  <c r="J51" i="10"/>
  <c r="K51" i="10" s="1"/>
  <c r="H51" i="10"/>
  <c r="F51" i="10"/>
  <c r="D51" i="10"/>
  <c r="L50" i="10"/>
  <c r="J50" i="10"/>
  <c r="K50" i="10" s="1"/>
  <c r="H50" i="10"/>
  <c r="F50" i="10"/>
  <c r="D50" i="10"/>
  <c r="L49" i="10"/>
  <c r="J49" i="10"/>
  <c r="K49" i="10" s="1"/>
  <c r="H49" i="10"/>
  <c r="F49" i="10"/>
  <c r="D49" i="10"/>
  <c r="L48" i="10"/>
  <c r="J48" i="10"/>
  <c r="K48" i="10" s="1"/>
  <c r="H48" i="10"/>
  <c r="F48" i="10"/>
  <c r="D48" i="10"/>
  <c r="L47" i="10"/>
  <c r="J47" i="10"/>
  <c r="K47" i="10" s="1"/>
  <c r="H47" i="10"/>
  <c r="F47" i="10"/>
  <c r="D47" i="10"/>
  <c r="L46" i="10"/>
  <c r="J46" i="10"/>
  <c r="K46" i="10" s="1"/>
  <c r="H46" i="10"/>
  <c r="F46" i="10"/>
  <c r="D46" i="10"/>
  <c r="L45" i="10"/>
  <c r="J45" i="10"/>
  <c r="K45" i="10" s="1"/>
  <c r="H45" i="10"/>
  <c r="F45" i="10"/>
  <c r="D45" i="10"/>
  <c r="L44" i="10"/>
  <c r="J44" i="10"/>
  <c r="K44" i="10" s="1"/>
  <c r="H44" i="10"/>
  <c r="F44" i="10"/>
  <c r="D44" i="10"/>
  <c r="L43" i="10"/>
  <c r="J43" i="10"/>
  <c r="K43" i="10" s="1"/>
  <c r="H43" i="10"/>
  <c r="F43" i="10"/>
  <c r="D43" i="10"/>
  <c r="L42" i="10"/>
  <c r="J42" i="10"/>
  <c r="K42" i="10" s="1"/>
  <c r="H42" i="10"/>
  <c r="F42" i="10"/>
  <c r="D42" i="10"/>
  <c r="L41" i="10"/>
  <c r="J41" i="10"/>
  <c r="K41" i="10" s="1"/>
  <c r="H41" i="10"/>
  <c r="F41" i="10"/>
  <c r="D41" i="10"/>
  <c r="L40" i="10"/>
  <c r="J40" i="10"/>
  <c r="K40" i="10" s="1"/>
  <c r="H40" i="10"/>
  <c r="F40" i="10"/>
  <c r="D40" i="10"/>
  <c r="L39" i="10"/>
  <c r="J39" i="10"/>
  <c r="K39" i="10" s="1"/>
  <c r="H39" i="10"/>
  <c r="F39" i="10"/>
  <c r="D39" i="10"/>
  <c r="L38" i="10"/>
  <c r="J38" i="10"/>
  <c r="K38" i="10" s="1"/>
  <c r="H38" i="10"/>
  <c r="F38" i="10"/>
  <c r="D38" i="10"/>
  <c r="L37" i="10"/>
  <c r="J37" i="10"/>
  <c r="K37" i="10" s="1"/>
  <c r="H37" i="10"/>
  <c r="F37" i="10"/>
  <c r="D37" i="10"/>
  <c r="L36" i="10"/>
  <c r="J36" i="10"/>
  <c r="K36" i="10" s="1"/>
  <c r="H36" i="10"/>
  <c r="F36" i="10"/>
  <c r="D36" i="10"/>
  <c r="L35" i="10"/>
  <c r="J35" i="10"/>
  <c r="K35" i="10" s="1"/>
  <c r="H35" i="10"/>
  <c r="F35" i="10"/>
  <c r="D35" i="10"/>
  <c r="L34" i="10"/>
  <c r="J34" i="10"/>
  <c r="K34" i="10" s="1"/>
  <c r="H34" i="10"/>
  <c r="F34" i="10"/>
  <c r="D34" i="10"/>
  <c r="L33" i="10"/>
  <c r="J33" i="10"/>
  <c r="K33" i="10" s="1"/>
  <c r="H33" i="10"/>
  <c r="F33" i="10"/>
  <c r="D33" i="10"/>
  <c r="L32" i="10"/>
  <c r="J32" i="10"/>
  <c r="K32" i="10" s="1"/>
  <c r="H32" i="10"/>
  <c r="F32" i="10"/>
  <c r="D32" i="10"/>
  <c r="L31" i="10"/>
  <c r="J31" i="10"/>
  <c r="K31" i="10" s="1"/>
  <c r="H31" i="10"/>
  <c r="F31" i="10"/>
  <c r="D31" i="10"/>
  <c r="L30" i="10"/>
  <c r="J30" i="10"/>
  <c r="K30" i="10" s="1"/>
  <c r="H30" i="10"/>
  <c r="F30" i="10"/>
  <c r="D30" i="10"/>
  <c r="L29" i="10"/>
  <c r="J29" i="10"/>
  <c r="K29" i="10" s="1"/>
  <c r="H29" i="10"/>
  <c r="F29" i="10"/>
  <c r="D29" i="10"/>
  <c r="L28" i="10"/>
  <c r="J28" i="10"/>
  <c r="K28" i="10" s="1"/>
  <c r="H28" i="10"/>
  <c r="F28" i="10"/>
  <c r="D28" i="10"/>
  <c r="L27" i="10"/>
  <c r="J27" i="10"/>
  <c r="K27" i="10" s="1"/>
  <c r="H27" i="10"/>
  <c r="F27" i="10"/>
  <c r="D27" i="10"/>
  <c r="L26" i="10"/>
  <c r="J26" i="10"/>
  <c r="K26" i="10" s="1"/>
  <c r="H26" i="10"/>
  <c r="F26" i="10"/>
  <c r="D26" i="10"/>
  <c r="L25" i="10"/>
  <c r="J25" i="10"/>
  <c r="K25" i="10" s="1"/>
  <c r="H25" i="10"/>
  <c r="F25" i="10"/>
  <c r="D25" i="10"/>
  <c r="L24" i="10"/>
  <c r="J24" i="10"/>
  <c r="K24" i="10" s="1"/>
  <c r="H24" i="10"/>
  <c r="F24" i="10"/>
  <c r="D24" i="10"/>
  <c r="L23" i="10"/>
  <c r="J23" i="10"/>
  <c r="K23" i="10" s="1"/>
  <c r="H23" i="10"/>
  <c r="F23" i="10"/>
  <c r="D23" i="10"/>
  <c r="L22" i="10"/>
  <c r="J22" i="10"/>
  <c r="K22" i="10" s="1"/>
  <c r="H22" i="10"/>
  <c r="F22" i="10"/>
  <c r="D22" i="10"/>
  <c r="L21" i="10"/>
  <c r="J21" i="10"/>
  <c r="K21" i="10" s="1"/>
  <c r="H21" i="10"/>
  <c r="F21" i="10"/>
  <c r="D21" i="10"/>
  <c r="L20" i="10"/>
  <c r="J20" i="10"/>
  <c r="K20" i="10" s="1"/>
  <c r="H20" i="10"/>
  <c r="F20" i="10"/>
  <c r="D20" i="10"/>
  <c r="L19" i="10"/>
  <c r="J19" i="10"/>
  <c r="K19" i="10" s="1"/>
  <c r="H19" i="10"/>
  <c r="F19" i="10"/>
  <c r="D19" i="10"/>
  <c r="L18" i="10"/>
  <c r="J18" i="10"/>
  <c r="K18" i="10" s="1"/>
  <c r="H18" i="10"/>
  <c r="F18" i="10"/>
  <c r="D18" i="10"/>
  <c r="L17" i="10"/>
  <c r="J17" i="10"/>
  <c r="K17" i="10" s="1"/>
  <c r="H17" i="10"/>
  <c r="F17" i="10"/>
  <c r="D17" i="10"/>
  <c r="L11" i="9"/>
  <c r="J11" i="9"/>
  <c r="K11" i="9" s="1"/>
  <c r="M11" i="9" s="1"/>
  <c r="H11" i="9"/>
  <c r="F11" i="9"/>
  <c r="D11" i="9"/>
  <c r="L10" i="9"/>
  <c r="K10" i="9"/>
  <c r="M10" i="9" s="1"/>
  <c r="J10" i="9"/>
  <c r="H10" i="9"/>
  <c r="F10" i="9"/>
  <c r="D10" i="9"/>
  <c r="L9" i="9"/>
  <c r="K9" i="9"/>
  <c r="M9" i="9" s="1"/>
  <c r="J9" i="9"/>
  <c r="H9" i="9"/>
  <c r="F9" i="9"/>
  <c r="D9" i="9"/>
  <c r="L8" i="9"/>
  <c r="J8" i="9"/>
  <c r="K8" i="9" s="1"/>
  <c r="M8" i="9" s="1"/>
  <c r="H8" i="9"/>
  <c r="F8" i="9"/>
  <c r="D8" i="9"/>
  <c r="L7" i="9"/>
  <c r="J7" i="9"/>
  <c r="K7" i="9" s="1"/>
  <c r="M7" i="9" s="1"/>
  <c r="H7" i="9"/>
  <c r="F7" i="9"/>
  <c r="D7" i="9"/>
  <c r="L6" i="9"/>
  <c r="K6" i="9"/>
  <c r="M6" i="9" s="1"/>
  <c r="J6" i="9"/>
  <c r="H6" i="9"/>
  <c r="F6" i="9"/>
  <c r="D6" i="9"/>
  <c r="L5" i="9"/>
  <c r="K5" i="9"/>
  <c r="M5" i="9" s="1"/>
  <c r="J5" i="9"/>
  <c r="H5" i="9"/>
  <c r="F5" i="9"/>
  <c r="D5" i="9"/>
  <c r="L4" i="9"/>
  <c r="J4" i="9"/>
  <c r="K4" i="9" s="1"/>
  <c r="M4" i="9" s="1"/>
  <c r="H4" i="9"/>
  <c r="F4" i="9"/>
  <c r="D4" i="9"/>
  <c r="L3" i="9"/>
  <c r="J3" i="9"/>
  <c r="K3" i="9" s="1"/>
  <c r="M3" i="9" s="1"/>
  <c r="H3" i="9"/>
  <c r="F3" i="9"/>
  <c r="D3" i="9"/>
  <c r="L2" i="9"/>
  <c r="K2" i="9"/>
  <c r="M2" i="9" s="1"/>
  <c r="J2" i="9"/>
  <c r="H2" i="9"/>
  <c r="F2" i="9"/>
  <c r="D2" i="9"/>
  <c r="M107" i="10" l="1"/>
  <c r="M22" i="10"/>
  <c r="M54" i="10"/>
  <c r="M58" i="10"/>
  <c r="M78" i="10"/>
  <c r="M84" i="10"/>
  <c r="M88" i="10"/>
  <c r="M17" i="10"/>
  <c r="L13" i="10"/>
  <c r="M21" i="10"/>
  <c r="M45" i="10"/>
  <c r="M49" i="10"/>
  <c r="M53" i="10"/>
  <c r="M61" i="10"/>
  <c r="M73" i="10"/>
  <c r="M77" i="10"/>
  <c r="M93" i="10"/>
  <c r="M97" i="10"/>
  <c r="M100" i="10"/>
  <c r="M104" i="10"/>
  <c r="M67" i="10"/>
  <c r="M71" i="10"/>
  <c r="M75" i="10"/>
  <c r="M82" i="10"/>
  <c r="M86" i="10"/>
  <c r="M90" i="10"/>
  <c r="M113" i="10"/>
  <c r="J13" i="10"/>
  <c r="M24" i="10"/>
  <c r="M32" i="10"/>
  <c r="M36" i="10"/>
  <c r="M60" i="10"/>
  <c r="M64" i="10"/>
  <c r="M68" i="10"/>
  <c r="M72" i="10"/>
  <c r="M76" i="10"/>
  <c r="M79" i="10"/>
  <c r="M87" i="10"/>
  <c r="M91" i="10"/>
  <c r="M98" i="10"/>
  <c r="M102" i="10"/>
  <c r="M106" i="10"/>
  <c r="K13" i="10"/>
  <c r="M57" i="10"/>
  <c r="M65" i="10"/>
  <c r="M94" i="10"/>
  <c r="M101" i="10"/>
  <c r="M108" i="10"/>
  <c r="M112" i="10"/>
  <c r="M19" i="10"/>
  <c r="M26" i="10"/>
  <c r="M30" i="10"/>
  <c r="M34" i="10"/>
  <c r="M38" i="10"/>
  <c r="M42" i="10"/>
  <c r="M46" i="10"/>
  <c r="M50" i="10"/>
  <c r="M20" i="10"/>
  <c r="M23" i="10"/>
  <c r="M27" i="10"/>
  <c r="M35" i="10"/>
  <c r="M39" i="10"/>
  <c r="M43" i="10"/>
  <c r="M51" i="10"/>
  <c r="M96" i="10"/>
  <c r="M99" i="10"/>
  <c r="M110" i="10"/>
  <c r="M62" i="10"/>
  <c r="M18" i="10"/>
  <c r="M29" i="10"/>
  <c r="M33" i="10"/>
  <c r="M37" i="10"/>
  <c r="M40" i="10"/>
  <c r="M48" i="10"/>
  <c r="M52" i="10"/>
  <c r="M63" i="10"/>
  <c r="M66" i="10"/>
  <c r="M70" i="10"/>
  <c r="M74" i="10"/>
  <c r="M81" i="10"/>
  <c r="M85" i="10"/>
  <c r="M92" i="10"/>
  <c r="M95" i="10"/>
  <c r="M103" i="10"/>
  <c r="M111" i="10"/>
  <c r="M105" i="10"/>
  <c r="M109" i="10"/>
  <c r="M25" i="10"/>
  <c r="M28" i="10"/>
  <c r="M31" i="10"/>
  <c r="M41" i="10"/>
  <c r="M44" i="10"/>
  <c r="M47" i="10"/>
  <c r="M55" i="10"/>
  <c r="M56" i="10"/>
  <c r="M59" i="10"/>
  <c r="M69" i="10"/>
  <c r="M80" i="10"/>
  <c r="M83" i="10"/>
  <c r="M89" i="10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2" i="1"/>
  <c r="J3" i="1"/>
  <c r="K3" i="1" s="1"/>
  <c r="M3" i="1" s="1"/>
  <c r="J4" i="1"/>
  <c r="K4" i="1" s="1"/>
  <c r="M4" i="1" s="1"/>
  <c r="J5" i="1"/>
  <c r="K5" i="1" s="1"/>
  <c r="J6" i="1"/>
  <c r="K6" i="1" s="1"/>
  <c r="J7" i="1"/>
  <c r="K7" i="1" s="1"/>
  <c r="M7" i="1" s="1"/>
  <c r="J8" i="1"/>
  <c r="K8" i="1" s="1"/>
  <c r="M8" i="1" s="1"/>
  <c r="J9" i="1"/>
  <c r="K9" i="1" s="1"/>
  <c r="J10" i="1"/>
  <c r="K10" i="1" s="1"/>
  <c r="J11" i="1"/>
  <c r="K11" i="1" s="1"/>
  <c r="M11" i="1" s="1"/>
  <c r="J12" i="1"/>
  <c r="K12" i="1" s="1"/>
  <c r="M12" i="1" s="1"/>
  <c r="J13" i="1"/>
  <c r="K13" i="1" s="1"/>
  <c r="J14" i="1"/>
  <c r="K14" i="1" s="1"/>
  <c r="J15" i="1"/>
  <c r="K15" i="1" s="1"/>
  <c r="M15" i="1" s="1"/>
  <c r="J16" i="1"/>
  <c r="K16" i="1" s="1"/>
  <c r="M16" i="1" s="1"/>
  <c r="J17" i="1"/>
  <c r="K17" i="1" s="1"/>
  <c r="J18" i="1"/>
  <c r="K18" i="1" s="1"/>
  <c r="J19" i="1"/>
  <c r="K19" i="1" s="1"/>
  <c r="M19" i="1" s="1"/>
  <c r="J20" i="1"/>
  <c r="K20" i="1" s="1"/>
  <c r="M20" i="1" s="1"/>
  <c r="J21" i="1"/>
  <c r="K21" i="1" s="1"/>
  <c r="J22" i="1"/>
  <c r="K22" i="1" s="1"/>
  <c r="J23" i="1"/>
  <c r="K23" i="1" s="1"/>
  <c r="M23" i="1" s="1"/>
  <c r="J24" i="1"/>
  <c r="K24" i="1" s="1"/>
  <c r="M24" i="1" s="1"/>
  <c r="J25" i="1"/>
  <c r="K25" i="1" s="1"/>
  <c r="J26" i="1"/>
  <c r="K26" i="1" s="1"/>
  <c r="J27" i="1"/>
  <c r="K27" i="1" s="1"/>
  <c r="M27" i="1" s="1"/>
  <c r="J28" i="1"/>
  <c r="K28" i="1" s="1"/>
  <c r="M28" i="1" s="1"/>
  <c r="J29" i="1"/>
  <c r="K29" i="1" s="1"/>
  <c r="J30" i="1"/>
  <c r="K30" i="1" s="1"/>
  <c r="J31" i="1"/>
  <c r="K31" i="1" s="1"/>
  <c r="M31" i="1" s="1"/>
  <c r="J32" i="1"/>
  <c r="K32" i="1" s="1"/>
  <c r="M32" i="1" s="1"/>
  <c r="J33" i="1"/>
  <c r="K33" i="1" s="1"/>
  <c r="J34" i="1"/>
  <c r="K34" i="1" s="1"/>
  <c r="J35" i="1"/>
  <c r="K35" i="1" s="1"/>
  <c r="M35" i="1" s="1"/>
  <c r="J36" i="1"/>
  <c r="K36" i="1" s="1"/>
  <c r="M36" i="1" s="1"/>
  <c r="J37" i="1"/>
  <c r="K37" i="1" s="1"/>
  <c r="J38" i="1"/>
  <c r="K38" i="1" s="1"/>
  <c r="J39" i="1"/>
  <c r="K39" i="1" s="1"/>
  <c r="M39" i="1" s="1"/>
  <c r="J40" i="1"/>
  <c r="K40" i="1" s="1"/>
  <c r="M40" i="1" s="1"/>
  <c r="J41" i="1"/>
  <c r="K41" i="1" s="1"/>
  <c r="J42" i="1"/>
  <c r="K42" i="1" s="1"/>
  <c r="J43" i="1"/>
  <c r="K43" i="1" s="1"/>
  <c r="M43" i="1" s="1"/>
  <c r="J44" i="1"/>
  <c r="K44" i="1" s="1"/>
  <c r="M44" i="1" s="1"/>
  <c r="J45" i="1"/>
  <c r="K45" i="1" s="1"/>
  <c r="J46" i="1"/>
  <c r="K46" i="1" s="1"/>
  <c r="J47" i="1"/>
  <c r="K47" i="1" s="1"/>
  <c r="M47" i="1" s="1"/>
  <c r="J48" i="1"/>
  <c r="K48" i="1" s="1"/>
  <c r="M48" i="1" s="1"/>
  <c r="J49" i="1"/>
  <c r="K49" i="1" s="1"/>
  <c r="J50" i="1"/>
  <c r="K50" i="1" s="1"/>
  <c r="J51" i="1"/>
  <c r="K51" i="1" s="1"/>
  <c r="M51" i="1" s="1"/>
  <c r="J52" i="1"/>
  <c r="K52" i="1" s="1"/>
  <c r="M52" i="1" s="1"/>
  <c r="J53" i="1"/>
  <c r="K53" i="1" s="1"/>
  <c r="J54" i="1"/>
  <c r="K54" i="1" s="1"/>
  <c r="J55" i="1"/>
  <c r="K55" i="1" s="1"/>
  <c r="M55" i="1" s="1"/>
  <c r="J56" i="1"/>
  <c r="K56" i="1" s="1"/>
  <c r="M56" i="1" s="1"/>
  <c r="J57" i="1"/>
  <c r="K57" i="1" s="1"/>
  <c r="J58" i="1"/>
  <c r="K58" i="1" s="1"/>
  <c r="J59" i="1"/>
  <c r="K59" i="1" s="1"/>
  <c r="M59" i="1" s="1"/>
  <c r="J60" i="1"/>
  <c r="K60" i="1" s="1"/>
  <c r="M60" i="1" s="1"/>
  <c r="J61" i="1"/>
  <c r="K61" i="1" s="1"/>
  <c r="J62" i="1"/>
  <c r="K62" i="1" s="1"/>
  <c r="J63" i="1"/>
  <c r="K63" i="1" s="1"/>
  <c r="M63" i="1" s="1"/>
  <c r="J64" i="1"/>
  <c r="K64" i="1" s="1"/>
  <c r="M64" i="1" s="1"/>
  <c r="J65" i="1"/>
  <c r="K65" i="1" s="1"/>
  <c r="J66" i="1"/>
  <c r="K66" i="1" s="1"/>
  <c r="J67" i="1"/>
  <c r="K67" i="1" s="1"/>
  <c r="M67" i="1" s="1"/>
  <c r="J68" i="1"/>
  <c r="K68" i="1" s="1"/>
  <c r="M68" i="1" s="1"/>
  <c r="J69" i="1"/>
  <c r="K69" i="1" s="1"/>
  <c r="J70" i="1"/>
  <c r="K70" i="1" s="1"/>
  <c r="J71" i="1"/>
  <c r="K71" i="1" s="1"/>
  <c r="M71" i="1" s="1"/>
  <c r="J72" i="1"/>
  <c r="K72" i="1" s="1"/>
  <c r="M72" i="1" s="1"/>
  <c r="J73" i="1"/>
  <c r="K73" i="1" s="1"/>
  <c r="J74" i="1"/>
  <c r="K74" i="1" s="1"/>
  <c r="J75" i="1"/>
  <c r="K75" i="1" s="1"/>
  <c r="M75" i="1" s="1"/>
  <c r="J76" i="1"/>
  <c r="K76" i="1" s="1"/>
  <c r="M76" i="1" s="1"/>
  <c r="J77" i="1"/>
  <c r="K77" i="1" s="1"/>
  <c r="J78" i="1"/>
  <c r="K78" i="1" s="1"/>
  <c r="J79" i="1"/>
  <c r="K79" i="1" s="1"/>
  <c r="M79" i="1" s="1"/>
  <c r="J80" i="1"/>
  <c r="K80" i="1" s="1"/>
  <c r="M80" i="1" s="1"/>
  <c r="J81" i="1"/>
  <c r="K81" i="1" s="1"/>
  <c r="J82" i="1"/>
  <c r="K82" i="1" s="1"/>
  <c r="J83" i="1"/>
  <c r="K83" i="1" s="1"/>
  <c r="M83" i="1" s="1"/>
  <c r="J84" i="1"/>
  <c r="K84" i="1" s="1"/>
  <c r="M84" i="1" s="1"/>
  <c r="J85" i="1"/>
  <c r="K85" i="1" s="1"/>
  <c r="J86" i="1"/>
  <c r="K86" i="1" s="1"/>
  <c r="J87" i="1"/>
  <c r="K87" i="1" s="1"/>
  <c r="M87" i="1" s="1"/>
  <c r="J88" i="1"/>
  <c r="K88" i="1" s="1"/>
  <c r="M88" i="1" s="1"/>
  <c r="J89" i="1"/>
  <c r="K89" i="1" s="1"/>
  <c r="J90" i="1"/>
  <c r="K90" i="1" s="1"/>
  <c r="J91" i="1"/>
  <c r="K91" i="1" s="1"/>
  <c r="M91" i="1" s="1"/>
  <c r="J92" i="1"/>
  <c r="K92" i="1" s="1"/>
  <c r="M92" i="1" s="1"/>
  <c r="J93" i="1"/>
  <c r="K93" i="1" s="1"/>
  <c r="J94" i="1"/>
  <c r="K94" i="1" s="1"/>
  <c r="J95" i="1"/>
  <c r="K95" i="1" s="1"/>
  <c r="M95" i="1" s="1"/>
  <c r="J96" i="1"/>
  <c r="K96" i="1" s="1"/>
  <c r="M96" i="1" s="1"/>
  <c r="J97" i="1"/>
  <c r="K97" i="1" s="1"/>
  <c r="J98" i="1"/>
  <c r="K98" i="1" s="1"/>
  <c r="J2" i="1"/>
  <c r="K2" i="1" s="1"/>
  <c r="M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" i="1"/>
  <c r="M13" i="10" l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B3" i="3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B6" i="3"/>
  <c r="B5" i="3"/>
  <c r="B4" i="3"/>
  <c r="B2" i="3"/>
</calcChain>
</file>

<file path=xl/sharedStrings.xml><?xml version="1.0" encoding="utf-8"?>
<sst xmlns="http://schemas.openxmlformats.org/spreadsheetml/2006/main" count="1509" uniqueCount="208">
  <si>
    <t>Nazwisko</t>
  </si>
  <si>
    <t>Imię</t>
  </si>
  <si>
    <t>Dział</t>
  </si>
  <si>
    <t>Uposażenie</t>
  </si>
  <si>
    <t>Premia (%)</t>
  </si>
  <si>
    <t>Premia kwota</t>
  </si>
  <si>
    <t>Zarobki brutto</t>
  </si>
  <si>
    <t>Rycerz</t>
  </si>
  <si>
    <t>d4</t>
  </si>
  <si>
    <t>s5</t>
  </si>
  <si>
    <t>Sojka</t>
  </si>
  <si>
    <t>Andrzej</t>
  </si>
  <si>
    <t>s4</t>
  </si>
  <si>
    <t>Witos</t>
  </si>
  <si>
    <t>s1</t>
  </si>
  <si>
    <t>Anna</t>
  </si>
  <si>
    <t>d1</t>
  </si>
  <si>
    <t>Góral</t>
  </si>
  <si>
    <t>d2</t>
  </si>
  <si>
    <t>s2</t>
  </si>
  <si>
    <t>Kowal</t>
  </si>
  <si>
    <t>d3</t>
  </si>
  <si>
    <t>Dudek</t>
  </si>
  <si>
    <t>Barbara</t>
  </si>
  <si>
    <t>Celejowska</t>
  </si>
  <si>
    <t>Beata</t>
  </si>
  <si>
    <t>Gwizdek</t>
  </si>
  <si>
    <t>Baran</t>
  </si>
  <si>
    <t>Bożena</t>
  </si>
  <si>
    <t>Daniec</t>
  </si>
  <si>
    <t>Zdun</t>
  </si>
  <si>
    <t>Fikus</t>
  </si>
  <si>
    <t>Zelwer</t>
  </si>
  <si>
    <t>Danuta</t>
  </si>
  <si>
    <t>Lis</t>
  </si>
  <si>
    <t>Lorenc</t>
  </si>
  <si>
    <t>s3</t>
  </si>
  <si>
    <t>Pawelec</t>
  </si>
  <si>
    <t>Rybak</t>
  </si>
  <si>
    <t>Godlewska</t>
  </si>
  <si>
    <t>Dorota</t>
  </si>
  <si>
    <t>Janik</t>
  </si>
  <si>
    <t>Edyta</t>
  </si>
  <si>
    <t>Sowa</t>
  </si>
  <si>
    <t>Nowak</t>
  </si>
  <si>
    <t>Ewa</t>
  </si>
  <si>
    <t>Lulek</t>
  </si>
  <si>
    <t>Feliks</t>
  </si>
  <si>
    <t>Chimera</t>
  </si>
  <si>
    <t>Grażyna</t>
  </si>
  <si>
    <t>Opoka</t>
  </si>
  <si>
    <t>Gutek</t>
  </si>
  <si>
    <t>Helena</t>
  </si>
  <si>
    <t>Rymarz</t>
  </si>
  <si>
    <t>Henryk</t>
  </si>
  <si>
    <t>Wiatr</t>
  </si>
  <si>
    <t>Hubert</t>
  </si>
  <si>
    <t>Ignacy</t>
  </si>
  <si>
    <t>Irena</t>
  </si>
  <si>
    <t>Iwona</t>
  </si>
  <si>
    <t>Nastaj</t>
  </si>
  <si>
    <t>Abramek</t>
  </si>
  <si>
    <t>Jacek</t>
  </si>
  <si>
    <t>Kowalski</t>
  </si>
  <si>
    <t>Jan</t>
  </si>
  <si>
    <t>Daniel</t>
  </si>
  <si>
    <t>Kot</t>
  </si>
  <si>
    <t>d5</t>
  </si>
  <si>
    <t>Warda</t>
  </si>
  <si>
    <t>Pawełczak</t>
  </si>
  <si>
    <t>Janina</t>
  </si>
  <si>
    <t>Niemoc</t>
  </si>
  <si>
    <t>Jolanta</t>
  </si>
  <si>
    <t>Janowiec</t>
  </si>
  <si>
    <t>Karol</t>
  </si>
  <si>
    <t>Uklej</t>
  </si>
  <si>
    <t>Huba</t>
  </si>
  <si>
    <t>Czajka</t>
  </si>
  <si>
    <t>Konrad</t>
  </si>
  <si>
    <t>Fołtyn</t>
  </si>
  <si>
    <t>Krystyna</t>
  </si>
  <si>
    <t>Wujec</t>
  </si>
  <si>
    <t>Holubak</t>
  </si>
  <si>
    <t>Leon</t>
  </si>
  <si>
    <t>Leopold</t>
  </si>
  <si>
    <t>Lidia</t>
  </si>
  <si>
    <t>Drozd</t>
  </si>
  <si>
    <t>Lolek</t>
  </si>
  <si>
    <t>Musiołek</t>
  </si>
  <si>
    <t>Marcin</t>
  </si>
  <si>
    <t>Woch</t>
  </si>
  <si>
    <t>Turek</t>
  </si>
  <si>
    <t>Marek</t>
  </si>
  <si>
    <t>Walarek</t>
  </si>
  <si>
    <t>Nowaczek</t>
  </si>
  <si>
    <t>Maria</t>
  </si>
  <si>
    <t>Bigaj</t>
  </si>
  <si>
    <t>Stolarz</t>
  </si>
  <si>
    <t>Marzena</t>
  </si>
  <si>
    <t>Olga</t>
  </si>
  <si>
    <t>Patryk</t>
  </si>
  <si>
    <t>Paweł</t>
  </si>
  <si>
    <t>Piotr</t>
  </si>
  <si>
    <t>Ryszard</t>
  </si>
  <si>
    <t>WIicher</t>
  </si>
  <si>
    <t>Stefan</t>
  </si>
  <si>
    <t>Gburek</t>
  </si>
  <si>
    <t>Stefania</t>
  </si>
  <si>
    <t>Sylwia</t>
  </si>
  <si>
    <t>Julewski</t>
  </si>
  <si>
    <t>Tadeusz</t>
  </si>
  <si>
    <t>Teresa</t>
  </si>
  <si>
    <t>Urszula</t>
  </si>
  <si>
    <t>Wanda</t>
  </si>
  <si>
    <t>Furgała</t>
  </si>
  <si>
    <t>Czubek</t>
  </si>
  <si>
    <t>Wojciech</t>
  </si>
  <si>
    <t>Zdzisław</t>
  </si>
  <si>
    <t>Wykrŕt</t>
  </si>
  <si>
    <t>Zenon</t>
  </si>
  <si>
    <t>Zofia</t>
  </si>
  <si>
    <t>stanowisko</t>
  </si>
  <si>
    <t>Premia %</t>
  </si>
  <si>
    <t>Kod Działu</t>
  </si>
  <si>
    <t>Nazwa działu</t>
  </si>
  <si>
    <t>Kod stanowiska</t>
  </si>
  <si>
    <t>Nazwa stanowiska</t>
  </si>
  <si>
    <t>Miesiąc ur słownie</t>
  </si>
  <si>
    <t>Asystent</t>
  </si>
  <si>
    <t>Kierownik</t>
  </si>
  <si>
    <t>Księgowy</t>
  </si>
  <si>
    <t>Sprzedawca</t>
  </si>
  <si>
    <t>Konsultant</t>
  </si>
  <si>
    <t>Nazwa Działu</t>
  </si>
  <si>
    <t>Produkcja</t>
  </si>
  <si>
    <t>Magazyn</t>
  </si>
  <si>
    <t>Techniczny</t>
  </si>
  <si>
    <t>Administracja</t>
  </si>
  <si>
    <t>Bonusy</t>
  </si>
  <si>
    <t>Obsługa Klienta</t>
  </si>
  <si>
    <t>Dąbek</t>
  </si>
  <si>
    <t>Maciej</t>
  </si>
  <si>
    <t>Kwiatek</t>
  </si>
  <si>
    <t>Siatek</t>
  </si>
  <si>
    <t>Stopa</t>
  </si>
  <si>
    <t>Maja</t>
  </si>
  <si>
    <t>Dominik</t>
  </si>
  <si>
    <t>Aga</t>
  </si>
  <si>
    <t>Data urodzenia</t>
  </si>
  <si>
    <t>Bonus</t>
  </si>
  <si>
    <t>Etykiety wierszy</t>
  </si>
  <si>
    <t>Suma końcowa</t>
  </si>
  <si>
    <t>Liczba z Nazwa działu</t>
  </si>
  <si>
    <t>Liczba z Nazwa działu2</t>
  </si>
  <si>
    <t>luty</t>
  </si>
  <si>
    <t/>
  </si>
  <si>
    <t>marzec</t>
  </si>
  <si>
    <t>wrzesień</t>
  </si>
  <si>
    <t>kwiecień</t>
  </si>
  <si>
    <t>lipiec</t>
  </si>
  <si>
    <t>sierpień</t>
  </si>
  <si>
    <t>listopad</t>
  </si>
  <si>
    <t>czerwiec</t>
  </si>
  <si>
    <t>październik</t>
  </si>
  <si>
    <t>grudzień</t>
  </si>
  <si>
    <t>Witos2</t>
  </si>
  <si>
    <t>Baran3</t>
  </si>
  <si>
    <t>Baran4</t>
  </si>
  <si>
    <t>Góral5</t>
  </si>
  <si>
    <t>Nastaj6</t>
  </si>
  <si>
    <t>Pawelec7</t>
  </si>
  <si>
    <t>Baran8</t>
  </si>
  <si>
    <t>Lis9</t>
  </si>
  <si>
    <t>Sowa10</t>
  </si>
  <si>
    <t>Niemoc11</t>
  </si>
  <si>
    <t>Lorenc12</t>
  </si>
  <si>
    <t>Wujec13</t>
  </si>
  <si>
    <t>Czajka14</t>
  </si>
  <si>
    <t>Drozd15</t>
  </si>
  <si>
    <t>Zdun16</t>
  </si>
  <si>
    <t>Sojka17</t>
  </si>
  <si>
    <t>Drozd18</t>
  </si>
  <si>
    <t>Janik19</t>
  </si>
  <si>
    <t>Fołtyn20</t>
  </si>
  <si>
    <t>Lorenc21</t>
  </si>
  <si>
    <t>Wujec22</t>
  </si>
  <si>
    <t>Kowal23</t>
  </si>
  <si>
    <t>Witos24</t>
  </si>
  <si>
    <t>Daniec25</t>
  </si>
  <si>
    <t>Opoka26</t>
  </si>
  <si>
    <t>Opoka27</t>
  </si>
  <si>
    <t>Sojka28</t>
  </si>
  <si>
    <t>Bigaj29</t>
  </si>
  <si>
    <t>Janik30</t>
  </si>
  <si>
    <t>Kowal31</t>
  </si>
  <si>
    <t>Pawelec32</t>
  </si>
  <si>
    <t>Warda33</t>
  </si>
  <si>
    <t>Daniel34</t>
  </si>
  <si>
    <t>Sowa35</t>
  </si>
  <si>
    <t>Furgała36</t>
  </si>
  <si>
    <t>Warda37</t>
  </si>
  <si>
    <t>ctrl shift l</t>
  </si>
  <si>
    <t>B*a</t>
  </si>
  <si>
    <t>8)</t>
  </si>
  <si>
    <t>Licznik</t>
  </si>
  <si>
    <t>Suma</t>
  </si>
  <si>
    <t>Średnia</t>
  </si>
  <si>
    <t>Maksimum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</si>
</sst>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_-* #,##0\ &quot;zł&quot;_-;\-* #,##0\ &quot;zł&quot;_-;_-* &quot;-&quot;??\ &quot;zł&quot;_-;_-@_-"/>
  </numFmts>
  <fonts count="6" x14ac:knownFonts="1">
    <font>
      <sz val="10"/>
      <name val="Arial CE"/>
      <charset val="238"/>
    </font>
    <font>
      <sz val="10"/>
      <name val="Arial CE"/>
      <charset val="238"/>
    </font>
    <font>
      <sz val="11"/>
      <name val="Times New Roman CE"/>
      <family val="1"/>
      <charset val="238"/>
    </font>
    <font>
      <b/>
      <sz val="10"/>
      <name val="Times New Roman CE"/>
      <family val="1"/>
      <charset val="238"/>
    </font>
    <font>
      <sz val="10"/>
      <name val="Times New Roman CE"/>
      <family val="1"/>
      <charset val="238"/>
    </font>
    <font>
      <b/>
      <sz val="10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3" xfId="0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0" fillId="0" borderId="9" xfId="0" applyNumberFormat="1" applyBorder="1"/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6" xfId="0" applyBorder="1"/>
    <xf numFmtId="0" fontId="0" fillId="0" borderId="9" xfId="0" applyBorder="1"/>
    <xf numFmtId="0" fontId="5" fillId="0" borderId="10" xfId="0" applyFont="1" applyBorder="1"/>
    <xf numFmtId="0" fontId="5" fillId="0" borderId="12" xfId="0" applyFont="1" applyBorder="1"/>
    <xf numFmtId="1" fontId="2" fillId="2" borderId="13" xfId="0" applyNumberFormat="1" applyFont="1" applyFill="1" applyBorder="1" applyAlignment="1">
      <alignment horizontal="center"/>
    </xf>
    <xf numFmtId="14" fontId="2" fillId="2" borderId="13" xfId="0" applyNumberFormat="1" applyFont="1" applyFill="1" applyBorder="1"/>
    <xf numFmtId="0" fontId="2" fillId="2" borderId="13" xfId="0" applyFont="1" applyFill="1" applyBorder="1"/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0" borderId="0" xfId="1" applyNumberFormat="1" applyFont="1"/>
    <xf numFmtId="1" fontId="2" fillId="0" borderId="14" xfId="0" applyNumberFormat="1" applyFont="1" applyBorder="1"/>
    <xf numFmtId="1" fontId="2" fillId="0" borderId="14" xfId="0" applyNumberFormat="1" applyFont="1" applyBorder="1" applyAlignment="1">
      <alignment horizontal="center"/>
    </xf>
    <xf numFmtId="14" fontId="2" fillId="0" borderId="14" xfId="0" applyNumberFormat="1" applyFont="1" applyBorder="1"/>
    <xf numFmtId="10" fontId="2" fillId="2" borderId="13" xfId="0" applyNumberFormat="1" applyFont="1" applyFill="1" applyBorder="1"/>
    <xf numFmtId="44" fontId="2" fillId="2" borderId="13" xfId="0" applyNumberFormat="1" applyFont="1" applyFill="1" applyBorder="1"/>
    <xf numFmtId="8" fontId="2" fillId="2" borderId="13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4" fontId="0" fillId="0" borderId="0" xfId="0" applyNumberFormat="1"/>
    <xf numFmtId="1" fontId="2" fillId="0" borderId="0" xfId="0" applyNumberFormat="1" applyFont="1" applyBorder="1"/>
    <xf numFmtId="0" fontId="2" fillId="3" borderId="0" xfId="0" applyFont="1" applyFill="1"/>
    <xf numFmtId="44" fontId="2" fillId="3" borderId="0" xfId="0" applyNumberFormat="1" applyFont="1" applyFill="1"/>
    <xf numFmtId="44" fontId="2" fillId="2" borderId="15" xfId="0" applyNumberFormat="1" applyFont="1" applyFill="1" applyBorder="1"/>
    <xf numFmtId="1" fontId="3" fillId="4" borderId="16" xfId="0" applyNumberFormat="1" applyFont="1" applyFill="1" applyBorder="1" applyAlignment="1">
      <alignment horizontal="center" vertical="center" wrapText="1"/>
    </xf>
    <xf numFmtId="1" fontId="3" fillId="4" borderId="17" xfId="0" applyNumberFormat="1" applyFont="1" applyFill="1" applyBorder="1" applyAlignment="1">
      <alignment horizontal="center" vertical="center" wrapText="1"/>
    </xf>
    <xf numFmtId="1" fontId="3" fillId="4" borderId="18" xfId="0" applyNumberFormat="1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9" fontId="2" fillId="3" borderId="0" xfId="0" applyNumberFormat="1" applyFont="1" applyFill="1"/>
  </cellXfs>
  <cellStyles count="2">
    <cellStyle name="Normalny" xfId="0" builtinId="0"/>
    <cellStyle name="Walutowy" xfId="1" builtinId="4"/>
  </cellStyles>
  <dxfs count="3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 CE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ck">
          <color indexed="64"/>
        </bottom>
      </border>
    </dxf>
    <dxf>
      <border outline="0">
        <right style="thin">
          <color indexed="64"/>
        </right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E"/>
        <scheme val="none"/>
      </font>
      <numFmt numFmtId="34" formatCode="_-* #,##0.00\ &quot;zł&quot;_-;\-* #,##0.00\ &quot;zł&quot;_-;_-* &quot;-&quot;??\ &quot;zł&quot;_-;_-@_-"/>
      <fill>
        <patternFill patternType="solid">
          <fgColor indexed="64"/>
          <bgColor indexed="42"/>
        </patternFill>
      </fill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E"/>
        <scheme val="none"/>
      </font>
      <fill>
        <patternFill patternType="solid">
          <fgColor indexed="64"/>
          <bgColor indexed="42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E"/>
        <scheme val="none"/>
      </font>
      <numFmt numFmtId="12" formatCode="#,##0.00\ &quot;zł&quot;;[Red]\-#,##0.00\ &quot;zł&quot;"/>
      <fill>
        <patternFill patternType="solid">
          <fgColor indexed="64"/>
          <bgColor indexed="42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E"/>
        <scheme val="none"/>
      </font>
      <numFmt numFmtId="14" formatCode="0.00%"/>
      <fill>
        <patternFill patternType="solid">
          <fgColor indexed="64"/>
          <bgColor indexed="42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E"/>
        <scheme val="none"/>
      </font>
      <numFmt numFmtId="164" formatCode="_-* #,##0\ &quot;zł&quot;_-;\-* #,##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E"/>
        <scheme val="none"/>
      </font>
      <numFmt numFmtId="19" formatCode="dd/mm/yyyy"/>
      <fill>
        <patternFill patternType="solid">
          <fgColor indexed="64"/>
          <bgColor indexed="42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E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E"/>
        <scheme val="none"/>
      </font>
      <numFmt numFmtId="1" formatCode="0"/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E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E"/>
        <scheme val="none"/>
      </font>
      <numFmt numFmtId="1" formatCode="0"/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E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E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E"/>
        <scheme val="none"/>
      </font>
      <numFmt numFmtId="1" formatCode="0"/>
    </dxf>
    <dxf>
      <font>
        <color theme="8"/>
      </font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</dxf>
    <dxf>
      <fill>
        <patternFill>
          <bgColor rgb="FFFFFF00"/>
        </patternFill>
      </fill>
    </dxf>
    <dxf>
      <font>
        <color theme="8"/>
      </font>
    </dxf>
    <dxf>
      <fill>
        <patternFill>
          <bgColor rgb="FFFFFF00"/>
        </patternFill>
      </fill>
    </dxf>
    <dxf>
      <font>
        <color theme="8"/>
      </font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[impuls.xlsx]lista!Tabela przestawna1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lista!$P$5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lista!$O$6:$O$11</c:f>
              <c:strCache>
                <c:ptCount val="5"/>
                <c:pt idx="0">
                  <c:v>Administracja</c:v>
                </c:pt>
                <c:pt idx="1">
                  <c:v>Magazyn</c:v>
                </c:pt>
                <c:pt idx="2">
                  <c:v>Obsługa Klienta</c:v>
                </c:pt>
                <c:pt idx="3">
                  <c:v>Produkcja</c:v>
                </c:pt>
                <c:pt idx="4">
                  <c:v>Techniczny</c:v>
                </c:pt>
              </c:strCache>
            </c:strRef>
          </c:cat>
          <c:val>
            <c:numRef>
              <c:f>lista!$P$6:$P$11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10</c:v>
                </c:pt>
                <c:pt idx="3">
                  <c:v>22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6-45CE-8C7B-04A5564D38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221855"/>
        <c:axId val="605218111"/>
      </c:barChart>
      <c:catAx>
        <c:axId val="6052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218111"/>
        <c:crosses val="autoZero"/>
        <c:auto val="1"/>
        <c:lblAlgn val="ctr"/>
        <c:lblOffset val="100"/>
        <c:noMultiLvlLbl val="0"/>
      </c:catAx>
      <c:valAx>
        <c:axId val="60521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2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Zarobki</a:t>
            </a:r>
            <a:r>
              <a:rPr lang="pl-PL" baseline="0"/>
              <a:t> brutto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Wykres!$A$2:$A$11</c:f>
              <c:strCache>
                <c:ptCount val="10"/>
                <c:pt idx="0">
                  <c:v>Rycerz</c:v>
                </c:pt>
                <c:pt idx="1">
                  <c:v>Sojka</c:v>
                </c:pt>
                <c:pt idx="2">
                  <c:v>Witos</c:v>
                </c:pt>
                <c:pt idx="3">
                  <c:v>Dąbek</c:v>
                </c:pt>
                <c:pt idx="4">
                  <c:v>Góral</c:v>
                </c:pt>
                <c:pt idx="5">
                  <c:v>Kowal</c:v>
                </c:pt>
                <c:pt idx="6">
                  <c:v>Witos</c:v>
                </c:pt>
                <c:pt idx="7">
                  <c:v>Dudek</c:v>
                </c:pt>
                <c:pt idx="8">
                  <c:v>Celejowska</c:v>
                </c:pt>
                <c:pt idx="9">
                  <c:v>Gwizdek</c:v>
                </c:pt>
              </c:strCache>
            </c:strRef>
          </c:cat>
          <c:val>
            <c:numRef>
              <c:f>Wykres!$M$2:$M$11</c:f>
              <c:numCache>
                <c:formatCode>_("zł"* #,##0.00_);_("zł"* \(#,##0.00\);_("zł"* "-"??_);_(@_)</c:formatCode>
                <c:ptCount val="10"/>
                <c:pt idx="0">
                  <c:v>8125</c:v>
                </c:pt>
                <c:pt idx="1">
                  <c:v>7350</c:v>
                </c:pt>
                <c:pt idx="2">
                  <c:v>9900</c:v>
                </c:pt>
                <c:pt idx="3">
                  <c:v>11025</c:v>
                </c:pt>
                <c:pt idx="4">
                  <c:v>14400</c:v>
                </c:pt>
                <c:pt idx="5">
                  <c:v>11875</c:v>
                </c:pt>
                <c:pt idx="6">
                  <c:v>15600</c:v>
                </c:pt>
                <c:pt idx="7">
                  <c:v>17400</c:v>
                </c:pt>
                <c:pt idx="8">
                  <c:v>18000</c:v>
                </c:pt>
                <c:pt idx="9">
                  <c:v>9370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E-440F-BF7C-152CC7BB1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404015"/>
        <c:axId val="725414415"/>
      </c:barChart>
      <c:catAx>
        <c:axId val="72540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5414415"/>
        <c:crosses val="autoZero"/>
        <c:auto val="1"/>
        <c:lblAlgn val="ctr"/>
        <c:lblOffset val="100"/>
        <c:noMultiLvlLbl val="0"/>
      </c:catAx>
      <c:valAx>
        <c:axId val="72541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zł&quot;* #,##0.00_);_(&quot;zł&quot;* \(#,##0.00\);_(&quot;zł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540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Wykres!$I$1</c:f>
              <c:strCache>
                <c:ptCount val="1"/>
                <c:pt idx="0">
                  <c:v>Uposażenie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Wykres!$A$2:$A$11</c:f>
              <c:strCache>
                <c:ptCount val="10"/>
                <c:pt idx="0">
                  <c:v>Rycerz</c:v>
                </c:pt>
                <c:pt idx="1">
                  <c:v>Sojka</c:v>
                </c:pt>
                <c:pt idx="2">
                  <c:v>Witos</c:v>
                </c:pt>
                <c:pt idx="3">
                  <c:v>Dąbek</c:v>
                </c:pt>
                <c:pt idx="4">
                  <c:v>Góral</c:v>
                </c:pt>
                <c:pt idx="5">
                  <c:v>Kowal</c:v>
                </c:pt>
                <c:pt idx="6">
                  <c:v>Witos</c:v>
                </c:pt>
                <c:pt idx="7">
                  <c:v>Dudek</c:v>
                </c:pt>
                <c:pt idx="8">
                  <c:v>Celejowska</c:v>
                </c:pt>
                <c:pt idx="9">
                  <c:v>Gwizdek</c:v>
                </c:pt>
              </c:strCache>
            </c:strRef>
          </c:cat>
          <c:val>
            <c:numRef>
              <c:f>Wykres!$I$2:$I$11</c:f>
              <c:numCache>
                <c:formatCode>_-* #\ ##0\ "zł"_-;\-* #\ ##0\ "zł"_-;_-* "-"??\ "zł"_-;_-@_-</c:formatCode>
                <c:ptCount val="10"/>
                <c:pt idx="0">
                  <c:v>6500</c:v>
                </c:pt>
                <c:pt idx="1">
                  <c:v>7000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9500</c:v>
                </c:pt>
                <c:pt idx="6">
                  <c:v>13000</c:v>
                </c:pt>
                <c:pt idx="7">
                  <c:v>14500</c:v>
                </c:pt>
                <c:pt idx="8">
                  <c:v>15000</c:v>
                </c:pt>
                <c:pt idx="9">
                  <c:v>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2-4B90-A8D6-BB2DB3EF6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axId val="725414831"/>
        <c:axId val="725420655"/>
      </c:barChart>
      <c:lineChart>
        <c:grouping val="standard"/>
        <c:varyColors val="0"/>
        <c:ser>
          <c:idx val="1"/>
          <c:order val="1"/>
          <c:tx>
            <c:strRef>
              <c:f>Wykres!$J$1</c:f>
              <c:strCache>
                <c:ptCount val="1"/>
                <c:pt idx="0">
                  <c:v>Premia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Wykres!$A$2:$A$11</c:f>
              <c:strCache>
                <c:ptCount val="10"/>
                <c:pt idx="0">
                  <c:v>Rycerz</c:v>
                </c:pt>
                <c:pt idx="1">
                  <c:v>Sojka</c:v>
                </c:pt>
                <c:pt idx="2">
                  <c:v>Witos</c:v>
                </c:pt>
                <c:pt idx="3">
                  <c:v>Dąbek</c:v>
                </c:pt>
                <c:pt idx="4">
                  <c:v>Góral</c:v>
                </c:pt>
                <c:pt idx="5">
                  <c:v>Kowal</c:v>
                </c:pt>
                <c:pt idx="6">
                  <c:v>Witos</c:v>
                </c:pt>
                <c:pt idx="7">
                  <c:v>Dudek</c:v>
                </c:pt>
                <c:pt idx="8">
                  <c:v>Celejowska</c:v>
                </c:pt>
                <c:pt idx="9">
                  <c:v>Gwizdek</c:v>
                </c:pt>
              </c:strCache>
            </c:strRef>
          </c:cat>
          <c:val>
            <c:numRef>
              <c:f>Wykres!$J$2:$J$11</c:f>
              <c:numCache>
                <c:formatCode>0.00%</c:formatCode>
                <c:ptCount val="10"/>
                <c:pt idx="0">
                  <c:v>0.25</c:v>
                </c:pt>
                <c:pt idx="1">
                  <c:v>0.05</c:v>
                </c:pt>
                <c:pt idx="2">
                  <c:v>0.1</c:v>
                </c:pt>
                <c:pt idx="3">
                  <c:v>0.05</c:v>
                </c:pt>
                <c:pt idx="4">
                  <c:v>0.2</c:v>
                </c:pt>
                <c:pt idx="5">
                  <c:v>0.25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2-4B90-A8D6-BB2DB3EF6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675567"/>
        <c:axId val="718672239"/>
      </c:lineChart>
      <c:catAx>
        <c:axId val="72541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5420655"/>
        <c:crosses val="autoZero"/>
        <c:auto val="1"/>
        <c:lblAlgn val="ctr"/>
        <c:lblOffset val="100"/>
        <c:noMultiLvlLbl val="0"/>
      </c:catAx>
      <c:valAx>
        <c:axId val="7254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zł&quot;_-;\-* #\ ##0\ &quot;zł&quot;_-;_-* &quot;-&quot;??\ &quot;zł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5414831"/>
        <c:crosses val="autoZero"/>
        <c:crossBetween val="between"/>
      </c:valAx>
      <c:valAx>
        <c:axId val="71867223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8675567"/>
        <c:crosses val="max"/>
        <c:crossBetween val="between"/>
      </c:valAx>
      <c:catAx>
        <c:axId val="718675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86722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Wykres!$I$1</c:f>
              <c:strCache>
                <c:ptCount val="1"/>
                <c:pt idx="0">
                  <c:v>Uposażenie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Wykres!$A$2:$A$11</c:f>
              <c:strCache>
                <c:ptCount val="10"/>
                <c:pt idx="0">
                  <c:v>Rycerz</c:v>
                </c:pt>
                <c:pt idx="1">
                  <c:v>Sojka</c:v>
                </c:pt>
                <c:pt idx="2">
                  <c:v>Witos</c:v>
                </c:pt>
                <c:pt idx="3">
                  <c:v>Dąbek</c:v>
                </c:pt>
                <c:pt idx="4">
                  <c:v>Góral</c:v>
                </c:pt>
                <c:pt idx="5">
                  <c:v>Kowal</c:v>
                </c:pt>
                <c:pt idx="6">
                  <c:v>Witos</c:v>
                </c:pt>
                <c:pt idx="7">
                  <c:v>Dudek</c:v>
                </c:pt>
                <c:pt idx="8">
                  <c:v>Celejowska</c:v>
                </c:pt>
                <c:pt idx="9">
                  <c:v>Gwizdek</c:v>
                </c:pt>
              </c:strCache>
            </c:strRef>
          </c:cat>
          <c:val>
            <c:numRef>
              <c:f>Wykres!$I$2:$I$11</c:f>
              <c:numCache>
                <c:formatCode>_-* #\ ##0\ "zł"_-;\-* #\ ##0\ "zł"_-;_-* "-"??\ "zł"_-;_-@_-</c:formatCode>
                <c:ptCount val="10"/>
                <c:pt idx="0">
                  <c:v>6500</c:v>
                </c:pt>
                <c:pt idx="1">
                  <c:v>7000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9500</c:v>
                </c:pt>
                <c:pt idx="6">
                  <c:v>13000</c:v>
                </c:pt>
                <c:pt idx="7">
                  <c:v>14500</c:v>
                </c:pt>
                <c:pt idx="8">
                  <c:v>15000</c:v>
                </c:pt>
                <c:pt idx="9">
                  <c:v>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1-4B01-A281-0C1497528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axId val="725414831"/>
        <c:axId val="725420655"/>
      </c:barChart>
      <c:barChart>
        <c:barDir val="col"/>
        <c:grouping val="clustered"/>
        <c:varyColors val="0"/>
        <c:ser>
          <c:idx val="1"/>
          <c:order val="1"/>
          <c:tx>
            <c:strRef>
              <c:f>Wykres!$J$1</c:f>
              <c:strCache>
                <c:ptCount val="1"/>
                <c:pt idx="0">
                  <c:v>Premia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Wykres!$A$2:$A$11</c:f>
              <c:strCache>
                <c:ptCount val="10"/>
                <c:pt idx="0">
                  <c:v>Rycerz</c:v>
                </c:pt>
                <c:pt idx="1">
                  <c:v>Sojka</c:v>
                </c:pt>
                <c:pt idx="2">
                  <c:v>Witos</c:v>
                </c:pt>
                <c:pt idx="3">
                  <c:v>Dąbek</c:v>
                </c:pt>
                <c:pt idx="4">
                  <c:v>Góral</c:v>
                </c:pt>
                <c:pt idx="5">
                  <c:v>Kowal</c:v>
                </c:pt>
                <c:pt idx="6">
                  <c:v>Witos</c:v>
                </c:pt>
                <c:pt idx="7">
                  <c:v>Dudek</c:v>
                </c:pt>
                <c:pt idx="8">
                  <c:v>Celejowska</c:v>
                </c:pt>
                <c:pt idx="9">
                  <c:v>Gwizdek</c:v>
                </c:pt>
              </c:strCache>
            </c:strRef>
          </c:cat>
          <c:val>
            <c:numRef>
              <c:f>Wykres!$J$2:$J$11</c:f>
              <c:numCache>
                <c:formatCode>0.00%</c:formatCode>
                <c:ptCount val="10"/>
                <c:pt idx="0">
                  <c:v>0.25</c:v>
                </c:pt>
                <c:pt idx="1">
                  <c:v>0.05</c:v>
                </c:pt>
                <c:pt idx="2">
                  <c:v>0.1</c:v>
                </c:pt>
                <c:pt idx="3">
                  <c:v>0.05</c:v>
                </c:pt>
                <c:pt idx="4">
                  <c:v>0.2</c:v>
                </c:pt>
                <c:pt idx="5">
                  <c:v>0.25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B01-A281-0C1497528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8675567"/>
        <c:axId val="718672239"/>
      </c:barChart>
      <c:catAx>
        <c:axId val="72541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5420655"/>
        <c:crosses val="autoZero"/>
        <c:auto val="1"/>
        <c:lblAlgn val="ctr"/>
        <c:lblOffset val="100"/>
        <c:noMultiLvlLbl val="0"/>
      </c:catAx>
      <c:valAx>
        <c:axId val="7254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zł&quot;_-;\-* #\ ##0\ &quot;zł&quot;_-;_-* &quot;-&quot;??\ &quot;zł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5414831"/>
        <c:crosses val="autoZero"/>
        <c:crossBetween val="between"/>
      </c:valAx>
      <c:valAx>
        <c:axId val="71867223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8675567"/>
        <c:crosses val="max"/>
        <c:crossBetween val="between"/>
      </c:valAx>
      <c:catAx>
        <c:axId val="718675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8672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Wykres!$A$2:$A$11</c:f>
              <c:strCache>
                <c:ptCount val="10"/>
                <c:pt idx="0">
                  <c:v>Rycerz</c:v>
                </c:pt>
                <c:pt idx="1">
                  <c:v>Sojka</c:v>
                </c:pt>
                <c:pt idx="2">
                  <c:v>Witos</c:v>
                </c:pt>
                <c:pt idx="3">
                  <c:v>Dąbek</c:v>
                </c:pt>
                <c:pt idx="4">
                  <c:v>Góral</c:v>
                </c:pt>
                <c:pt idx="5">
                  <c:v>Kowal</c:v>
                </c:pt>
                <c:pt idx="6">
                  <c:v>Witos</c:v>
                </c:pt>
                <c:pt idx="7">
                  <c:v>Dudek</c:v>
                </c:pt>
                <c:pt idx="8">
                  <c:v>Celejowska</c:v>
                </c:pt>
                <c:pt idx="9">
                  <c:v>Gwizdek</c:v>
                </c:pt>
              </c:strCache>
            </c:strRef>
          </c:cat>
          <c:val>
            <c:numRef>
              <c:f>Wykres!$I$2:$I$11</c:f>
              <c:numCache>
                <c:formatCode>_-* #\ ##0\ "zł"_-;\-* #\ ##0\ "zł"_-;_-* "-"??\ "zł"_-;_-@_-</c:formatCode>
                <c:ptCount val="10"/>
                <c:pt idx="0">
                  <c:v>6500</c:v>
                </c:pt>
                <c:pt idx="1">
                  <c:v>7000</c:v>
                </c:pt>
                <c:pt idx="2">
                  <c:v>9000</c:v>
                </c:pt>
                <c:pt idx="3">
                  <c:v>10500</c:v>
                </c:pt>
                <c:pt idx="4">
                  <c:v>12000</c:v>
                </c:pt>
                <c:pt idx="5">
                  <c:v>9500</c:v>
                </c:pt>
                <c:pt idx="6">
                  <c:v>13000</c:v>
                </c:pt>
                <c:pt idx="7">
                  <c:v>14500</c:v>
                </c:pt>
                <c:pt idx="8">
                  <c:v>15000</c:v>
                </c:pt>
                <c:pt idx="9">
                  <c:v>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2-45D2-A39D-CC71E5656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737183"/>
        <c:axId val="718722207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Wykres!$A$2:$A$11</c:f>
              <c:strCache>
                <c:ptCount val="10"/>
                <c:pt idx="0">
                  <c:v>Rycerz</c:v>
                </c:pt>
                <c:pt idx="1">
                  <c:v>Sojka</c:v>
                </c:pt>
                <c:pt idx="2">
                  <c:v>Witos</c:v>
                </c:pt>
                <c:pt idx="3">
                  <c:v>Dąbek</c:v>
                </c:pt>
                <c:pt idx="4">
                  <c:v>Góral</c:v>
                </c:pt>
                <c:pt idx="5">
                  <c:v>Kowal</c:v>
                </c:pt>
                <c:pt idx="6">
                  <c:v>Witos</c:v>
                </c:pt>
                <c:pt idx="7">
                  <c:v>Dudek</c:v>
                </c:pt>
                <c:pt idx="8">
                  <c:v>Celejowska</c:v>
                </c:pt>
                <c:pt idx="9">
                  <c:v>Gwizdek</c:v>
                </c:pt>
              </c:strCache>
            </c:strRef>
          </c:cat>
          <c:val>
            <c:numRef>
              <c:f>Wykres!$J$2:$J$11</c:f>
              <c:numCache>
                <c:formatCode>0.00%</c:formatCode>
                <c:ptCount val="10"/>
                <c:pt idx="0">
                  <c:v>0.25</c:v>
                </c:pt>
                <c:pt idx="1">
                  <c:v>0.05</c:v>
                </c:pt>
                <c:pt idx="2">
                  <c:v>0.1</c:v>
                </c:pt>
                <c:pt idx="3">
                  <c:v>0.05</c:v>
                </c:pt>
                <c:pt idx="4">
                  <c:v>0.2</c:v>
                </c:pt>
                <c:pt idx="5">
                  <c:v>0.25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2-45D2-A39D-CC71E5656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727615"/>
        <c:axId val="718729695"/>
      </c:lineChart>
      <c:catAx>
        <c:axId val="71873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8722207"/>
        <c:crosses val="autoZero"/>
        <c:auto val="1"/>
        <c:lblAlgn val="ctr"/>
        <c:lblOffset val="100"/>
        <c:noMultiLvlLbl val="0"/>
      </c:catAx>
      <c:valAx>
        <c:axId val="7187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zł&quot;_-;\-* #\ ##0\ &quot;zł&quot;_-;_-* &quot;-&quot;??\ &quot;zł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8737183"/>
        <c:crosses val="autoZero"/>
        <c:crossBetween val="between"/>
      </c:valAx>
      <c:valAx>
        <c:axId val="718729695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8727615"/>
        <c:crosses val="max"/>
        <c:crossBetween val="between"/>
      </c:valAx>
      <c:catAx>
        <c:axId val="7187276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87296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[impuls.xlsx]Raport!Tabela przestawna1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Raport!$P$20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Raport!$O$21:$O$26</c:f>
              <c:strCache>
                <c:ptCount val="5"/>
                <c:pt idx="0">
                  <c:v>Administracja</c:v>
                </c:pt>
                <c:pt idx="1">
                  <c:v>Magazyn</c:v>
                </c:pt>
                <c:pt idx="2">
                  <c:v>Obsługa Klienta</c:v>
                </c:pt>
                <c:pt idx="3">
                  <c:v>Produkcja</c:v>
                </c:pt>
                <c:pt idx="4">
                  <c:v>Techniczny</c:v>
                </c:pt>
              </c:strCache>
            </c:strRef>
          </c:cat>
          <c:val>
            <c:numRef>
              <c:f>Raport!$P$21:$P$26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10</c:v>
                </c:pt>
                <c:pt idx="3">
                  <c:v>22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8-4573-BBD6-1F7999C84A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221855"/>
        <c:axId val="605218111"/>
      </c:barChart>
      <c:catAx>
        <c:axId val="6052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218111"/>
        <c:crosses val="autoZero"/>
        <c:auto val="1"/>
        <c:lblAlgn val="ctr"/>
        <c:lblOffset val="100"/>
        <c:noMultiLvlLbl val="0"/>
      </c:catAx>
      <c:valAx>
        <c:axId val="60521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2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132347</xdr:colOff>
      <xdr:row>0</xdr:row>
      <xdr:rowOff>297279</xdr:rowOff>
    </xdr:from>
    <xdr:to>
      <xdr:col>18</xdr:col>
      <xdr:colOff>9525</xdr:colOff>
      <xdr:row>18</xdr:row>
      <xdr:rowOff>47624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0</xdr:row>
      <xdr:rowOff>142875</xdr:rowOff>
    </xdr:from>
    <xdr:to>
      <xdr:col>21</xdr:col>
      <xdr:colOff>209550</xdr:colOff>
      <xdr:row>14</xdr:row>
      <xdr:rowOff>142875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18</xdr:row>
      <xdr:rowOff>19050</xdr:rowOff>
    </xdr:from>
    <xdr:to>
      <xdr:col>17</xdr:col>
      <xdr:colOff>28575</xdr:colOff>
      <xdr:row>35</xdr:row>
      <xdr:rowOff>9525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18</xdr:row>
      <xdr:rowOff>0</xdr:rowOff>
    </xdr:from>
    <xdr:to>
      <xdr:col>9</xdr:col>
      <xdr:colOff>504825</xdr:colOff>
      <xdr:row>34</xdr:row>
      <xdr:rowOff>152400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314325</xdr:colOff>
      <xdr:row>35</xdr:row>
      <xdr:rowOff>76200</xdr:rowOff>
    </xdr:from>
    <xdr:to>
      <xdr:col>17</xdr:col>
      <xdr:colOff>28575</xdr:colOff>
      <xdr:row>52</xdr:row>
      <xdr:rowOff>66675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0.17083</cdr:x>
      <cdr:y>0.40972</cdr:y>
    </cdr:from>
    <cdr:to>
      <cdr:x>0.97708</cdr:x>
      <cdr:y>0.40972</cdr:y>
    </cdr:to>
    <cdr:cxnSp macro="">
      <cdr:nvCxnSpPr>
        <cdr:cNvPr id="3" name="Łącznik prosty 2"/>
        <cdr:cNvCxnSpPr/>
      </cdr:nvCxnSpPr>
      <cdr:spPr>
        <a:xfrm xmlns:a="http://schemas.openxmlformats.org/drawingml/2006/main">
          <a:off x="781050" y="1123950"/>
          <a:ext cx="3686175" cy="0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132347</xdr:colOff>
      <xdr:row>15</xdr:row>
      <xdr:rowOff>297279</xdr:rowOff>
    </xdr:from>
    <xdr:to>
      <xdr:col>18</xdr:col>
      <xdr:colOff>9525</xdr:colOff>
      <xdr:row>33</xdr:row>
      <xdr:rowOff>47624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19050</xdr:colOff>
      <xdr:row>0</xdr:row>
      <xdr:rowOff>19050</xdr:rowOff>
    </xdr:from>
    <xdr:to>
      <xdr:col>2</xdr:col>
      <xdr:colOff>542925</xdr:colOff>
      <xdr:row>12</xdr:row>
      <xdr:rowOff>114300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azwa działu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zwa dział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90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są obsługiwane w programie Excel i jego nowszych wersjach.
Jeśli kształt został zmodyfikowany w starszej wersji programu Excel lub skoroszyt został zapisany w programie Excel 2007 albo w starszej wersji, nie można używać fragmentatora.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542925</xdr:colOff>
      <xdr:row>0</xdr:row>
      <xdr:rowOff>28575</xdr:rowOff>
    </xdr:from>
    <xdr:to>
      <xdr:col>4</xdr:col>
      <xdr:colOff>704850</xdr:colOff>
      <xdr:row>12</xdr:row>
      <xdr:rowOff>123825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azwa stanowisk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zwa stanowisk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7850" y="285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są obsługiwane w programie Excel i jego nowszych wersjach.
Jeśli kształt został zmodyfikowany w starszej wersji programu Excel lub skoroszyt został zapisany w programie Excel 2007 albo w starszej wersji, nie można używać fragmentatora.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704850</xdr:colOff>
      <xdr:row>0</xdr:row>
      <xdr:rowOff>19050</xdr:rowOff>
    </xdr:from>
    <xdr:to>
      <xdr:col>6</xdr:col>
      <xdr:colOff>361950</xdr:colOff>
      <xdr:row>12</xdr:row>
      <xdr:rowOff>114300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Miesiąc ur słowni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esiąc ur słowni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50" y="190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są obsługiwane w programie Excel i jego nowszych wersjach.
Jeśli kształt został zmodyfikowany w starszej wersji programu Excel lub skoroszyt został zapisany w programie Excel 2007 albo w starszej wersji, nie można używać fragmentatora.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5735.465253009257" createdVersion="6" refreshedVersion="6" minRefreshableVersion="3" recordCount="97">
  <cacheSource type="worksheet">
    <worksheetSource ref="A1:M98" sheet="lista"/>
  </cacheSource>
  <cacheFields count="13">
    <cacheField name="Nazwisko" numFmtId="0">
      <sharedItems/>
    </cacheField>
    <cacheField name="Imię" numFmtId="0">
      <sharedItems/>
    </cacheField>
    <cacheField name="Kod Działu" numFmtId="0">
      <sharedItems/>
    </cacheField>
    <cacheField name="Nazwa działu" numFmtId="1">
      <sharedItems count="5">
        <s v="Administracja"/>
        <s v="Produkcja"/>
        <s v="Magazyn"/>
        <s v="Techniczny"/>
        <s v="Obsługa Klienta"/>
      </sharedItems>
    </cacheField>
    <cacheField name="Kod stanowiska" numFmtId="0">
      <sharedItems/>
    </cacheField>
    <cacheField name="Nazwa stanowiska" numFmtId="1">
      <sharedItems/>
    </cacheField>
    <cacheField name="Data urodzenia" numFmtId="14">
      <sharedItems containsSemiMixedTypes="0" containsNonDate="0" containsDate="1" containsString="0" minDate="1923-03-03T00:00:00" maxDate="1978-07-16T00:00:00"/>
    </cacheField>
    <cacheField name="Miesiąc ur słownie" numFmtId="14">
      <sharedItems/>
    </cacheField>
    <cacheField name="Uposażenie" numFmtId="164">
      <sharedItems containsSemiMixedTypes="0" containsString="0" containsNumber="1" containsInteger="1" minValue="4500" maxValue="19100"/>
    </cacheField>
    <cacheField name="Premia (%)" numFmtId="10">
      <sharedItems containsSemiMixedTypes="0" containsString="0" containsNumber="1" minValue="0.05" maxValue="0.25"/>
    </cacheField>
    <cacheField name="Premia kwota" numFmtId="8">
      <sharedItems containsSemiMixedTypes="0" containsString="0" containsNumber="1" minValue="240" maxValue="4775"/>
    </cacheField>
    <cacheField name="Bonusy" numFmtId="0">
      <sharedItems containsMixedTypes="1" containsNumber="1" containsInteger="1" minValue="2000" maxValue="2000"/>
    </cacheField>
    <cacheField name="Zarobki brutto" numFmtId="44">
      <sharedItems containsSemiMixedTypes="0" containsString="0" containsNumber="1" minValue="5040" maxValue="2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s v="Rycerz"/>
    <s v="Aga"/>
    <s v="d4"/>
    <x v="0"/>
    <s v="s5"/>
    <s v="Konsultant"/>
    <d v="1954-01-01T00:00:00"/>
    <s v="styczeń"/>
    <n v="6500"/>
    <n v="0.25"/>
    <n v="1625"/>
    <s v=""/>
    <n v="8125"/>
  </r>
  <r>
    <s v="Sojka"/>
    <s v="Andrzej"/>
    <s v="d4"/>
    <x v="0"/>
    <s v="s4"/>
    <s v="Sprzedawca"/>
    <d v="1974-08-21T00:00:00"/>
    <s v="sierpień"/>
    <n v="7000"/>
    <n v="0.05"/>
    <n v="350"/>
    <s v=""/>
    <n v="7350"/>
  </r>
  <r>
    <s v="Witos"/>
    <s v="Andrzej"/>
    <s v="d4"/>
    <x v="0"/>
    <s v="s1"/>
    <s v="Asystent"/>
    <d v="1956-09-22T00:00:00"/>
    <s v="wrzesień"/>
    <n v="9000"/>
    <n v="0.1"/>
    <n v="900"/>
    <s v=""/>
    <n v="9900"/>
  </r>
  <r>
    <s v="Dąbek"/>
    <s v="Anna"/>
    <s v="d1"/>
    <x v="1"/>
    <s v="s4"/>
    <s v="Sprzedawca"/>
    <d v="1923-03-03T00:00:00"/>
    <s v="marzec"/>
    <n v="10500"/>
    <n v="0.05"/>
    <n v="525"/>
    <s v=""/>
    <n v="11025"/>
  </r>
  <r>
    <s v="Góral"/>
    <s v="Anna"/>
    <s v="d2"/>
    <x v="2"/>
    <s v="s2"/>
    <s v="Kierownik"/>
    <d v="1963-07-24T00:00:00"/>
    <s v="lipiec"/>
    <n v="12000"/>
    <n v="0.2"/>
    <n v="2400"/>
    <s v=""/>
    <n v="14400"/>
  </r>
  <r>
    <s v="Kowal"/>
    <s v="Anna"/>
    <s v="d2"/>
    <x v="2"/>
    <s v="s5"/>
    <s v="Konsultant"/>
    <d v="1948-06-04T00:00:00"/>
    <s v="czerwiec"/>
    <n v="9500"/>
    <n v="0.25"/>
    <n v="2375"/>
    <s v=""/>
    <n v="11875"/>
  </r>
  <r>
    <s v="Witos"/>
    <s v="Anna"/>
    <s v="d3"/>
    <x v="3"/>
    <s v="s2"/>
    <s v="Kierownik"/>
    <d v="1947-12-13T00:00:00"/>
    <s v="grudzień"/>
    <n v="13000"/>
    <n v="0.2"/>
    <n v="2600"/>
    <s v=""/>
    <n v="15600"/>
  </r>
  <r>
    <s v="Dudek"/>
    <s v="Barbara"/>
    <s v="d4"/>
    <x v="0"/>
    <s v="s2"/>
    <s v="Kierownik"/>
    <d v="1956-09-22T00:00:00"/>
    <s v="wrzesień"/>
    <n v="14500"/>
    <n v="0.2"/>
    <n v="2900"/>
    <s v=""/>
    <n v="17400"/>
  </r>
  <r>
    <s v="Celejowska"/>
    <s v="Beata"/>
    <s v="d1"/>
    <x v="1"/>
    <s v="s2"/>
    <s v="Kierownik"/>
    <d v="1976-06-22T00:00:00"/>
    <s v="czerwiec"/>
    <n v="15000"/>
    <n v="0.2"/>
    <n v="3000"/>
    <s v=""/>
    <n v="18000"/>
  </r>
  <r>
    <s v="Gwizdek"/>
    <s v="Beata"/>
    <s v="d3"/>
    <x v="3"/>
    <s v="s1"/>
    <s v="Asystent"/>
    <d v="1954-08-08T00:00:00"/>
    <s v="sierpień"/>
    <n v="6700"/>
    <n v="0.1"/>
    <n v="670"/>
    <n v="2000"/>
    <n v="9370"/>
  </r>
  <r>
    <s v="Baran"/>
    <s v="Bożena"/>
    <s v="d2"/>
    <x v="2"/>
    <s v="s5"/>
    <s v="Konsultant"/>
    <d v="1971-03-08T00:00:00"/>
    <s v="marzec"/>
    <n v="5000"/>
    <n v="0.25"/>
    <n v="1250"/>
    <s v=""/>
    <n v="6250"/>
  </r>
  <r>
    <s v="Daniec"/>
    <s v="Bożena"/>
    <s v="d2"/>
    <x v="2"/>
    <s v="s5"/>
    <s v="Konsultant"/>
    <d v="1938-02-02T00:00:00"/>
    <s v="luty"/>
    <n v="4500"/>
    <n v="0.25"/>
    <n v="1125"/>
    <s v=""/>
    <n v="5625"/>
  </r>
  <r>
    <s v="Zdun"/>
    <s v="Bożena"/>
    <s v="d2"/>
    <x v="2"/>
    <s v="s1"/>
    <s v="Asystent"/>
    <d v="1974-08-21T00:00:00"/>
    <s v="sierpień"/>
    <n v="12000"/>
    <n v="0.1"/>
    <n v="1200"/>
    <s v=""/>
    <n v="13200"/>
  </r>
  <r>
    <s v="Fikus"/>
    <s v="Edyta"/>
    <s v="d4"/>
    <x v="0"/>
    <s v="s4"/>
    <s v="Sprzedawca"/>
    <d v="1965-04-17T00:00:00"/>
    <s v="kwiecień"/>
    <n v="11000"/>
    <n v="0.05"/>
    <n v="550"/>
    <s v=""/>
    <n v="11550"/>
  </r>
  <r>
    <s v="Zelwer"/>
    <s v="Danuta"/>
    <s v="d3"/>
    <x v="3"/>
    <s v="s5"/>
    <s v="Konsultant"/>
    <d v="1948-07-04T00:00:00"/>
    <s v="lipiec"/>
    <n v="12500"/>
    <n v="0.25"/>
    <n v="3125"/>
    <s v=""/>
    <n v="15625"/>
  </r>
  <r>
    <s v="Lis"/>
    <s v="Danuta"/>
    <s v="d1"/>
    <x v="1"/>
    <s v="s1"/>
    <s v="Asystent"/>
    <d v="1974-08-21T00:00:00"/>
    <s v="sierpień"/>
    <n v="9200"/>
    <n v="0.1"/>
    <n v="920"/>
    <s v=""/>
    <n v="10120"/>
  </r>
  <r>
    <s v="Lorenc"/>
    <s v="Danuta"/>
    <s v="d2"/>
    <x v="2"/>
    <s v="s3"/>
    <s v="Księgowy"/>
    <d v="1971-03-08T00:00:00"/>
    <s v="marzec"/>
    <n v="8400"/>
    <n v="0.15"/>
    <n v="1260"/>
    <s v=""/>
    <n v="9660"/>
  </r>
  <r>
    <s v="Pawelec"/>
    <s v="Danuta"/>
    <s v="d3"/>
    <x v="3"/>
    <s v="s2"/>
    <s v="Kierownik"/>
    <d v="1947-10-13T00:00:00"/>
    <s v="październik"/>
    <n v="5700"/>
    <n v="0.2"/>
    <n v="1140"/>
    <s v=""/>
    <n v="6840"/>
  </r>
  <r>
    <s v="Rybak"/>
    <s v="Dominik"/>
    <s v="d2"/>
    <x v="2"/>
    <s v="s3"/>
    <s v="Księgowy"/>
    <d v="1960-08-20T00:00:00"/>
    <s v="sierpień"/>
    <n v="8300"/>
    <n v="0.15"/>
    <n v="1245"/>
    <s v=""/>
    <n v="9545"/>
  </r>
  <r>
    <s v="Godlewska"/>
    <s v="Dorota"/>
    <s v="d2"/>
    <x v="2"/>
    <s v="s4"/>
    <s v="Sprzedawca"/>
    <d v="1948-08-04T00:00:00"/>
    <s v="sierpień"/>
    <n v="4800"/>
    <n v="0.05"/>
    <n v="240"/>
    <s v=""/>
    <n v="5040"/>
  </r>
  <r>
    <s v="Janik"/>
    <s v="Edyta"/>
    <s v="d3"/>
    <x v="3"/>
    <s v="s4"/>
    <s v="Sprzedawca"/>
    <d v="1954-08-08T00:00:00"/>
    <s v="sierpień"/>
    <n v="13200"/>
    <n v="0.05"/>
    <n v="660"/>
    <s v=""/>
    <n v="13860"/>
  </r>
  <r>
    <s v="Sowa"/>
    <s v="Edyta"/>
    <s v="d4"/>
    <x v="0"/>
    <s v="s4"/>
    <s v="Sprzedawca"/>
    <d v="1963-07-24T00:00:00"/>
    <s v="lipiec"/>
    <n v="14000"/>
    <n v="0.05"/>
    <n v="700"/>
    <s v=""/>
    <n v="14700"/>
  </r>
  <r>
    <s v="Nowak"/>
    <s v="Ewa"/>
    <s v="d2"/>
    <x v="2"/>
    <s v="s4"/>
    <s v="Sprzedawca"/>
    <d v="1972-02-12T00:00:00"/>
    <s v="luty"/>
    <n v="9200"/>
    <n v="0.05"/>
    <n v="460"/>
    <s v=""/>
    <n v="9660"/>
  </r>
  <r>
    <s v="Lulek"/>
    <s v="Feliks"/>
    <s v="d1"/>
    <x v="1"/>
    <s v="s1"/>
    <s v="Asystent"/>
    <d v="1963-07-24T00:00:00"/>
    <s v="lipiec"/>
    <n v="8400"/>
    <n v="0.1"/>
    <n v="840"/>
    <s v=""/>
    <n v="9240"/>
  </r>
  <r>
    <s v="Chimera"/>
    <s v="Grażyna"/>
    <s v="d4"/>
    <x v="0"/>
    <s v="s3"/>
    <s v="Księgowy"/>
    <d v="1954-08-08T00:00:00"/>
    <s v="sierpień"/>
    <n v="5900"/>
    <n v="0.15"/>
    <n v="885"/>
    <s v=""/>
    <n v="6785"/>
  </r>
  <r>
    <s v="Baran"/>
    <s v="Grażyna"/>
    <s v="d1"/>
    <x v="1"/>
    <s v="s2"/>
    <s v="Kierownik"/>
    <d v="1954-08-08T00:00:00"/>
    <s v="sierpień"/>
    <n v="6700"/>
    <n v="0.2"/>
    <n v="1340"/>
    <s v=""/>
    <n v="8040"/>
  </r>
  <r>
    <s v="Opoka"/>
    <s v="Grażyna"/>
    <s v="d2"/>
    <x v="2"/>
    <s v="s1"/>
    <s v="Asystent"/>
    <d v="1956-09-22T00:00:00"/>
    <s v="wrzesień"/>
    <n v="12100"/>
    <n v="0.1"/>
    <n v="1210"/>
    <s v=""/>
    <n v="13310"/>
  </r>
  <r>
    <s v="Gutek"/>
    <s v="Helena"/>
    <s v="d2"/>
    <x v="2"/>
    <s v="s1"/>
    <s v="Asystent"/>
    <d v="1948-04-04T00:00:00"/>
    <s v="kwiecień"/>
    <n v="13200"/>
    <n v="0.1"/>
    <n v="1320"/>
    <s v=""/>
    <n v="14520"/>
  </r>
  <r>
    <s v="Rymarz"/>
    <s v="Henryk"/>
    <s v="d4"/>
    <x v="0"/>
    <s v="s2"/>
    <s v="Kierownik"/>
    <d v="1948-10-04T00:00:00"/>
    <s v="październik"/>
    <n v="18000"/>
    <n v="0.2"/>
    <n v="3600"/>
    <s v=""/>
    <n v="21600"/>
  </r>
  <r>
    <s v="Wiatr"/>
    <s v="Hubert"/>
    <s v="d3"/>
    <x v="3"/>
    <s v="s3"/>
    <s v="Księgowy"/>
    <d v="1956-09-22T00:00:00"/>
    <s v="wrzesień"/>
    <n v="17300"/>
    <n v="0.15"/>
    <n v="2595"/>
    <s v=""/>
    <n v="19895"/>
  </r>
  <r>
    <s v="Maciej"/>
    <s v="Ignacy"/>
    <s v="d2"/>
    <x v="2"/>
    <s v="s5"/>
    <s v="Konsultant"/>
    <d v="1966-12-06T00:00:00"/>
    <s v="grudzień"/>
    <n v="19100"/>
    <n v="0.25"/>
    <n v="4775"/>
    <s v=""/>
    <n v="23875"/>
  </r>
  <r>
    <s v="Kwiatek"/>
    <s v="Irena"/>
    <s v="d4"/>
    <x v="0"/>
    <s v="s2"/>
    <s v="Kierownik"/>
    <d v="1960-08-20T00:00:00"/>
    <s v="sierpień"/>
    <n v="17300"/>
    <n v="0.2"/>
    <n v="3460"/>
    <s v=""/>
    <n v="20760"/>
  </r>
  <r>
    <s v="Baran"/>
    <s v="Iwona"/>
    <s v="d4"/>
    <x v="0"/>
    <s v="s1"/>
    <s v="Asystent"/>
    <d v="1938-02-05T00:00:00"/>
    <s v="luty"/>
    <n v="9200"/>
    <n v="0.1"/>
    <n v="920"/>
    <s v=""/>
    <n v="10120"/>
  </r>
  <r>
    <s v="Nastaj"/>
    <s v="Iwona"/>
    <s v="d4"/>
    <x v="0"/>
    <s v="s3"/>
    <s v="Księgowy"/>
    <d v="1954-08-08T00:00:00"/>
    <s v="sierpień"/>
    <n v="7450"/>
    <n v="0.15"/>
    <n v="1117.5"/>
    <s v=""/>
    <n v="8567.5"/>
  </r>
  <r>
    <s v="Abramek"/>
    <s v="Jacek"/>
    <s v="d1"/>
    <x v="1"/>
    <s v="s1"/>
    <s v="Asystent"/>
    <d v="1944-11-11T00:00:00"/>
    <s v="listopad"/>
    <n v="7800"/>
    <n v="0.1"/>
    <n v="780"/>
    <s v=""/>
    <n v="8580"/>
  </r>
  <r>
    <s v="Kowalski"/>
    <s v="Jan"/>
    <s v="d1"/>
    <x v="1"/>
    <s v="s1"/>
    <s v="Asystent"/>
    <d v="1957-10-30T00:00:00"/>
    <s v="październik"/>
    <n v="13200"/>
    <n v="0.1"/>
    <n v="1320"/>
    <s v=""/>
    <n v="14520"/>
  </r>
  <r>
    <s v="Daniel"/>
    <s v="Jan"/>
    <s v="d1"/>
    <x v="1"/>
    <s v="s5"/>
    <s v="Konsultant"/>
    <d v="1956-09-22T00:00:00"/>
    <s v="wrzesień"/>
    <n v="14000"/>
    <n v="0.25"/>
    <n v="3500"/>
    <s v=""/>
    <n v="17500"/>
  </r>
  <r>
    <s v="Góral"/>
    <s v="Jan"/>
    <s v="d1"/>
    <x v="1"/>
    <s v="s3"/>
    <s v="Księgowy"/>
    <d v="1961-09-15T00:00:00"/>
    <s v="wrzesień"/>
    <n v="9200"/>
    <n v="0.15"/>
    <n v="1380"/>
    <s v=""/>
    <n v="10580"/>
  </r>
  <r>
    <s v="Kot"/>
    <s v="Jan"/>
    <s v="d5"/>
    <x v="4"/>
    <s v="s4"/>
    <s v="Sprzedawca"/>
    <d v="1947-11-13T00:00:00"/>
    <s v="listopad"/>
    <n v="8400"/>
    <n v="0.05"/>
    <n v="420"/>
    <s v=""/>
    <n v="8820"/>
  </r>
  <r>
    <s v="Nastaj"/>
    <s v="Jan"/>
    <s v="d3"/>
    <x v="3"/>
    <s v="s5"/>
    <s v="Konsultant"/>
    <d v="1961-09-15T00:00:00"/>
    <s v="wrzesień"/>
    <n v="5900"/>
    <n v="0.25"/>
    <n v="1475"/>
    <s v=""/>
    <n v="7375"/>
  </r>
  <r>
    <s v="Warda"/>
    <s v="Jan"/>
    <s v="d2"/>
    <x v="2"/>
    <s v="s5"/>
    <s v="Konsultant"/>
    <d v="1923-03-04T00:00:00"/>
    <s v="marzec"/>
    <n v="6700"/>
    <n v="0.25"/>
    <n v="1675"/>
    <s v=""/>
    <n v="8375"/>
  </r>
  <r>
    <s v="Pawełczak"/>
    <s v="Janina"/>
    <s v="d1"/>
    <x v="1"/>
    <s v="s5"/>
    <s v="Konsultant"/>
    <d v="1966-12-06T00:00:00"/>
    <s v="grudzień"/>
    <n v="12100"/>
    <n v="0.25"/>
    <n v="3025"/>
    <s v=""/>
    <n v="15125"/>
  </r>
  <r>
    <s v="Pawelec"/>
    <s v="Janina"/>
    <s v="d2"/>
    <x v="2"/>
    <s v="s2"/>
    <s v="Kierownik"/>
    <d v="1965-04-17T00:00:00"/>
    <s v="kwiecień"/>
    <n v="13200"/>
    <n v="0.2"/>
    <n v="2640"/>
    <s v=""/>
    <n v="15840"/>
  </r>
  <r>
    <s v="Niemoc"/>
    <s v="Jolanta"/>
    <s v="d1"/>
    <x v="1"/>
    <s v="s5"/>
    <s v="Konsultant"/>
    <d v="1975-09-07T00:00:00"/>
    <s v="wrzesień"/>
    <n v="6500"/>
    <n v="0.25"/>
    <n v="1625"/>
    <s v=""/>
    <n v="8125"/>
  </r>
  <r>
    <s v="Janowiec"/>
    <s v="Karol"/>
    <s v="d1"/>
    <x v="1"/>
    <s v="s2"/>
    <s v="Kierownik"/>
    <d v="1956-09-22T00:00:00"/>
    <s v="wrzesień"/>
    <n v="7000"/>
    <n v="0.2"/>
    <n v="1400"/>
    <s v=""/>
    <n v="8400"/>
  </r>
  <r>
    <s v="Uklej"/>
    <s v="Karol"/>
    <s v="d1"/>
    <x v="1"/>
    <s v="s3"/>
    <s v="Księgowy"/>
    <d v="1937-10-09T00:00:00"/>
    <s v="październik"/>
    <n v="9000"/>
    <n v="0.15"/>
    <n v="1350"/>
    <s v=""/>
    <n v="10350"/>
  </r>
  <r>
    <s v="Baran"/>
    <s v="Karol"/>
    <s v="d3"/>
    <x v="3"/>
    <s v="s4"/>
    <s v="Sprzedawca"/>
    <d v="1974-08-21T00:00:00"/>
    <s v="sierpień"/>
    <n v="10500"/>
    <n v="0.05"/>
    <n v="525"/>
    <s v=""/>
    <n v="11025"/>
  </r>
  <r>
    <s v="Huba"/>
    <s v="Jan"/>
    <s v="d2"/>
    <x v="2"/>
    <s v="s5"/>
    <s v="Konsultant"/>
    <d v="1923-03-05T00:00:00"/>
    <s v="marzec"/>
    <n v="12000"/>
    <n v="0.25"/>
    <n v="3000"/>
    <s v=""/>
    <n v="15000"/>
  </r>
  <r>
    <s v="Czajka"/>
    <s v="Konrad"/>
    <s v="d2"/>
    <x v="2"/>
    <s v="s3"/>
    <s v="Księgowy"/>
    <d v="1954-08-08T00:00:00"/>
    <s v="sierpień"/>
    <n v="9500"/>
    <n v="0.15"/>
    <n v="1425"/>
    <s v=""/>
    <n v="10925"/>
  </r>
  <r>
    <s v="Fołtyn"/>
    <s v="Krystyna"/>
    <s v="d4"/>
    <x v="0"/>
    <s v="s5"/>
    <s v="Konsultant"/>
    <d v="1954-08-08T00:00:00"/>
    <s v="sierpień"/>
    <n v="13000"/>
    <n v="0.25"/>
    <n v="3250"/>
    <s v=""/>
    <n v="16250"/>
  </r>
  <r>
    <s v="Lis"/>
    <s v="Krystyna"/>
    <s v="d4"/>
    <x v="0"/>
    <s v="s1"/>
    <s v="Asystent"/>
    <d v="1954-08-08T00:00:00"/>
    <s v="sierpień"/>
    <n v="14500"/>
    <n v="0.1"/>
    <n v="1450"/>
    <s v=""/>
    <n v="15950"/>
  </r>
  <r>
    <s v="Wujec"/>
    <s v="Krystyna"/>
    <s v="d5"/>
    <x v="4"/>
    <s v="s5"/>
    <s v="Konsultant"/>
    <d v="1954-08-08T00:00:00"/>
    <s v="sierpień"/>
    <n v="15000"/>
    <n v="0.25"/>
    <n v="3750"/>
    <s v=""/>
    <n v="18750"/>
  </r>
  <r>
    <s v="Holubak"/>
    <s v="Leon"/>
    <s v="d4"/>
    <x v="0"/>
    <s v="s3"/>
    <s v="Księgowy"/>
    <d v="1937-10-10T00:00:00"/>
    <s v="październik"/>
    <n v="6700"/>
    <n v="0.15"/>
    <n v="1005"/>
    <s v=""/>
    <n v="7705"/>
  </r>
  <r>
    <s v="Sowa"/>
    <s v="Leopold"/>
    <s v="d3"/>
    <x v="3"/>
    <s v="s1"/>
    <s v="Asystent"/>
    <d v="1970-08-05T00:00:00"/>
    <s v="sierpień"/>
    <n v="5000"/>
    <n v="0.1"/>
    <n v="500"/>
    <n v="2000"/>
    <n v="7500"/>
  </r>
  <r>
    <s v="Niemoc"/>
    <s v="Lidia"/>
    <s v="d1"/>
    <x v="1"/>
    <s v="s5"/>
    <s v="Konsultant"/>
    <d v="1972-02-12T00:00:00"/>
    <s v="luty"/>
    <n v="4500"/>
    <n v="0.25"/>
    <n v="1125"/>
    <s v=""/>
    <n v="5625"/>
  </r>
  <r>
    <s v="Drozd"/>
    <s v="Lidia"/>
    <s v="d1"/>
    <x v="1"/>
    <s v="s2"/>
    <s v="Kierownik"/>
    <d v="1948-11-04T00:00:00"/>
    <s v="listopad"/>
    <n v="6700"/>
    <n v="0.2"/>
    <n v="1340"/>
    <s v=""/>
    <n v="8040"/>
  </r>
  <r>
    <s v="Lorenc"/>
    <s v="Lolek"/>
    <s v="d5"/>
    <x v="4"/>
    <s v="s2"/>
    <s v="Kierownik"/>
    <d v="1963-07-24T00:00:00"/>
    <s v="lipiec"/>
    <n v="7700"/>
    <n v="0.2"/>
    <n v="1540"/>
    <s v=""/>
    <n v="9240"/>
  </r>
  <r>
    <s v="Wujec"/>
    <s v="Lolek"/>
    <s v="d4"/>
    <x v="0"/>
    <s v="s4"/>
    <s v="Sprzedawca"/>
    <d v="1948-12-04T00:00:00"/>
    <s v="grudzień"/>
    <n v="8300"/>
    <n v="0.05"/>
    <n v="415"/>
    <s v=""/>
    <n v="8715"/>
  </r>
  <r>
    <s v="Musiołek"/>
    <s v="Marcin"/>
    <s v="d2"/>
    <x v="2"/>
    <s v="s1"/>
    <s v="Asystent"/>
    <d v="1969-06-17T00:00:00"/>
    <s v="czerwiec"/>
    <n v="10800"/>
    <n v="0.1"/>
    <n v="1080"/>
    <s v=""/>
    <n v="11880"/>
  </r>
  <r>
    <s v="Woch"/>
    <s v="Marcin"/>
    <s v="d3"/>
    <x v="3"/>
    <s v="s3"/>
    <s v="Księgowy"/>
    <d v="1947-09-13T00:00:00"/>
    <s v="wrzesień"/>
    <n v="12000"/>
    <n v="0.15"/>
    <n v="1800"/>
    <s v=""/>
    <n v="13800"/>
  </r>
  <r>
    <s v="Turek"/>
    <s v="Marek"/>
    <s v="d1"/>
    <x v="1"/>
    <s v="s4"/>
    <s v="Sprzedawca"/>
    <d v="1954-08-08T00:00:00"/>
    <s v="sierpień"/>
    <n v="9200"/>
    <n v="0.05"/>
    <n v="460"/>
    <s v=""/>
    <n v="9660"/>
  </r>
  <r>
    <s v="Walarek"/>
    <s v="Marek"/>
    <s v="d4"/>
    <x v="0"/>
    <s v="s5"/>
    <s v="Konsultant"/>
    <d v="1923-03-06T00:00:00"/>
    <s v="marzec"/>
    <n v="8400"/>
    <n v="0.25"/>
    <n v="2100"/>
    <s v=""/>
    <n v="10500"/>
  </r>
  <r>
    <s v="Nowaczek"/>
    <s v="Maria"/>
    <s v="d1"/>
    <x v="1"/>
    <s v="s3"/>
    <s v="Księgowy"/>
    <d v="1978-07-15T00:00:00"/>
    <s v="lipiec"/>
    <n v="5900"/>
    <n v="0.15"/>
    <n v="885"/>
    <s v=""/>
    <n v="6785"/>
  </r>
  <r>
    <s v="Bigaj"/>
    <s v="Maria"/>
    <s v="d1"/>
    <x v="1"/>
    <s v="s4"/>
    <s v="Sprzedawca"/>
    <d v="1970-08-05T00:00:00"/>
    <s v="sierpień"/>
    <n v="9320"/>
    <n v="0.05"/>
    <n v="466"/>
    <s v=""/>
    <n v="9786"/>
  </r>
  <r>
    <s v="Czajka"/>
    <s v="Maria"/>
    <s v="d1"/>
    <x v="1"/>
    <s v="s1"/>
    <s v="Asystent"/>
    <d v="1961-09-15T00:00:00"/>
    <s v="wrzesień"/>
    <n v="5900"/>
    <n v="0.1"/>
    <n v="590"/>
    <s v=""/>
    <n v="6490"/>
  </r>
  <r>
    <s v="Drozd"/>
    <s v="Maria"/>
    <s v="d2"/>
    <x v="2"/>
    <s v="s1"/>
    <s v="Asystent"/>
    <d v="1948-04-07T00:00:00"/>
    <s v="kwiecień"/>
    <n v="10000"/>
    <n v="0.1"/>
    <n v="1000"/>
    <s v=""/>
    <n v="11000"/>
  </r>
  <r>
    <s v="Zdun"/>
    <s v="Maria"/>
    <s v="d2"/>
    <x v="2"/>
    <s v="s5"/>
    <s v="Konsultant"/>
    <d v="1971-03-08T00:00:00"/>
    <s v="marzec"/>
    <n v="10500"/>
    <n v="0.25"/>
    <n v="2625"/>
    <s v=""/>
    <n v="13125"/>
  </r>
  <r>
    <s v="Stolarz"/>
    <s v="Marzena"/>
    <s v="d4"/>
    <x v="0"/>
    <s v="s4"/>
    <s v="Sprzedawca"/>
    <d v="1936-09-09T00:00:00"/>
    <s v="wrzesień"/>
    <n v="10700"/>
    <n v="0.05"/>
    <n v="535"/>
    <s v=""/>
    <n v="11235"/>
  </r>
  <r>
    <s v="Sojka"/>
    <s v="Marzena"/>
    <s v="d1"/>
    <x v="1"/>
    <s v="s2"/>
    <s v="Kierownik"/>
    <d v="1948-04-09T00:00:00"/>
    <s v="kwiecień"/>
    <n v="9400"/>
    <n v="0.2"/>
    <n v="1880"/>
    <s v=""/>
    <n v="11280"/>
  </r>
  <r>
    <s v="Siatek"/>
    <s v="Maja"/>
    <s v="d4"/>
    <x v="0"/>
    <s v="s3"/>
    <s v="Księgowy"/>
    <d v="1942-08-08T00:00:00"/>
    <s v="sierpień"/>
    <n v="5900"/>
    <n v="0.15"/>
    <n v="885"/>
    <s v=""/>
    <n v="6785"/>
  </r>
  <r>
    <s v="Drozd"/>
    <s v="Olga"/>
    <s v="d2"/>
    <x v="2"/>
    <s v="s1"/>
    <s v="Asystent"/>
    <d v="1947-05-13T00:00:00"/>
    <s v="maj"/>
    <n v="5600"/>
    <n v="0.1"/>
    <n v="560"/>
    <s v=""/>
    <n v="6160"/>
  </r>
  <r>
    <s v="Janik"/>
    <s v="Olga"/>
    <s v="d4"/>
    <x v="0"/>
    <s v="s2"/>
    <s v="Kierownik"/>
    <d v="1965-04-17T00:00:00"/>
    <s v="kwiecień"/>
    <n v="6000"/>
    <n v="0.2"/>
    <n v="1200"/>
    <s v=""/>
    <n v="7200"/>
  </r>
  <r>
    <s v="Fołtyn"/>
    <s v="Patryk"/>
    <s v="d4"/>
    <x v="0"/>
    <s v="s1"/>
    <s v="Asystent"/>
    <d v="1974-08-21T00:00:00"/>
    <s v="sierpień"/>
    <n v="8000"/>
    <n v="0.1"/>
    <n v="800"/>
    <s v=""/>
    <n v="8800"/>
  </r>
  <r>
    <s v="Lorenc"/>
    <s v="Patryk"/>
    <s v="d4"/>
    <x v="0"/>
    <s v="s5"/>
    <s v="Konsultant"/>
    <d v="1970-08-05T00:00:00"/>
    <s v="sierpień"/>
    <n v="5900"/>
    <n v="0.25"/>
    <n v="1475"/>
    <s v=""/>
    <n v="7375"/>
  </r>
  <r>
    <s v="Wujec"/>
    <s v="Paweł"/>
    <s v="d5"/>
    <x v="4"/>
    <s v="s2"/>
    <s v="Kierownik"/>
    <d v="1948-04-11T00:00:00"/>
    <s v="kwiecień"/>
    <n v="9320"/>
    <n v="0.2"/>
    <n v="1864"/>
    <s v=""/>
    <n v="11184"/>
  </r>
  <r>
    <s v="Kowal"/>
    <s v="Piotr"/>
    <s v="d3"/>
    <x v="3"/>
    <s v="s4"/>
    <s v="Sprzedawca"/>
    <d v="1948-04-03T00:00:00"/>
    <s v="kwiecień"/>
    <n v="5900"/>
    <n v="0.05"/>
    <n v="295"/>
    <s v=""/>
    <n v="6195"/>
  </r>
  <r>
    <s v="Witos"/>
    <s v="Piotr"/>
    <s v="d5"/>
    <x v="4"/>
    <s v="s3"/>
    <s v="Księgowy"/>
    <d v="1965-04-17T00:00:00"/>
    <s v="kwiecień"/>
    <n v="10000"/>
    <n v="0.15"/>
    <n v="1500"/>
    <s v=""/>
    <n v="11500"/>
  </r>
  <r>
    <s v="Daniec"/>
    <s v="Ryszard"/>
    <s v="d1"/>
    <x v="1"/>
    <s v="s2"/>
    <s v="Kierownik"/>
    <d v="1923-03-07T00:00:00"/>
    <s v="marzec"/>
    <n v="10500"/>
    <n v="0.2"/>
    <n v="2100"/>
    <s v=""/>
    <n v="12600"/>
  </r>
  <r>
    <s v="Opoka"/>
    <s v="Ryszard"/>
    <s v="d5"/>
    <x v="4"/>
    <s v="s2"/>
    <s v="Kierownik"/>
    <d v="1923-03-08T00:00:00"/>
    <s v="marzec"/>
    <n v="10700"/>
    <n v="0.2"/>
    <n v="2140"/>
    <s v=""/>
    <n v="12840"/>
  </r>
  <r>
    <s v="WIicher"/>
    <s v="Stefan"/>
    <s v="d2"/>
    <x v="2"/>
    <s v="s2"/>
    <s v="Kierownik"/>
    <d v="1965-04-17T00:00:00"/>
    <s v="kwiecień"/>
    <n v="9400"/>
    <n v="0.2"/>
    <n v="1880"/>
    <s v=""/>
    <n v="11280"/>
  </r>
  <r>
    <s v="Gburek"/>
    <s v="Stefania"/>
    <s v="d2"/>
    <x v="2"/>
    <s v="s5"/>
    <s v="Konsultant"/>
    <d v="1947-02-13T00:00:00"/>
    <s v="luty"/>
    <n v="5900"/>
    <n v="0.25"/>
    <n v="1475"/>
    <s v=""/>
    <n v="7375"/>
  </r>
  <r>
    <s v="Opoka"/>
    <s v="Sylwia"/>
    <s v="d5"/>
    <x v="4"/>
    <s v="s1"/>
    <s v="Asystent"/>
    <d v="1938-02-06T00:00:00"/>
    <s v="luty"/>
    <n v="5600"/>
    <n v="0.1"/>
    <n v="560"/>
    <s v=""/>
    <n v="6160"/>
  </r>
  <r>
    <s v="Sojka"/>
    <s v="Sylwia"/>
    <s v="d2"/>
    <x v="2"/>
    <s v="s4"/>
    <s v="Sprzedawca"/>
    <d v="1954-08-08T00:00:00"/>
    <s v="sierpień"/>
    <n v="6000"/>
    <n v="0.05"/>
    <n v="300"/>
    <s v=""/>
    <n v="6300"/>
  </r>
  <r>
    <s v="Julewski"/>
    <s v="Tadeusz"/>
    <s v="d3"/>
    <x v="3"/>
    <s v="s5"/>
    <s v="Konsultant"/>
    <d v="1965-04-17T00:00:00"/>
    <s v="kwiecień"/>
    <n v="8000"/>
    <n v="0.25"/>
    <n v="2000"/>
    <s v=""/>
    <n v="10000"/>
  </r>
  <r>
    <s v="Bigaj"/>
    <s v="Tadeusz"/>
    <s v="d4"/>
    <x v="0"/>
    <s v="s1"/>
    <s v="Asystent"/>
    <d v="1963-07-24T00:00:00"/>
    <s v="lipiec"/>
    <n v="9400"/>
    <n v="0.1"/>
    <n v="940"/>
    <s v=""/>
    <n v="10340"/>
  </r>
  <r>
    <s v="Janik"/>
    <s v="Tadeusz"/>
    <s v="d2"/>
    <x v="2"/>
    <s v="s5"/>
    <s v="Konsultant"/>
    <d v="1938-02-08T00:00:00"/>
    <s v="luty"/>
    <n v="5900"/>
    <n v="0.25"/>
    <n v="1475"/>
    <s v=""/>
    <n v="7375"/>
  </r>
  <r>
    <s v="Kowal"/>
    <s v="Teresa"/>
    <s v="d2"/>
    <x v="2"/>
    <s v="s3"/>
    <s v="Księgowy"/>
    <d v="1954-08-08T00:00:00"/>
    <s v="sierpień"/>
    <n v="5600"/>
    <n v="0.15"/>
    <n v="840"/>
    <s v=""/>
    <n v="6440"/>
  </r>
  <r>
    <s v="Pawelec"/>
    <s v="Urszula"/>
    <s v="d4"/>
    <x v="0"/>
    <s v="s3"/>
    <s v="Księgowy"/>
    <d v="1948-04-07T00:00:00"/>
    <s v="kwiecień"/>
    <n v="6000"/>
    <n v="0.15"/>
    <n v="900"/>
    <s v=""/>
    <n v="6900"/>
  </r>
  <r>
    <s v="Warda"/>
    <s v="Urszula"/>
    <s v="d5"/>
    <x v="4"/>
    <s v="s2"/>
    <s v="Kierownik"/>
    <d v="1961-09-15T00:00:00"/>
    <s v="wrzesień"/>
    <n v="8000"/>
    <n v="0.2"/>
    <n v="1600"/>
    <s v=""/>
    <n v="9600"/>
  </r>
  <r>
    <s v="Daniel"/>
    <s v="Wanda"/>
    <s v="d1"/>
    <x v="1"/>
    <s v="s3"/>
    <s v="Księgowy"/>
    <d v="1965-04-17T00:00:00"/>
    <s v="kwiecień"/>
    <n v="5900"/>
    <n v="0.15"/>
    <n v="885"/>
    <s v=""/>
    <n v="6785"/>
  </r>
  <r>
    <s v="Furgała"/>
    <s v="Wanda"/>
    <s v="d4"/>
    <x v="0"/>
    <s v="s5"/>
    <s v="Konsultant"/>
    <d v="1971-03-08T00:00:00"/>
    <s v="marzec"/>
    <n v="9320"/>
    <n v="0.25"/>
    <n v="2330"/>
    <s v=""/>
    <n v="11650"/>
  </r>
  <r>
    <s v="Sowa"/>
    <s v="Wanda"/>
    <s v="d5"/>
    <x v="4"/>
    <s v="s5"/>
    <s v="Konsultant"/>
    <d v="1971-03-08T00:00:00"/>
    <s v="marzec"/>
    <n v="10500"/>
    <n v="0.25"/>
    <n v="2625"/>
    <s v=""/>
    <n v="13125"/>
  </r>
  <r>
    <s v="Czubek"/>
    <s v="Wojciech"/>
    <s v="d4"/>
    <x v="0"/>
    <s v="s1"/>
    <s v="Asystent"/>
    <d v="1937-10-11T00:00:00"/>
    <s v="październik"/>
    <n v="10700"/>
    <n v="0.1"/>
    <n v="1070"/>
    <s v=""/>
    <n v="11770"/>
  </r>
  <r>
    <s v="Furgała"/>
    <s v="Zdzisław"/>
    <s v="d4"/>
    <x v="0"/>
    <s v="s3"/>
    <s v="Księgowy"/>
    <d v="1970-08-05T00:00:00"/>
    <s v="sierpień"/>
    <n v="9400"/>
    <n v="0.15"/>
    <n v="1410"/>
    <s v=""/>
    <n v="10810"/>
  </r>
  <r>
    <s v="Warda"/>
    <s v="Zdzisław"/>
    <s v="d5"/>
    <x v="4"/>
    <s v="s1"/>
    <s v="Asystent"/>
    <d v="1938-02-09T00:00:00"/>
    <s v="luty"/>
    <n v="5900"/>
    <n v="0.1"/>
    <n v="590"/>
    <s v=""/>
    <n v="6490"/>
  </r>
  <r>
    <s v="Wykrŕt"/>
    <s v="Zenon"/>
    <s v="d3"/>
    <x v="3"/>
    <s v="s4"/>
    <s v="Sprzedawca"/>
    <d v="1948-04-23T00:00:00"/>
    <s v="kwiecień"/>
    <n v="5600"/>
    <n v="0.05"/>
    <n v="280"/>
    <s v=""/>
    <n v="5880"/>
  </r>
  <r>
    <s v="Stopa"/>
    <s v="Zofia"/>
    <s v="d2"/>
    <x v="2"/>
    <s v="s5"/>
    <s v="Konsultant"/>
    <d v="1976-06-22T00:00:00"/>
    <s v="czerwiec"/>
    <n v="6000"/>
    <n v="0.25"/>
    <n v="1500"/>
    <s v=""/>
    <n v="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O5:P11" firstHeaderRow="1" firstDataRow="1" firstDataCol="1"/>
  <pivotFields count="13">
    <pivotField showAll="0"/>
    <pivotField showAll="0"/>
    <pivotField showAll="0"/>
    <pivotField axis="axisRow" dataField="1" showAll="0">
      <items count="6">
        <item x="0"/>
        <item x="2"/>
        <item x="4"/>
        <item x="1"/>
        <item x="3"/>
        <item t="default"/>
      </items>
    </pivotField>
    <pivotField showAll="0"/>
    <pivotField showAll="0"/>
    <pivotField numFmtId="14" showAll="0"/>
    <pivotField showAll="0"/>
    <pivotField numFmtId="164" showAll="0"/>
    <pivotField numFmtId="10" showAll="0"/>
    <pivotField numFmtId="8" showAll="0"/>
    <pivotField showAll="0"/>
    <pivotField numFmtId="4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Nazwa działu" fld="3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2:C18" firstHeaderRow="0" firstDataRow="1" firstDataCol="1"/>
  <pivotFields count="13">
    <pivotField showAll="0"/>
    <pivotField showAll="0"/>
    <pivotField showAll="0"/>
    <pivotField axis="axisRow" dataField="1" showAll="0">
      <items count="6">
        <item x="0"/>
        <item x="2"/>
        <item x="4"/>
        <item x="1"/>
        <item x="3"/>
        <item t="default"/>
      </items>
    </pivotField>
    <pivotField showAll="0"/>
    <pivotField showAll="0"/>
    <pivotField numFmtId="14" showAll="0"/>
    <pivotField showAll="0"/>
    <pivotField numFmtId="164" showAll="0"/>
    <pivotField numFmtId="10" showAll="0"/>
    <pivotField numFmtId="8" showAll="0"/>
    <pivotField showAll="0"/>
    <pivotField numFmtId="4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z Nazwa działu" fld="3" subtotal="count" baseField="0" baseItem="0"/>
    <dataField name="Liczba z Nazwa działu2" fld="3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1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O20:P26" firstHeaderRow="1" firstDataRow="1" firstDataCol="1"/>
  <pivotFields count="13">
    <pivotField showAll="0"/>
    <pivotField showAll="0"/>
    <pivotField showAll="0"/>
    <pivotField axis="axisRow" dataField="1" showAll="0">
      <items count="6">
        <item x="0"/>
        <item x="2"/>
        <item x="4"/>
        <item x="1"/>
        <item x="3"/>
        <item t="default"/>
      </items>
    </pivotField>
    <pivotField showAll="0"/>
    <pivotField showAll="0"/>
    <pivotField numFmtId="14" showAll="0"/>
    <pivotField showAll="0"/>
    <pivotField numFmtId="164" showAll="0"/>
    <pivotField numFmtId="10" showAll="0"/>
    <pivotField numFmtId="8" showAll="0"/>
    <pivotField showAll="0"/>
    <pivotField numFmtId="4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Nazwa działu" fld="3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Nazwa_działu" sourceName="Nazwa działu">
  <extLst>
    <x:ext xmlns:x15="http://schemas.microsoft.com/office/spreadsheetml/2010/11/main" uri="{2F2917AC-EB37-4324-AD4E-5DD8C200BD13}">
      <x15:tableSlicerCache tableId="5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Nazwa_stanowiska" sourceName="Nazwa stanowiska">
  <extLst>
    <x:ext xmlns:x15="http://schemas.microsoft.com/office/spreadsheetml/2010/11/main" uri="{2F2917AC-EB37-4324-AD4E-5DD8C200BD13}">
      <x15:tableSlicerCache tableId="5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Miesiąc_ur_słownie" sourceName="Miesiąc ur słownie">
  <extLst>
    <x:ext xmlns:x15="http://schemas.microsoft.com/office/spreadsheetml/2010/11/main" uri="{2F2917AC-EB37-4324-AD4E-5DD8C200BD13}">
      <x15:tableSlicerCache tableId="5" column="8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azwa działu" cache="Fragmentator_Nazwa_działu" caption="Nazwa działu" rowHeight="225425"/>
  <slicer name="Nazwa stanowiska" cache="Fragmentator_Nazwa_stanowiska" caption="Nazwa stanowiska" rowHeight="225425"/>
  <slicer name="Miesiąc ur słownie" cache="Fragmentator_Miesiąc_ur_słownie" caption="Miesiąc ur słownie" columnCount="2" rowHeight="225425"/>
</slicers>
</file>

<file path=xl/tables/table1.xml><?xml version="1.0" encoding="utf-8"?>
<table xmlns="http://schemas.openxmlformats.org/spreadsheetml/2006/main" id="1" name="Tabela1" displayName="Tabela1" ref="A1:M11" totalsRowShown="0">
  <autoFilter ref="A1:M11"/>
  <tableColumns count="13">
    <tableColumn id="1" name="Nazwisko"/>
    <tableColumn id="2" name="Imię"/>
    <tableColumn id="3" name="Kod Działu"/>
    <tableColumn id="4" name="Nazwa działu"/>
    <tableColumn id="5" name="Kod stanowiska"/>
    <tableColumn id="6" name="Nazwa stanowiska"/>
    <tableColumn id="7" name="Data urodzenia" dataDxfId="36"/>
    <tableColumn id="8" name="Miesiąc ur słownie"/>
    <tableColumn id="9" name="Uposażenie"/>
    <tableColumn id="10" name="Premia (%)"/>
    <tableColumn id="11" name="Premia kwota"/>
    <tableColumn id="12" name="Bonusy"/>
    <tableColumn id="13" name="Zarobki brutt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CT283" totalsRowShown="0">
  <autoFilter ref="A1:CT283"/>
  <tableColumns count="98">
    <tableColumn id="1" name="Nazwisko" dataDxfId="35"/>
    <tableColumn id="2" name="Rycerz"/>
    <tableColumn id="3" name="Sojka"/>
    <tableColumn id="4" name="Witos"/>
    <tableColumn id="5" name="Dąbek"/>
    <tableColumn id="6" name="Góral"/>
    <tableColumn id="7" name="Kowal"/>
    <tableColumn id="8" name="Witos2"/>
    <tableColumn id="9" name="Dudek"/>
    <tableColumn id="10" name="Celejowska"/>
    <tableColumn id="11" name="Gwizdek"/>
    <tableColumn id="12" name="Baran"/>
    <tableColumn id="13" name="Daniec"/>
    <tableColumn id="14" name="Zdun"/>
    <tableColumn id="15" name="Fikus"/>
    <tableColumn id="16" name="Zelwer"/>
    <tableColumn id="17" name="Lis"/>
    <tableColumn id="18" name="Lorenc"/>
    <tableColumn id="19" name="Pawelec"/>
    <tableColumn id="20" name="Rybak"/>
    <tableColumn id="21" name="Godlewska"/>
    <tableColumn id="22" name="Janik"/>
    <tableColumn id="23" name="Sowa"/>
    <tableColumn id="24" name="Nowak"/>
    <tableColumn id="25" name="Lulek"/>
    <tableColumn id="26" name="Chimera"/>
    <tableColumn id="27" name="Baran3"/>
    <tableColumn id="28" name="Opoka"/>
    <tableColumn id="29" name="Gutek"/>
    <tableColumn id="30" name="Rymarz"/>
    <tableColumn id="31" name="Wiatr"/>
    <tableColumn id="32" name="Maciej"/>
    <tableColumn id="33" name="Kwiatek"/>
    <tableColumn id="34" name="Baran4"/>
    <tableColumn id="35" name="Nastaj"/>
    <tableColumn id="36" name="Abramek"/>
    <tableColumn id="37" name="Kowalski"/>
    <tableColumn id="38" name="Daniel"/>
    <tableColumn id="39" name="Góral5"/>
    <tableColumn id="40" name="Kot"/>
    <tableColumn id="41" name="Nastaj6"/>
    <tableColumn id="42" name="Warda"/>
    <tableColumn id="43" name="Pawełczak"/>
    <tableColumn id="44" name="Pawelec7"/>
    <tableColumn id="45" name="Niemoc"/>
    <tableColumn id="46" name="Janowiec"/>
    <tableColumn id="47" name="Uklej"/>
    <tableColumn id="48" name="Baran8"/>
    <tableColumn id="49" name="Huba"/>
    <tableColumn id="50" name="Czajka"/>
    <tableColumn id="51" name="Fołtyn"/>
    <tableColumn id="52" name="Lis9"/>
    <tableColumn id="53" name="Wujec"/>
    <tableColumn id="54" name="Holubak"/>
    <tableColumn id="55" name="Sowa10"/>
    <tableColumn id="56" name="Niemoc11"/>
    <tableColumn id="57" name="Drozd"/>
    <tableColumn id="58" name="Lorenc12"/>
    <tableColumn id="59" name="Wujec13"/>
    <tableColumn id="60" name="Musiołek"/>
    <tableColumn id="61" name="Woch"/>
    <tableColumn id="62" name="Turek"/>
    <tableColumn id="63" name="Walarek"/>
    <tableColumn id="64" name="Nowaczek"/>
    <tableColumn id="65" name="Bigaj"/>
    <tableColumn id="66" name="Czajka14"/>
    <tableColumn id="67" name="Drozd15"/>
    <tableColumn id="68" name="Zdun16"/>
    <tableColumn id="69" name="Stolarz"/>
    <tableColumn id="70" name="Sojka17"/>
    <tableColumn id="71" name="Siatek"/>
    <tableColumn id="72" name="Drozd18"/>
    <tableColumn id="73" name="Janik19"/>
    <tableColumn id="74" name="Fołtyn20"/>
    <tableColumn id="75" name="Lorenc21"/>
    <tableColumn id="76" name="Wujec22"/>
    <tableColumn id="77" name="Kowal23"/>
    <tableColumn id="78" name="Witos24"/>
    <tableColumn id="79" name="Daniec25"/>
    <tableColumn id="80" name="Opoka26"/>
    <tableColumn id="81" name="WIicher"/>
    <tableColumn id="82" name="Gburek"/>
    <tableColumn id="83" name="Opoka27"/>
    <tableColumn id="84" name="Sojka28"/>
    <tableColumn id="85" name="Julewski"/>
    <tableColumn id="86" name="Bigaj29"/>
    <tableColumn id="87" name="Janik30"/>
    <tableColumn id="88" name="Kowal31"/>
    <tableColumn id="89" name="Pawelec32"/>
    <tableColumn id="90" name="Warda33"/>
    <tableColumn id="91" name="Daniel34"/>
    <tableColumn id="92" name="Furgała"/>
    <tableColumn id="93" name="Sowa35"/>
    <tableColumn id="94" name="Czubek"/>
    <tableColumn id="95" name="Furgała36"/>
    <tableColumn id="96" name="Warda37"/>
    <tableColumn id="97" name="Wykrŕt"/>
    <tableColumn id="98" name="Stop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A16:M113" totalsRowShown="0" headerRowDxfId="0" headerRowBorderDxfId="1" tableBorderDxfId="2">
  <autoFilter ref="A16:M113"/>
  <tableColumns count="13">
    <tableColumn id="1" name="Nazwisko" dataDxfId="15"/>
    <tableColumn id="2" name="Imię" dataDxfId="14"/>
    <tableColumn id="3" name="Kod Działu" dataDxfId="13"/>
    <tableColumn id="4" name="Nazwa działu" dataDxfId="12">
      <calculatedColumnFormula>VLOOKUP(C17,'dane dodatkowe'!$E$2:$F$6,2,0)</calculatedColumnFormula>
    </tableColumn>
    <tableColumn id="5" name="Kod stanowiska" dataDxfId="11"/>
    <tableColumn id="6" name="Nazwa stanowiska" dataDxfId="10">
      <calculatedColumnFormula>VLOOKUP(E17,'dane dodatkowe'!$A$2:$B$6,2,0)</calculatedColumnFormula>
    </tableColumn>
    <tableColumn id="7" name="Data urodzenia" dataDxfId="9"/>
    <tableColumn id="8" name="Miesiąc ur słownie" dataDxfId="8">
      <calculatedColumnFormula>TEXT(G17,"mmmm")</calculatedColumnFormula>
    </tableColumn>
    <tableColumn id="9" name="Uposażenie" dataDxfId="7" dataCellStyle="Walutowy"/>
    <tableColumn id="10" name="Premia (%)" dataDxfId="6">
      <calculatedColumnFormula>VLOOKUP(E17,'dane dodatkowe'!$A$2:$C$6,3,0)</calculatedColumnFormula>
    </tableColumn>
    <tableColumn id="11" name="Premia kwota" dataDxfId="5">
      <calculatedColumnFormula>I17*J17</calculatedColumnFormula>
    </tableColumn>
    <tableColumn id="12" name="Bonusy" dataDxfId="4">
      <calculatedColumnFormula>IF(AND(C17="d3",E17="s1"),'dane dodatkowe'!$B$8,"")</calculatedColumnFormula>
    </tableColumn>
    <tableColumn id="13" name="Zarobki brutto" dataDxfId="3">
      <calculatedColumnFormula>SUM(I17,K17,L17)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Relationship Id="rId5" Type="http://schemas.microsoft.com/office/2007/relationships/slicer" Target="../slicers/slicer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view="pageLayout" topLeftCell="G1" zoomScaleNormal="100" workbookViewId="0">
      <selection activeCell="G1" sqref="G1"/>
    </sheetView>
  </sheetViews>
  <sheetFormatPr defaultRowHeight="15" x14ac:dyDescent="0.25"/>
  <cols>
    <col min="1" max="1" width="10.7109375" style="3" bestFit="1" customWidth="1"/>
    <col min="2" max="2" width="8.85546875" style="3" bestFit="1" customWidth="1"/>
    <col min="3" max="3" width="7.140625" style="3" customWidth="1"/>
    <col min="4" max="4" width="12.5703125" style="3" bestFit="1" customWidth="1"/>
    <col min="5" max="5" width="10.5703125" style="3" customWidth="1"/>
    <col min="6" max="6" width="11.42578125" style="3" bestFit="1" customWidth="1"/>
    <col min="7" max="7" width="11.85546875" style="3" customWidth="1"/>
    <col min="8" max="8" width="11.140625" style="3" bestFit="1" customWidth="1"/>
    <col min="9" max="9" width="10.85546875" style="3" customWidth="1"/>
    <col min="10" max="10" width="7.7109375" style="3" bestFit="1" customWidth="1"/>
    <col min="11" max="11" width="12" style="3" bestFit="1" customWidth="1"/>
    <col min="12" max="12" width="11.140625" style="3" bestFit="1" customWidth="1"/>
    <col min="13" max="13" width="13.140625" style="3" bestFit="1" customWidth="1"/>
    <col min="14" max="14" width="9.140625" style="3"/>
    <col min="15" max="15" width="18.85546875" style="3" customWidth="1"/>
    <col min="16" max="16" width="23" style="3" bestFit="1" customWidth="1"/>
    <col min="17" max="16384" width="9.140625" style="3"/>
  </cols>
  <sheetData>
    <row r="1" spans="1:17" s="6" customFormat="1" ht="30.75" customHeight="1" thickTop="1" thickBot="1" x14ac:dyDescent="0.25">
      <c r="A1" s="8" t="s">
        <v>0</v>
      </c>
      <c r="B1" s="8" t="s">
        <v>1</v>
      </c>
      <c r="C1" s="9" t="s">
        <v>123</v>
      </c>
      <c r="D1" s="28" t="s">
        <v>124</v>
      </c>
      <c r="E1" s="10" t="s">
        <v>125</v>
      </c>
      <c r="F1" s="28" t="s">
        <v>126</v>
      </c>
      <c r="G1" s="10" t="s">
        <v>148</v>
      </c>
      <c r="H1" s="28" t="s">
        <v>127</v>
      </c>
      <c r="I1" s="11" t="s">
        <v>3</v>
      </c>
      <c r="J1" s="29" t="s">
        <v>4</v>
      </c>
      <c r="K1" s="29" t="s">
        <v>5</v>
      </c>
      <c r="L1" s="29" t="s">
        <v>138</v>
      </c>
      <c r="M1" s="29" t="s">
        <v>6</v>
      </c>
    </row>
    <row r="2" spans="1:17" ht="15.75" thickTop="1" x14ac:dyDescent="0.25">
      <c r="A2" s="1" t="s">
        <v>7</v>
      </c>
      <c r="B2" s="1" t="s">
        <v>147</v>
      </c>
      <c r="C2" s="2" t="s">
        <v>8</v>
      </c>
      <c r="D2" s="25" t="str">
        <f>VLOOKUP(C2,'dane dodatkowe'!$E$2:$F$6,2,0)</f>
        <v>Administracja</v>
      </c>
      <c r="E2" s="2" t="s">
        <v>9</v>
      </c>
      <c r="F2" s="25" t="str">
        <f>VLOOKUP(E2,'dane dodatkowe'!$A$2:$B$6,2,0)</f>
        <v>Konsultant</v>
      </c>
      <c r="G2" s="5">
        <v>19725</v>
      </c>
      <c r="H2" s="26" t="str">
        <f>TEXT(G2,"mmmm")</f>
        <v>styczeń</v>
      </c>
      <c r="I2" s="30">
        <v>6500</v>
      </c>
      <c r="J2" s="34">
        <f>VLOOKUP(E2,'dane dodatkowe'!$A$2:$C$6,3,0)</f>
        <v>0.25</v>
      </c>
      <c r="K2" s="36">
        <f>I2*J2</f>
        <v>1625</v>
      </c>
      <c r="L2" s="27" t="str">
        <f>IF(AND(C2="d3",E2="s1"),'dane dodatkowe'!$B$8,"")</f>
        <v/>
      </c>
      <c r="M2" s="35">
        <f>SUM(I2,K2,L2)</f>
        <v>8125</v>
      </c>
    </row>
    <row r="3" spans="1:17" x14ac:dyDescent="0.25">
      <c r="A3" s="3" t="s">
        <v>10</v>
      </c>
      <c r="B3" s="3" t="s">
        <v>11</v>
      </c>
      <c r="C3" s="4" t="s">
        <v>8</v>
      </c>
      <c r="D3" s="25" t="str">
        <f>VLOOKUP(C3,'dane dodatkowe'!$E$2:$F$6,2,0)</f>
        <v>Administracja</v>
      </c>
      <c r="E3" s="4" t="s">
        <v>12</v>
      </c>
      <c r="F3" s="25" t="str">
        <f>VLOOKUP(E3,'dane dodatkowe'!$A$2:$B$6,2,0)</f>
        <v>Sprzedawca</v>
      </c>
      <c r="G3" s="5">
        <v>27262</v>
      </c>
      <c r="H3" s="26" t="str">
        <f t="shared" ref="H3:H66" si="0">TEXT(G3,"mmmm")</f>
        <v>sierpień</v>
      </c>
      <c r="I3" s="30">
        <v>7000</v>
      </c>
      <c r="J3" s="34">
        <f>VLOOKUP(E3,'dane dodatkowe'!$A$2:$C$6,3,0)</f>
        <v>0.05</v>
      </c>
      <c r="K3" s="36">
        <f t="shared" ref="K3:K66" si="1">I3*J3</f>
        <v>350</v>
      </c>
      <c r="L3" s="27" t="str">
        <f>IF(AND(C3="d3",E3="s1"),'dane dodatkowe'!$B$8,"")</f>
        <v/>
      </c>
      <c r="M3" s="35">
        <f t="shared" ref="M3:M66" si="2">SUM(I3,K3,L3)</f>
        <v>7350</v>
      </c>
    </row>
    <row r="4" spans="1:17" x14ac:dyDescent="0.25">
      <c r="A4" s="3" t="s">
        <v>13</v>
      </c>
      <c r="B4" s="3" t="s">
        <v>11</v>
      </c>
      <c r="C4" s="4" t="s">
        <v>8</v>
      </c>
      <c r="D4" s="25" t="str">
        <f>VLOOKUP(C4,'dane dodatkowe'!$E$2:$F$6,2,0)</f>
        <v>Administracja</v>
      </c>
      <c r="E4" s="4" t="s">
        <v>14</v>
      </c>
      <c r="F4" s="25" t="str">
        <f>VLOOKUP(E4,'dane dodatkowe'!$A$2:$B$6,2,0)</f>
        <v>Asystent</v>
      </c>
      <c r="G4" s="5">
        <v>20720</v>
      </c>
      <c r="H4" s="26" t="str">
        <f t="shared" si="0"/>
        <v>wrzesień</v>
      </c>
      <c r="I4" s="30">
        <v>9000</v>
      </c>
      <c r="J4" s="34">
        <f>VLOOKUP(E4,'dane dodatkowe'!$A$2:$C$6,3,0)</f>
        <v>0.1</v>
      </c>
      <c r="K4" s="36">
        <f t="shared" si="1"/>
        <v>900</v>
      </c>
      <c r="L4" s="27" t="str">
        <f>IF(AND(C4="d3",E4="s1"),'dane dodatkowe'!$B$8,"")</f>
        <v/>
      </c>
      <c r="M4" s="35">
        <f t="shared" si="2"/>
        <v>9900</v>
      </c>
    </row>
    <row r="5" spans="1:17" x14ac:dyDescent="0.25">
      <c r="A5" s="1" t="s">
        <v>140</v>
      </c>
      <c r="B5" s="1" t="s">
        <v>15</v>
      </c>
      <c r="C5" s="2" t="s">
        <v>16</v>
      </c>
      <c r="D5" s="25" t="str">
        <f>VLOOKUP(C5,'dane dodatkowe'!$E$2:$F$6,2,0)</f>
        <v>Produkcja</v>
      </c>
      <c r="E5" s="2" t="s">
        <v>12</v>
      </c>
      <c r="F5" s="25" t="str">
        <f>VLOOKUP(E5,'dane dodatkowe'!$A$2:$B$6,2,0)</f>
        <v>Sprzedawca</v>
      </c>
      <c r="G5" s="5">
        <v>8463</v>
      </c>
      <c r="H5" s="26" t="str">
        <f t="shared" si="0"/>
        <v>marzec</v>
      </c>
      <c r="I5" s="30">
        <v>10500</v>
      </c>
      <c r="J5" s="34">
        <f>VLOOKUP(E5,'dane dodatkowe'!$A$2:$C$6,3,0)</f>
        <v>0.05</v>
      </c>
      <c r="K5" s="36">
        <f t="shared" si="1"/>
        <v>525</v>
      </c>
      <c r="L5" s="27" t="str">
        <f>IF(AND(C5="d3",E5="s1"),'dane dodatkowe'!$B$8,"")</f>
        <v/>
      </c>
      <c r="M5" s="35">
        <f t="shared" si="2"/>
        <v>11025</v>
      </c>
      <c r="O5" s="37" t="s">
        <v>150</v>
      </c>
      <c r="P5" t="s">
        <v>152</v>
      </c>
      <c r="Q5"/>
    </row>
    <row r="6" spans="1:17" x14ac:dyDescent="0.25">
      <c r="A6" s="3" t="s">
        <v>17</v>
      </c>
      <c r="B6" s="3" t="s">
        <v>15</v>
      </c>
      <c r="C6" s="2" t="s">
        <v>18</v>
      </c>
      <c r="D6" s="25" t="str">
        <f>VLOOKUP(C6,'dane dodatkowe'!$E$2:$F$6,2,0)</f>
        <v>Magazyn</v>
      </c>
      <c r="E6" s="2" t="s">
        <v>19</v>
      </c>
      <c r="F6" s="25" t="str">
        <f>VLOOKUP(E6,'dane dodatkowe'!$A$2:$B$6,2,0)</f>
        <v>Kierownik</v>
      </c>
      <c r="G6" s="5">
        <v>23216</v>
      </c>
      <c r="H6" s="26" t="str">
        <f t="shared" si="0"/>
        <v>lipiec</v>
      </c>
      <c r="I6" s="30">
        <v>12000</v>
      </c>
      <c r="J6" s="34">
        <f>VLOOKUP(E6,'dane dodatkowe'!$A$2:$C$6,3,0)</f>
        <v>0.2</v>
      </c>
      <c r="K6" s="36">
        <f t="shared" si="1"/>
        <v>2400</v>
      </c>
      <c r="L6" s="27" t="str">
        <f>IF(AND(C6="d3",E6="s1"),'dane dodatkowe'!$B$8,"")</f>
        <v/>
      </c>
      <c r="M6" s="35">
        <f t="shared" si="2"/>
        <v>14400</v>
      </c>
      <c r="O6" s="38" t="s">
        <v>137</v>
      </c>
      <c r="P6" s="39">
        <v>26</v>
      </c>
      <c r="Q6"/>
    </row>
    <row r="7" spans="1:17" x14ac:dyDescent="0.25">
      <c r="A7" s="3" t="s">
        <v>20</v>
      </c>
      <c r="B7" s="3" t="s">
        <v>15</v>
      </c>
      <c r="C7" s="4" t="s">
        <v>18</v>
      </c>
      <c r="D7" s="25" t="str">
        <f>VLOOKUP(C7,'dane dodatkowe'!$E$2:$F$6,2,0)</f>
        <v>Magazyn</v>
      </c>
      <c r="E7" s="2" t="s">
        <v>9</v>
      </c>
      <c r="F7" s="25" t="str">
        <f>VLOOKUP(E7,'dane dodatkowe'!$A$2:$B$6,2,0)</f>
        <v>Konsultant</v>
      </c>
      <c r="G7" s="5">
        <v>17688</v>
      </c>
      <c r="H7" s="26" t="str">
        <f t="shared" si="0"/>
        <v>czerwiec</v>
      </c>
      <c r="I7" s="30">
        <v>9500</v>
      </c>
      <c r="J7" s="34">
        <f>VLOOKUP(E7,'dane dodatkowe'!$A$2:$C$6,3,0)</f>
        <v>0.25</v>
      </c>
      <c r="K7" s="36">
        <f t="shared" si="1"/>
        <v>2375</v>
      </c>
      <c r="L7" s="27" t="str">
        <f>IF(AND(C7="d3",E7="s1"),'dane dodatkowe'!$B$8,"")</f>
        <v/>
      </c>
      <c r="M7" s="35">
        <f t="shared" si="2"/>
        <v>11875</v>
      </c>
      <c r="O7" s="38" t="s">
        <v>135</v>
      </c>
      <c r="P7" s="39">
        <v>26</v>
      </c>
      <c r="Q7"/>
    </row>
    <row r="8" spans="1:17" x14ac:dyDescent="0.25">
      <c r="A8" s="3" t="s">
        <v>13</v>
      </c>
      <c r="B8" s="3" t="s">
        <v>15</v>
      </c>
      <c r="C8" s="4" t="s">
        <v>21</v>
      </c>
      <c r="D8" s="25" t="str">
        <f>VLOOKUP(C8,'dane dodatkowe'!$E$2:$F$6,2,0)</f>
        <v>Techniczny</v>
      </c>
      <c r="E8" s="4" t="s">
        <v>19</v>
      </c>
      <c r="F8" s="25" t="str">
        <f>VLOOKUP(E8,'dane dodatkowe'!$A$2:$B$6,2,0)</f>
        <v>Kierownik</v>
      </c>
      <c r="G8" s="5">
        <v>17514</v>
      </c>
      <c r="H8" s="26" t="str">
        <f t="shared" si="0"/>
        <v>grudzień</v>
      </c>
      <c r="I8" s="30">
        <v>13000</v>
      </c>
      <c r="J8" s="34">
        <f>VLOOKUP(E8,'dane dodatkowe'!$A$2:$C$6,3,0)</f>
        <v>0.2</v>
      </c>
      <c r="K8" s="36">
        <f t="shared" si="1"/>
        <v>2600</v>
      </c>
      <c r="L8" s="27" t="str">
        <f>IF(AND(C8="d3",E8="s1"),'dane dodatkowe'!$B$8,"")</f>
        <v/>
      </c>
      <c r="M8" s="35">
        <f t="shared" si="2"/>
        <v>15600</v>
      </c>
      <c r="O8" s="38" t="s">
        <v>139</v>
      </c>
      <c r="P8" s="39">
        <v>10</v>
      </c>
      <c r="Q8"/>
    </row>
    <row r="9" spans="1:17" x14ac:dyDescent="0.25">
      <c r="A9" s="1" t="s">
        <v>22</v>
      </c>
      <c r="B9" s="1" t="s">
        <v>23</v>
      </c>
      <c r="C9" s="2" t="s">
        <v>8</v>
      </c>
      <c r="D9" s="25" t="str">
        <f>VLOOKUP(C9,'dane dodatkowe'!$E$2:$F$6,2,0)</f>
        <v>Administracja</v>
      </c>
      <c r="E9" s="2" t="s">
        <v>19</v>
      </c>
      <c r="F9" s="25" t="str">
        <f>VLOOKUP(E9,'dane dodatkowe'!$A$2:$B$6,2,0)</f>
        <v>Kierownik</v>
      </c>
      <c r="G9" s="5">
        <v>20720</v>
      </c>
      <c r="H9" s="26" t="str">
        <f t="shared" si="0"/>
        <v>wrzesień</v>
      </c>
      <c r="I9" s="30">
        <v>14500</v>
      </c>
      <c r="J9" s="34">
        <f>VLOOKUP(E9,'dane dodatkowe'!$A$2:$C$6,3,0)</f>
        <v>0.2</v>
      </c>
      <c r="K9" s="36">
        <f t="shared" si="1"/>
        <v>2900</v>
      </c>
      <c r="L9" s="27" t="str">
        <f>IF(AND(C9="d3",E9="s1"),'dane dodatkowe'!$B$8,"")</f>
        <v/>
      </c>
      <c r="M9" s="35">
        <f t="shared" si="2"/>
        <v>17400</v>
      </c>
      <c r="O9" s="38" t="s">
        <v>134</v>
      </c>
      <c r="P9" s="39">
        <v>22</v>
      </c>
      <c r="Q9"/>
    </row>
    <row r="10" spans="1:17" x14ac:dyDescent="0.25">
      <c r="A10" s="1" t="s">
        <v>24</v>
      </c>
      <c r="B10" s="1" t="s">
        <v>25</v>
      </c>
      <c r="C10" s="2" t="s">
        <v>16</v>
      </c>
      <c r="D10" s="25" t="str">
        <f>VLOOKUP(C10,'dane dodatkowe'!$E$2:$F$6,2,0)</f>
        <v>Produkcja</v>
      </c>
      <c r="E10" s="2" t="s">
        <v>19</v>
      </c>
      <c r="F10" s="25" t="str">
        <f>VLOOKUP(E10,'dane dodatkowe'!$A$2:$B$6,2,0)</f>
        <v>Kierownik</v>
      </c>
      <c r="G10" s="5">
        <v>27933</v>
      </c>
      <c r="H10" s="26" t="str">
        <f t="shared" si="0"/>
        <v>czerwiec</v>
      </c>
      <c r="I10" s="30">
        <v>15000</v>
      </c>
      <c r="J10" s="34">
        <f>VLOOKUP(E10,'dane dodatkowe'!$A$2:$C$6,3,0)</f>
        <v>0.2</v>
      </c>
      <c r="K10" s="36">
        <f t="shared" si="1"/>
        <v>3000</v>
      </c>
      <c r="L10" s="27" t="str">
        <f>IF(AND(C10="d3",E10="s1"),'dane dodatkowe'!$B$8,"")</f>
        <v/>
      </c>
      <c r="M10" s="35">
        <f t="shared" si="2"/>
        <v>18000</v>
      </c>
      <c r="O10" s="38" t="s">
        <v>136</v>
      </c>
      <c r="P10" s="39">
        <v>13</v>
      </c>
      <c r="Q10"/>
    </row>
    <row r="11" spans="1:17" x14ac:dyDescent="0.25">
      <c r="A11" s="1" t="s">
        <v>26</v>
      </c>
      <c r="B11" s="1" t="s">
        <v>25</v>
      </c>
      <c r="C11" s="2" t="s">
        <v>21</v>
      </c>
      <c r="D11" s="25" t="str">
        <f>VLOOKUP(C11,'dane dodatkowe'!$E$2:$F$6,2,0)</f>
        <v>Techniczny</v>
      </c>
      <c r="E11" s="2" t="s">
        <v>14</v>
      </c>
      <c r="F11" s="25" t="str">
        <f>VLOOKUP(E11,'dane dodatkowe'!$A$2:$B$6,2,0)</f>
        <v>Asystent</v>
      </c>
      <c r="G11" s="5">
        <v>19944</v>
      </c>
      <c r="H11" s="26" t="str">
        <f t="shared" si="0"/>
        <v>sierpień</v>
      </c>
      <c r="I11" s="30">
        <v>6700</v>
      </c>
      <c r="J11" s="34">
        <f>VLOOKUP(E11,'dane dodatkowe'!$A$2:$C$6,3,0)</f>
        <v>0.1</v>
      </c>
      <c r="K11" s="36">
        <f t="shared" si="1"/>
        <v>670</v>
      </c>
      <c r="L11" s="27">
        <f>IF(AND(C11="d3",E11="s1"),'dane dodatkowe'!$B$8,"")</f>
        <v>2000</v>
      </c>
      <c r="M11" s="35">
        <f t="shared" si="2"/>
        <v>9370</v>
      </c>
      <c r="O11" s="38" t="s">
        <v>151</v>
      </c>
      <c r="P11" s="39">
        <v>97</v>
      </c>
      <c r="Q11"/>
    </row>
    <row r="12" spans="1:17" x14ac:dyDescent="0.25">
      <c r="A12" s="3" t="s">
        <v>27</v>
      </c>
      <c r="B12" s="3" t="s">
        <v>28</v>
      </c>
      <c r="C12" s="2" t="s">
        <v>18</v>
      </c>
      <c r="D12" s="25" t="str">
        <f>VLOOKUP(C12,'dane dodatkowe'!$E$2:$F$6,2,0)</f>
        <v>Magazyn</v>
      </c>
      <c r="E12" s="2" t="s">
        <v>9</v>
      </c>
      <c r="F12" s="25" t="str">
        <f>VLOOKUP(E12,'dane dodatkowe'!$A$2:$B$6,2,0)</f>
        <v>Konsultant</v>
      </c>
      <c r="G12" s="5">
        <v>26000</v>
      </c>
      <c r="H12" s="26" t="str">
        <f t="shared" si="0"/>
        <v>marzec</v>
      </c>
      <c r="I12" s="30">
        <v>5000</v>
      </c>
      <c r="J12" s="34">
        <f>VLOOKUP(E12,'dane dodatkowe'!$A$2:$C$6,3,0)</f>
        <v>0.25</v>
      </c>
      <c r="K12" s="36">
        <f t="shared" si="1"/>
        <v>1250</v>
      </c>
      <c r="L12" s="27" t="str">
        <f>IF(AND(C12="d3",E12="s1"),'dane dodatkowe'!$B$8,"")</f>
        <v/>
      </c>
      <c r="M12" s="35">
        <f t="shared" si="2"/>
        <v>6250</v>
      </c>
      <c r="O12"/>
      <c r="P12"/>
      <c r="Q12"/>
    </row>
    <row r="13" spans="1:17" x14ac:dyDescent="0.25">
      <c r="A13" s="3" t="s">
        <v>29</v>
      </c>
      <c r="B13" s="3" t="s">
        <v>28</v>
      </c>
      <c r="C13" s="2" t="s">
        <v>18</v>
      </c>
      <c r="D13" s="25" t="str">
        <f>VLOOKUP(C13,'dane dodatkowe'!$E$2:$F$6,2,0)</f>
        <v>Magazyn</v>
      </c>
      <c r="E13" s="2" t="s">
        <v>9</v>
      </c>
      <c r="F13" s="25" t="str">
        <f>VLOOKUP(E13,'dane dodatkowe'!$A$2:$B$6,2,0)</f>
        <v>Konsultant</v>
      </c>
      <c r="G13" s="5">
        <v>13913</v>
      </c>
      <c r="H13" s="26" t="str">
        <f t="shared" si="0"/>
        <v>luty</v>
      </c>
      <c r="I13" s="30">
        <v>4500</v>
      </c>
      <c r="J13" s="34">
        <f>VLOOKUP(E13,'dane dodatkowe'!$A$2:$C$6,3,0)</f>
        <v>0.25</v>
      </c>
      <c r="K13" s="36">
        <f t="shared" si="1"/>
        <v>1125</v>
      </c>
      <c r="L13" s="27" t="str">
        <f>IF(AND(C13="d3",E13="s1"),'dane dodatkowe'!$B$8,"")</f>
        <v/>
      </c>
      <c r="M13" s="35">
        <f t="shared" si="2"/>
        <v>5625</v>
      </c>
      <c r="O13"/>
      <c r="P13"/>
      <c r="Q13"/>
    </row>
    <row r="14" spans="1:17" x14ac:dyDescent="0.25">
      <c r="A14" s="3" t="s">
        <v>30</v>
      </c>
      <c r="B14" s="3" t="s">
        <v>28</v>
      </c>
      <c r="C14" s="4" t="s">
        <v>18</v>
      </c>
      <c r="D14" s="25" t="str">
        <f>VLOOKUP(C14,'dane dodatkowe'!$E$2:$F$6,2,0)</f>
        <v>Magazyn</v>
      </c>
      <c r="E14" s="4" t="s">
        <v>14</v>
      </c>
      <c r="F14" s="25" t="str">
        <f>VLOOKUP(E14,'dane dodatkowe'!$A$2:$B$6,2,0)</f>
        <v>Asystent</v>
      </c>
      <c r="G14" s="5">
        <v>27262</v>
      </c>
      <c r="H14" s="26" t="str">
        <f t="shared" si="0"/>
        <v>sierpień</v>
      </c>
      <c r="I14" s="30">
        <v>12000</v>
      </c>
      <c r="J14" s="34">
        <f>VLOOKUP(E14,'dane dodatkowe'!$A$2:$C$6,3,0)</f>
        <v>0.1</v>
      </c>
      <c r="K14" s="36">
        <f t="shared" si="1"/>
        <v>1200</v>
      </c>
      <c r="L14" s="27" t="str">
        <f>IF(AND(C14="d3",E14="s1"),'dane dodatkowe'!$B$8,"")</f>
        <v/>
      </c>
      <c r="M14" s="35">
        <f t="shared" si="2"/>
        <v>13200</v>
      </c>
      <c r="O14"/>
      <c r="P14"/>
      <c r="Q14"/>
    </row>
    <row r="15" spans="1:17" x14ac:dyDescent="0.25">
      <c r="A15" s="1" t="s">
        <v>31</v>
      </c>
      <c r="B15" s="1" t="s">
        <v>42</v>
      </c>
      <c r="C15" s="2" t="s">
        <v>8</v>
      </c>
      <c r="D15" s="25" t="str">
        <f>VLOOKUP(C15,'dane dodatkowe'!$E$2:$F$6,2,0)</f>
        <v>Administracja</v>
      </c>
      <c r="E15" s="2" t="s">
        <v>12</v>
      </c>
      <c r="F15" s="25" t="str">
        <f>VLOOKUP(E15,'dane dodatkowe'!$A$2:$B$6,2,0)</f>
        <v>Sprzedawca</v>
      </c>
      <c r="G15" s="5">
        <v>23849</v>
      </c>
      <c r="H15" s="26" t="str">
        <f t="shared" si="0"/>
        <v>kwiecień</v>
      </c>
      <c r="I15" s="30">
        <v>11000</v>
      </c>
      <c r="J15" s="34">
        <f>VLOOKUP(E15,'dane dodatkowe'!$A$2:$C$6,3,0)</f>
        <v>0.05</v>
      </c>
      <c r="K15" s="36">
        <f t="shared" si="1"/>
        <v>550</v>
      </c>
      <c r="L15" s="27" t="str">
        <f>IF(AND(C15="d3",E15="s1"),'dane dodatkowe'!$B$8,"")</f>
        <v/>
      </c>
      <c r="M15" s="35">
        <f t="shared" si="2"/>
        <v>11550</v>
      </c>
      <c r="O15"/>
      <c r="P15"/>
      <c r="Q15"/>
    </row>
    <row r="16" spans="1:17" x14ac:dyDescent="0.25">
      <c r="A16" s="1" t="s">
        <v>32</v>
      </c>
      <c r="B16" s="1" t="s">
        <v>33</v>
      </c>
      <c r="C16" s="2" t="s">
        <v>21</v>
      </c>
      <c r="D16" s="25" t="str">
        <f>VLOOKUP(C16,'dane dodatkowe'!$E$2:$F$6,2,0)</f>
        <v>Techniczny</v>
      </c>
      <c r="E16" s="2" t="s">
        <v>9</v>
      </c>
      <c r="F16" s="25" t="str">
        <f>VLOOKUP(E16,'dane dodatkowe'!$A$2:$B$6,2,0)</f>
        <v>Konsultant</v>
      </c>
      <c r="G16" s="5">
        <v>17718</v>
      </c>
      <c r="H16" s="26" t="str">
        <f t="shared" si="0"/>
        <v>lipiec</v>
      </c>
      <c r="I16" s="30">
        <v>12500</v>
      </c>
      <c r="J16" s="34">
        <f>VLOOKUP(E16,'dane dodatkowe'!$A$2:$C$6,3,0)</f>
        <v>0.25</v>
      </c>
      <c r="K16" s="36">
        <f t="shared" si="1"/>
        <v>3125</v>
      </c>
      <c r="L16" s="27" t="str">
        <f>IF(AND(C16="d3",E16="s1"),'dane dodatkowe'!$B$8,"")</f>
        <v/>
      </c>
      <c r="M16" s="35">
        <f t="shared" si="2"/>
        <v>15625</v>
      </c>
      <c r="O16"/>
      <c r="P16"/>
      <c r="Q16"/>
    </row>
    <row r="17" spans="1:17" x14ac:dyDescent="0.25">
      <c r="A17" s="3" t="s">
        <v>34</v>
      </c>
      <c r="B17" s="3" t="s">
        <v>33</v>
      </c>
      <c r="C17" s="4" t="s">
        <v>16</v>
      </c>
      <c r="D17" s="25" t="str">
        <f>VLOOKUP(C17,'dane dodatkowe'!$E$2:$F$6,2,0)</f>
        <v>Produkcja</v>
      </c>
      <c r="E17" s="2" t="s">
        <v>14</v>
      </c>
      <c r="F17" s="25" t="str">
        <f>VLOOKUP(E17,'dane dodatkowe'!$A$2:$B$6,2,0)</f>
        <v>Asystent</v>
      </c>
      <c r="G17" s="5">
        <v>27262</v>
      </c>
      <c r="H17" s="26" t="str">
        <f t="shared" si="0"/>
        <v>sierpień</v>
      </c>
      <c r="I17" s="30">
        <v>9200</v>
      </c>
      <c r="J17" s="34">
        <f>VLOOKUP(E17,'dane dodatkowe'!$A$2:$C$6,3,0)</f>
        <v>0.1</v>
      </c>
      <c r="K17" s="36">
        <f t="shared" si="1"/>
        <v>920</v>
      </c>
      <c r="L17" s="27" t="str">
        <f>IF(AND(C17="d3",E17="s1"),'dane dodatkowe'!$B$8,"")</f>
        <v/>
      </c>
      <c r="M17" s="35">
        <f t="shared" si="2"/>
        <v>10120</v>
      </c>
      <c r="O17"/>
      <c r="P17"/>
      <c r="Q17"/>
    </row>
    <row r="18" spans="1:17" x14ac:dyDescent="0.25">
      <c r="A18" s="3" t="s">
        <v>35</v>
      </c>
      <c r="B18" s="3" t="s">
        <v>33</v>
      </c>
      <c r="C18" s="4" t="s">
        <v>18</v>
      </c>
      <c r="D18" s="25" t="str">
        <f>VLOOKUP(C18,'dane dodatkowe'!$E$2:$F$6,2,0)</f>
        <v>Magazyn</v>
      </c>
      <c r="E18" s="2" t="s">
        <v>36</v>
      </c>
      <c r="F18" s="25" t="str">
        <f>VLOOKUP(E18,'dane dodatkowe'!$A$2:$B$6,2,0)</f>
        <v>Księgowy</v>
      </c>
      <c r="G18" s="5">
        <v>26000</v>
      </c>
      <c r="H18" s="26" t="str">
        <f t="shared" si="0"/>
        <v>marzec</v>
      </c>
      <c r="I18" s="30">
        <v>8400</v>
      </c>
      <c r="J18" s="34">
        <f>VLOOKUP(E18,'dane dodatkowe'!$A$2:$C$6,3,0)</f>
        <v>0.15</v>
      </c>
      <c r="K18" s="36">
        <f t="shared" si="1"/>
        <v>1260</v>
      </c>
      <c r="L18" s="27" t="str">
        <f>IF(AND(C18="d3",E18="s1"),'dane dodatkowe'!$B$8,"")</f>
        <v/>
      </c>
      <c r="M18" s="35">
        <f t="shared" si="2"/>
        <v>9660</v>
      </c>
      <c r="O18"/>
      <c r="P18"/>
      <c r="Q18"/>
    </row>
    <row r="19" spans="1:17" x14ac:dyDescent="0.25">
      <c r="A19" s="3" t="s">
        <v>37</v>
      </c>
      <c r="B19" s="3" t="s">
        <v>33</v>
      </c>
      <c r="C19" s="4" t="s">
        <v>21</v>
      </c>
      <c r="D19" s="25" t="str">
        <f>VLOOKUP(C19,'dane dodatkowe'!$E$2:$F$6,2,0)</f>
        <v>Techniczny</v>
      </c>
      <c r="E19" s="4" t="s">
        <v>19</v>
      </c>
      <c r="F19" s="25" t="str">
        <f>VLOOKUP(E19,'dane dodatkowe'!$A$2:$B$6,2,0)</f>
        <v>Kierownik</v>
      </c>
      <c r="G19" s="5">
        <v>17453</v>
      </c>
      <c r="H19" s="26" t="str">
        <f t="shared" si="0"/>
        <v>październik</v>
      </c>
      <c r="I19" s="30">
        <v>5700</v>
      </c>
      <c r="J19" s="34">
        <f>VLOOKUP(E19,'dane dodatkowe'!$A$2:$C$6,3,0)</f>
        <v>0.2</v>
      </c>
      <c r="K19" s="36">
        <f t="shared" si="1"/>
        <v>1140</v>
      </c>
      <c r="L19" s="27" t="str">
        <f>IF(AND(C19="d3",E19="s1"),'dane dodatkowe'!$B$8,"")</f>
        <v/>
      </c>
      <c r="M19" s="35">
        <f t="shared" si="2"/>
        <v>6840</v>
      </c>
      <c r="O19"/>
      <c r="P19"/>
      <c r="Q19"/>
    </row>
    <row r="20" spans="1:17" x14ac:dyDescent="0.25">
      <c r="A20" s="1" t="s">
        <v>38</v>
      </c>
      <c r="B20" s="1" t="s">
        <v>146</v>
      </c>
      <c r="C20" s="2" t="s">
        <v>18</v>
      </c>
      <c r="D20" s="25" t="str">
        <f>VLOOKUP(C20,'dane dodatkowe'!$E$2:$F$6,2,0)</f>
        <v>Magazyn</v>
      </c>
      <c r="E20" s="2" t="s">
        <v>36</v>
      </c>
      <c r="F20" s="25" t="str">
        <f>VLOOKUP(E20,'dane dodatkowe'!$A$2:$B$6,2,0)</f>
        <v>Księgowy</v>
      </c>
      <c r="G20" s="5">
        <v>22148</v>
      </c>
      <c r="H20" s="26" t="str">
        <f t="shared" si="0"/>
        <v>sierpień</v>
      </c>
      <c r="I20" s="30">
        <v>8300</v>
      </c>
      <c r="J20" s="34">
        <f>VLOOKUP(E20,'dane dodatkowe'!$A$2:$C$6,3,0)</f>
        <v>0.15</v>
      </c>
      <c r="K20" s="36">
        <f t="shared" si="1"/>
        <v>1245</v>
      </c>
      <c r="L20" s="27" t="str">
        <f>IF(AND(C20="d3",E20="s1"),'dane dodatkowe'!$B$8,"")</f>
        <v/>
      </c>
      <c r="M20" s="35">
        <f t="shared" si="2"/>
        <v>9545</v>
      </c>
      <c r="O20"/>
      <c r="P20"/>
      <c r="Q20"/>
    </row>
    <row r="21" spans="1:17" x14ac:dyDescent="0.25">
      <c r="A21" s="1" t="s">
        <v>39</v>
      </c>
      <c r="B21" s="1" t="s">
        <v>40</v>
      </c>
      <c r="C21" s="2" t="s">
        <v>18</v>
      </c>
      <c r="D21" s="25" t="str">
        <f>VLOOKUP(C21,'dane dodatkowe'!$E$2:$F$6,2,0)</f>
        <v>Magazyn</v>
      </c>
      <c r="E21" s="2" t="s">
        <v>12</v>
      </c>
      <c r="F21" s="25" t="str">
        <f>VLOOKUP(E21,'dane dodatkowe'!$A$2:$B$6,2,0)</f>
        <v>Sprzedawca</v>
      </c>
      <c r="G21" s="5">
        <v>17749</v>
      </c>
      <c r="H21" s="26" t="str">
        <f t="shared" si="0"/>
        <v>sierpień</v>
      </c>
      <c r="I21" s="30">
        <v>4800</v>
      </c>
      <c r="J21" s="34">
        <f>VLOOKUP(E21,'dane dodatkowe'!$A$2:$C$6,3,0)</f>
        <v>0.05</v>
      </c>
      <c r="K21" s="36">
        <f t="shared" si="1"/>
        <v>240</v>
      </c>
      <c r="L21" s="27" t="str">
        <f>IF(AND(C21="d3",E21="s1"),'dane dodatkowe'!$B$8,"")</f>
        <v/>
      </c>
      <c r="M21" s="35">
        <f t="shared" si="2"/>
        <v>5040</v>
      </c>
      <c r="O21"/>
      <c r="P21"/>
      <c r="Q21"/>
    </row>
    <row r="22" spans="1:17" x14ac:dyDescent="0.25">
      <c r="A22" s="3" t="s">
        <v>41</v>
      </c>
      <c r="B22" s="3" t="s">
        <v>42</v>
      </c>
      <c r="C22" s="4" t="s">
        <v>21</v>
      </c>
      <c r="D22" s="25" t="str">
        <f>VLOOKUP(C22,'dane dodatkowe'!$E$2:$F$6,2,0)</f>
        <v>Techniczny</v>
      </c>
      <c r="E22" s="2" t="s">
        <v>12</v>
      </c>
      <c r="F22" s="25" t="str">
        <f>VLOOKUP(E22,'dane dodatkowe'!$A$2:$B$6,2,0)</f>
        <v>Sprzedawca</v>
      </c>
      <c r="G22" s="5">
        <v>19944</v>
      </c>
      <c r="H22" s="26" t="str">
        <f t="shared" si="0"/>
        <v>sierpień</v>
      </c>
      <c r="I22" s="30">
        <v>13200</v>
      </c>
      <c r="J22" s="34">
        <f>VLOOKUP(E22,'dane dodatkowe'!$A$2:$C$6,3,0)</f>
        <v>0.05</v>
      </c>
      <c r="K22" s="36">
        <f t="shared" si="1"/>
        <v>660</v>
      </c>
      <c r="L22" s="27" t="str">
        <f>IF(AND(C22="d3",E22="s1"),'dane dodatkowe'!$B$8,"")</f>
        <v/>
      </c>
      <c r="M22" s="35">
        <f t="shared" si="2"/>
        <v>13860</v>
      </c>
      <c r="O22"/>
      <c r="P22"/>
      <c r="Q22"/>
    </row>
    <row r="23" spans="1:17" x14ac:dyDescent="0.25">
      <c r="A23" s="3" t="s">
        <v>43</v>
      </c>
      <c r="B23" s="3" t="s">
        <v>42</v>
      </c>
      <c r="C23" s="4" t="s">
        <v>8</v>
      </c>
      <c r="D23" s="25" t="str">
        <f>VLOOKUP(C23,'dane dodatkowe'!$E$2:$F$6,2,0)</f>
        <v>Administracja</v>
      </c>
      <c r="E23" s="4" t="s">
        <v>12</v>
      </c>
      <c r="F23" s="25" t="str">
        <f>VLOOKUP(E23,'dane dodatkowe'!$A$2:$B$6,2,0)</f>
        <v>Sprzedawca</v>
      </c>
      <c r="G23" s="5">
        <v>23216</v>
      </c>
      <c r="H23" s="26" t="str">
        <f t="shared" si="0"/>
        <v>lipiec</v>
      </c>
      <c r="I23" s="30">
        <v>14000</v>
      </c>
      <c r="J23" s="34">
        <f>VLOOKUP(E23,'dane dodatkowe'!$A$2:$C$6,3,0)</f>
        <v>0.05</v>
      </c>
      <c r="K23" s="36">
        <f t="shared" si="1"/>
        <v>700</v>
      </c>
      <c r="L23" s="27" t="str">
        <f>IF(AND(C23="d3",E23="s1"),'dane dodatkowe'!$B$8,"")</f>
        <v/>
      </c>
      <c r="M23" s="35">
        <f t="shared" si="2"/>
        <v>14700</v>
      </c>
    </row>
    <row r="24" spans="1:17" x14ac:dyDescent="0.25">
      <c r="A24" s="1" t="s">
        <v>44</v>
      </c>
      <c r="B24" s="1" t="s">
        <v>45</v>
      </c>
      <c r="C24" s="2" t="s">
        <v>18</v>
      </c>
      <c r="D24" s="25" t="str">
        <f>VLOOKUP(C24,'dane dodatkowe'!$E$2:$F$6,2,0)</f>
        <v>Magazyn</v>
      </c>
      <c r="E24" s="2" t="s">
        <v>12</v>
      </c>
      <c r="F24" s="25" t="str">
        <f>VLOOKUP(E24,'dane dodatkowe'!$A$2:$B$6,2,0)</f>
        <v>Sprzedawca</v>
      </c>
      <c r="G24" s="5">
        <v>26341</v>
      </c>
      <c r="H24" s="26" t="str">
        <f t="shared" si="0"/>
        <v>luty</v>
      </c>
      <c r="I24" s="30">
        <v>9200</v>
      </c>
      <c r="J24" s="34">
        <f>VLOOKUP(E24,'dane dodatkowe'!$A$2:$C$6,3,0)</f>
        <v>0.05</v>
      </c>
      <c r="K24" s="36">
        <f t="shared" si="1"/>
        <v>460</v>
      </c>
      <c r="L24" s="27" t="str">
        <f>IF(AND(C24="d3",E24="s1"),'dane dodatkowe'!$B$8,"")</f>
        <v/>
      </c>
      <c r="M24" s="35">
        <f t="shared" si="2"/>
        <v>9660</v>
      </c>
    </row>
    <row r="25" spans="1:17" x14ac:dyDescent="0.25">
      <c r="A25" s="1" t="s">
        <v>46</v>
      </c>
      <c r="B25" s="1" t="s">
        <v>47</v>
      </c>
      <c r="C25" s="2" t="s">
        <v>16</v>
      </c>
      <c r="D25" s="25" t="str">
        <f>VLOOKUP(C25,'dane dodatkowe'!$E$2:$F$6,2,0)</f>
        <v>Produkcja</v>
      </c>
      <c r="E25" s="2" t="s">
        <v>14</v>
      </c>
      <c r="F25" s="25" t="str">
        <f>VLOOKUP(E25,'dane dodatkowe'!$A$2:$B$6,2,0)</f>
        <v>Asystent</v>
      </c>
      <c r="G25" s="5">
        <v>23216</v>
      </c>
      <c r="H25" s="26" t="str">
        <f t="shared" si="0"/>
        <v>lipiec</v>
      </c>
      <c r="I25" s="30">
        <v>8400</v>
      </c>
      <c r="J25" s="34">
        <f>VLOOKUP(E25,'dane dodatkowe'!$A$2:$C$6,3,0)</f>
        <v>0.1</v>
      </c>
      <c r="K25" s="36">
        <f t="shared" si="1"/>
        <v>840</v>
      </c>
      <c r="L25" s="27" t="str">
        <f>IF(AND(C25="d3",E25="s1"),'dane dodatkowe'!$B$8,"")</f>
        <v/>
      </c>
      <c r="M25" s="35">
        <f t="shared" si="2"/>
        <v>9240</v>
      </c>
    </row>
    <row r="26" spans="1:17" x14ac:dyDescent="0.25">
      <c r="A26" s="1" t="s">
        <v>48</v>
      </c>
      <c r="B26" s="1" t="s">
        <v>49</v>
      </c>
      <c r="C26" s="2" t="s">
        <v>8</v>
      </c>
      <c r="D26" s="25" t="str">
        <f>VLOOKUP(C26,'dane dodatkowe'!$E$2:$F$6,2,0)</f>
        <v>Administracja</v>
      </c>
      <c r="E26" s="2" t="s">
        <v>36</v>
      </c>
      <c r="F26" s="25" t="str">
        <f>VLOOKUP(E26,'dane dodatkowe'!$A$2:$B$6,2,0)</f>
        <v>Księgowy</v>
      </c>
      <c r="G26" s="5">
        <v>19944</v>
      </c>
      <c r="H26" s="26" t="str">
        <f t="shared" si="0"/>
        <v>sierpień</v>
      </c>
      <c r="I26" s="30">
        <v>5900</v>
      </c>
      <c r="J26" s="34">
        <f>VLOOKUP(E26,'dane dodatkowe'!$A$2:$C$6,3,0)</f>
        <v>0.15</v>
      </c>
      <c r="K26" s="36">
        <f t="shared" si="1"/>
        <v>885</v>
      </c>
      <c r="L26" s="27" t="str">
        <f>IF(AND(C26="d3",E26="s1"),'dane dodatkowe'!$B$8,"")</f>
        <v/>
      </c>
      <c r="M26" s="35">
        <f t="shared" si="2"/>
        <v>6785</v>
      </c>
    </row>
    <row r="27" spans="1:17" x14ac:dyDescent="0.25">
      <c r="A27" s="3" t="s">
        <v>27</v>
      </c>
      <c r="B27" s="3" t="s">
        <v>49</v>
      </c>
      <c r="C27" s="2" t="s">
        <v>16</v>
      </c>
      <c r="D27" s="25" t="str">
        <f>VLOOKUP(C27,'dane dodatkowe'!$E$2:$F$6,2,0)</f>
        <v>Produkcja</v>
      </c>
      <c r="E27" s="2" t="s">
        <v>19</v>
      </c>
      <c r="F27" s="25" t="str">
        <f>VLOOKUP(E27,'dane dodatkowe'!$A$2:$B$6,2,0)</f>
        <v>Kierownik</v>
      </c>
      <c r="G27" s="5">
        <v>19944</v>
      </c>
      <c r="H27" s="26" t="str">
        <f t="shared" si="0"/>
        <v>sierpień</v>
      </c>
      <c r="I27" s="30">
        <v>6700</v>
      </c>
      <c r="J27" s="34">
        <f>VLOOKUP(E27,'dane dodatkowe'!$A$2:$C$6,3,0)</f>
        <v>0.2</v>
      </c>
      <c r="K27" s="36">
        <f t="shared" si="1"/>
        <v>1340</v>
      </c>
      <c r="L27" s="27" t="str">
        <f>IF(AND(C27="d3",E27="s1"),'dane dodatkowe'!$B$8,"")</f>
        <v/>
      </c>
      <c r="M27" s="35">
        <f t="shared" si="2"/>
        <v>8040</v>
      </c>
    </row>
    <row r="28" spans="1:17" x14ac:dyDescent="0.25">
      <c r="A28" s="3" t="s">
        <v>50</v>
      </c>
      <c r="B28" s="3" t="s">
        <v>49</v>
      </c>
      <c r="C28" s="4" t="s">
        <v>18</v>
      </c>
      <c r="D28" s="25" t="str">
        <f>VLOOKUP(C28,'dane dodatkowe'!$E$2:$F$6,2,0)</f>
        <v>Magazyn</v>
      </c>
      <c r="E28" s="2" t="s">
        <v>14</v>
      </c>
      <c r="F28" s="25" t="str">
        <f>VLOOKUP(E28,'dane dodatkowe'!$A$2:$B$6,2,0)</f>
        <v>Asystent</v>
      </c>
      <c r="G28" s="5">
        <v>20720</v>
      </c>
      <c r="H28" s="26" t="str">
        <f t="shared" si="0"/>
        <v>wrzesień</v>
      </c>
      <c r="I28" s="30">
        <v>12100</v>
      </c>
      <c r="J28" s="34">
        <f>VLOOKUP(E28,'dane dodatkowe'!$A$2:$C$6,3,0)</f>
        <v>0.1</v>
      </c>
      <c r="K28" s="36">
        <f t="shared" si="1"/>
        <v>1210</v>
      </c>
      <c r="L28" s="27" t="str">
        <f>IF(AND(C28="d3",E28="s1"),'dane dodatkowe'!$B$8,"")</f>
        <v/>
      </c>
      <c r="M28" s="35">
        <f t="shared" si="2"/>
        <v>13310</v>
      </c>
    </row>
    <row r="29" spans="1:17" x14ac:dyDescent="0.25">
      <c r="A29" s="1" t="s">
        <v>51</v>
      </c>
      <c r="B29" s="1" t="s">
        <v>52</v>
      </c>
      <c r="C29" s="2" t="s">
        <v>18</v>
      </c>
      <c r="D29" s="25" t="str">
        <f>VLOOKUP(C29,'dane dodatkowe'!$E$2:$F$6,2,0)</f>
        <v>Magazyn</v>
      </c>
      <c r="E29" s="2" t="s">
        <v>14</v>
      </c>
      <c r="F29" s="25" t="str">
        <f>VLOOKUP(E29,'dane dodatkowe'!$A$2:$B$6,2,0)</f>
        <v>Asystent</v>
      </c>
      <c r="G29" s="5">
        <v>17627</v>
      </c>
      <c r="H29" s="26" t="str">
        <f t="shared" si="0"/>
        <v>kwiecień</v>
      </c>
      <c r="I29" s="30">
        <v>13200</v>
      </c>
      <c r="J29" s="34">
        <f>VLOOKUP(E29,'dane dodatkowe'!$A$2:$C$6,3,0)</f>
        <v>0.1</v>
      </c>
      <c r="K29" s="36">
        <f t="shared" si="1"/>
        <v>1320</v>
      </c>
      <c r="L29" s="27" t="str">
        <f>IF(AND(C29="d3",E29="s1"),'dane dodatkowe'!$B$8,"")</f>
        <v/>
      </c>
      <c r="M29" s="35">
        <f t="shared" si="2"/>
        <v>14520</v>
      </c>
    </row>
    <row r="30" spans="1:17" x14ac:dyDescent="0.25">
      <c r="A30" s="1" t="s">
        <v>53</v>
      </c>
      <c r="B30" s="1" t="s">
        <v>54</v>
      </c>
      <c r="C30" s="2" t="s">
        <v>8</v>
      </c>
      <c r="D30" s="25" t="str">
        <f>VLOOKUP(C30,'dane dodatkowe'!$E$2:$F$6,2,0)</f>
        <v>Administracja</v>
      </c>
      <c r="E30" s="2" t="s">
        <v>19</v>
      </c>
      <c r="F30" s="25" t="str">
        <f>VLOOKUP(E30,'dane dodatkowe'!$A$2:$B$6,2,0)</f>
        <v>Kierownik</v>
      </c>
      <c r="G30" s="5">
        <v>17810</v>
      </c>
      <c r="H30" s="26" t="str">
        <f t="shared" si="0"/>
        <v>październik</v>
      </c>
      <c r="I30" s="30">
        <v>18000</v>
      </c>
      <c r="J30" s="34">
        <f>VLOOKUP(E30,'dane dodatkowe'!$A$2:$C$6,3,0)</f>
        <v>0.2</v>
      </c>
      <c r="K30" s="36">
        <f t="shared" si="1"/>
        <v>3600</v>
      </c>
      <c r="L30" s="27" t="str">
        <f>IF(AND(C30="d3",E30="s1"),'dane dodatkowe'!$B$8,"")</f>
        <v/>
      </c>
      <c r="M30" s="35">
        <f t="shared" si="2"/>
        <v>21600</v>
      </c>
    </row>
    <row r="31" spans="1:17" x14ac:dyDescent="0.25">
      <c r="A31" s="1" t="s">
        <v>55</v>
      </c>
      <c r="B31" s="1" t="s">
        <v>56</v>
      </c>
      <c r="C31" s="2" t="s">
        <v>21</v>
      </c>
      <c r="D31" s="25" t="str">
        <f>VLOOKUP(C31,'dane dodatkowe'!$E$2:$F$6,2,0)</f>
        <v>Techniczny</v>
      </c>
      <c r="E31" s="2" t="s">
        <v>36</v>
      </c>
      <c r="F31" s="25" t="str">
        <f>VLOOKUP(E31,'dane dodatkowe'!$A$2:$B$6,2,0)</f>
        <v>Księgowy</v>
      </c>
      <c r="G31" s="5">
        <v>20720</v>
      </c>
      <c r="H31" s="26" t="str">
        <f t="shared" si="0"/>
        <v>wrzesień</v>
      </c>
      <c r="I31" s="30">
        <v>17300</v>
      </c>
      <c r="J31" s="34">
        <f>VLOOKUP(E31,'dane dodatkowe'!$A$2:$C$6,3,0)</f>
        <v>0.15</v>
      </c>
      <c r="K31" s="36">
        <f t="shared" si="1"/>
        <v>2595</v>
      </c>
      <c r="L31" s="27" t="str">
        <f>IF(AND(C31="d3",E31="s1"),'dane dodatkowe'!$B$8,"")</f>
        <v/>
      </c>
      <c r="M31" s="35">
        <f t="shared" si="2"/>
        <v>19895</v>
      </c>
    </row>
    <row r="32" spans="1:17" x14ac:dyDescent="0.25">
      <c r="A32" s="1" t="s">
        <v>141</v>
      </c>
      <c r="B32" s="1" t="s">
        <v>57</v>
      </c>
      <c r="C32" s="2" t="s">
        <v>18</v>
      </c>
      <c r="D32" s="25" t="str">
        <f>VLOOKUP(C32,'dane dodatkowe'!$E$2:$F$6,2,0)</f>
        <v>Magazyn</v>
      </c>
      <c r="E32" s="2" t="s">
        <v>9</v>
      </c>
      <c r="F32" s="25" t="str">
        <f>VLOOKUP(E32,'dane dodatkowe'!$A$2:$B$6,2,0)</f>
        <v>Konsultant</v>
      </c>
      <c r="G32" s="5">
        <v>24447</v>
      </c>
      <c r="H32" s="26" t="str">
        <f t="shared" si="0"/>
        <v>grudzień</v>
      </c>
      <c r="I32" s="30">
        <v>19100</v>
      </c>
      <c r="J32" s="34">
        <f>VLOOKUP(E32,'dane dodatkowe'!$A$2:$C$6,3,0)</f>
        <v>0.25</v>
      </c>
      <c r="K32" s="36">
        <f t="shared" si="1"/>
        <v>4775</v>
      </c>
      <c r="L32" s="27" t="str">
        <f>IF(AND(C32="d3",E32="s1"),'dane dodatkowe'!$B$8,"")</f>
        <v/>
      </c>
      <c r="M32" s="35">
        <f t="shared" si="2"/>
        <v>23875</v>
      </c>
    </row>
    <row r="33" spans="1:13" x14ac:dyDescent="0.25">
      <c r="A33" s="1" t="s">
        <v>142</v>
      </c>
      <c r="B33" s="1" t="s">
        <v>58</v>
      </c>
      <c r="C33" s="2" t="s">
        <v>8</v>
      </c>
      <c r="D33" s="25" t="str">
        <f>VLOOKUP(C33,'dane dodatkowe'!$E$2:$F$6,2,0)</f>
        <v>Administracja</v>
      </c>
      <c r="E33" s="2" t="s">
        <v>19</v>
      </c>
      <c r="F33" s="25" t="str">
        <f>VLOOKUP(E33,'dane dodatkowe'!$A$2:$B$6,2,0)</f>
        <v>Kierownik</v>
      </c>
      <c r="G33" s="5">
        <v>22148</v>
      </c>
      <c r="H33" s="26" t="str">
        <f t="shared" si="0"/>
        <v>sierpień</v>
      </c>
      <c r="I33" s="30">
        <v>17300</v>
      </c>
      <c r="J33" s="34">
        <f>VLOOKUP(E33,'dane dodatkowe'!$A$2:$C$6,3,0)</f>
        <v>0.2</v>
      </c>
      <c r="K33" s="36">
        <f t="shared" si="1"/>
        <v>3460</v>
      </c>
      <c r="L33" s="27" t="str">
        <f>IF(AND(C33="d3",E33="s1"),'dane dodatkowe'!$B$8,"")</f>
        <v/>
      </c>
      <c r="M33" s="35">
        <f t="shared" si="2"/>
        <v>20760</v>
      </c>
    </row>
    <row r="34" spans="1:13" x14ac:dyDescent="0.25">
      <c r="A34" s="1" t="s">
        <v>27</v>
      </c>
      <c r="B34" s="1" t="s">
        <v>59</v>
      </c>
      <c r="C34" s="2" t="s">
        <v>8</v>
      </c>
      <c r="D34" s="25" t="str">
        <f>VLOOKUP(C34,'dane dodatkowe'!$E$2:$F$6,2,0)</f>
        <v>Administracja</v>
      </c>
      <c r="E34" s="2" t="s">
        <v>14</v>
      </c>
      <c r="F34" s="25" t="str">
        <f>VLOOKUP(E34,'dane dodatkowe'!$A$2:$B$6,2,0)</f>
        <v>Asystent</v>
      </c>
      <c r="G34" s="5">
        <v>13916</v>
      </c>
      <c r="H34" s="26" t="str">
        <f t="shared" si="0"/>
        <v>luty</v>
      </c>
      <c r="I34" s="30">
        <v>9200</v>
      </c>
      <c r="J34" s="34">
        <f>VLOOKUP(E34,'dane dodatkowe'!$A$2:$C$6,3,0)</f>
        <v>0.1</v>
      </c>
      <c r="K34" s="36">
        <f t="shared" si="1"/>
        <v>920</v>
      </c>
      <c r="L34" s="27" t="str">
        <f>IF(AND(C34="d3",E34="s1"),'dane dodatkowe'!$B$8,"")</f>
        <v/>
      </c>
      <c r="M34" s="35">
        <f t="shared" si="2"/>
        <v>10120</v>
      </c>
    </row>
    <row r="35" spans="1:13" x14ac:dyDescent="0.25">
      <c r="A35" s="3" t="s">
        <v>60</v>
      </c>
      <c r="B35" s="3" t="s">
        <v>59</v>
      </c>
      <c r="C35" s="4" t="s">
        <v>8</v>
      </c>
      <c r="D35" s="25" t="str">
        <f>VLOOKUP(C35,'dane dodatkowe'!$E$2:$F$6,2,0)</f>
        <v>Administracja</v>
      </c>
      <c r="E35" s="2" t="s">
        <v>36</v>
      </c>
      <c r="F35" s="25" t="str">
        <f>VLOOKUP(E35,'dane dodatkowe'!$A$2:$B$6,2,0)</f>
        <v>Księgowy</v>
      </c>
      <c r="G35" s="5">
        <v>19944</v>
      </c>
      <c r="H35" s="26" t="str">
        <f t="shared" si="0"/>
        <v>sierpień</v>
      </c>
      <c r="I35" s="30">
        <v>7450</v>
      </c>
      <c r="J35" s="34">
        <f>VLOOKUP(E35,'dane dodatkowe'!$A$2:$C$6,3,0)</f>
        <v>0.15</v>
      </c>
      <c r="K35" s="36">
        <f t="shared" si="1"/>
        <v>1117.5</v>
      </c>
      <c r="L35" s="27" t="str">
        <f>IF(AND(C35="d3",E35="s1"),'dane dodatkowe'!$B$8,"")</f>
        <v/>
      </c>
      <c r="M35" s="35">
        <f t="shared" si="2"/>
        <v>8567.5</v>
      </c>
    </row>
    <row r="36" spans="1:13" x14ac:dyDescent="0.25">
      <c r="A36" s="1" t="s">
        <v>61</v>
      </c>
      <c r="B36" s="1" t="s">
        <v>62</v>
      </c>
      <c r="C36" s="2" t="s">
        <v>16</v>
      </c>
      <c r="D36" s="25" t="str">
        <f>VLOOKUP(C36,'dane dodatkowe'!$E$2:$F$6,2,0)</f>
        <v>Produkcja</v>
      </c>
      <c r="E36" s="2" t="s">
        <v>14</v>
      </c>
      <c r="F36" s="25" t="str">
        <f>VLOOKUP(E36,'dane dodatkowe'!$A$2:$B$6,2,0)</f>
        <v>Asystent</v>
      </c>
      <c r="G36" s="5">
        <v>16387</v>
      </c>
      <c r="H36" s="26" t="str">
        <f t="shared" si="0"/>
        <v>listopad</v>
      </c>
      <c r="I36" s="30">
        <v>7800</v>
      </c>
      <c r="J36" s="34">
        <f>VLOOKUP(E36,'dane dodatkowe'!$A$2:$C$6,3,0)</f>
        <v>0.1</v>
      </c>
      <c r="K36" s="36">
        <f t="shared" si="1"/>
        <v>780</v>
      </c>
      <c r="L36" s="27" t="str">
        <f>IF(AND(C36="d3",E36="s1"),'dane dodatkowe'!$B$8,"")</f>
        <v/>
      </c>
      <c r="M36" s="35">
        <f t="shared" si="2"/>
        <v>8580</v>
      </c>
    </row>
    <row r="37" spans="1:13" x14ac:dyDescent="0.25">
      <c r="A37" s="1" t="s">
        <v>63</v>
      </c>
      <c r="B37" s="1" t="s">
        <v>64</v>
      </c>
      <c r="C37" s="2" t="s">
        <v>16</v>
      </c>
      <c r="D37" s="25" t="str">
        <f>VLOOKUP(C37,'dane dodatkowe'!$E$2:$F$6,2,0)</f>
        <v>Produkcja</v>
      </c>
      <c r="E37" s="2" t="s">
        <v>14</v>
      </c>
      <c r="F37" s="25" t="str">
        <f>VLOOKUP(E37,'dane dodatkowe'!$A$2:$B$6,2,0)</f>
        <v>Asystent</v>
      </c>
      <c r="G37" s="5">
        <v>21123</v>
      </c>
      <c r="H37" s="26" t="str">
        <f t="shared" si="0"/>
        <v>październik</v>
      </c>
      <c r="I37" s="30">
        <v>13200</v>
      </c>
      <c r="J37" s="34">
        <f>VLOOKUP(E37,'dane dodatkowe'!$A$2:$C$6,3,0)</f>
        <v>0.1</v>
      </c>
      <c r="K37" s="36">
        <f t="shared" si="1"/>
        <v>1320</v>
      </c>
      <c r="L37" s="27" t="str">
        <f>IF(AND(C37="d3",E37="s1"),'dane dodatkowe'!$B$8,"")</f>
        <v/>
      </c>
      <c r="M37" s="35">
        <f t="shared" si="2"/>
        <v>14520</v>
      </c>
    </row>
    <row r="38" spans="1:13" x14ac:dyDescent="0.25">
      <c r="A38" s="3" t="s">
        <v>65</v>
      </c>
      <c r="B38" s="3" t="s">
        <v>64</v>
      </c>
      <c r="C38" s="2" t="s">
        <v>16</v>
      </c>
      <c r="D38" s="25" t="str">
        <f>VLOOKUP(C38,'dane dodatkowe'!$E$2:$F$6,2,0)</f>
        <v>Produkcja</v>
      </c>
      <c r="E38" s="2" t="s">
        <v>9</v>
      </c>
      <c r="F38" s="25" t="str">
        <f>VLOOKUP(E38,'dane dodatkowe'!$A$2:$B$6,2,0)</f>
        <v>Konsultant</v>
      </c>
      <c r="G38" s="5">
        <v>20720</v>
      </c>
      <c r="H38" s="26" t="str">
        <f t="shared" si="0"/>
        <v>wrzesień</v>
      </c>
      <c r="I38" s="30">
        <v>14000</v>
      </c>
      <c r="J38" s="34">
        <f>VLOOKUP(E38,'dane dodatkowe'!$A$2:$C$6,3,0)</f>
        <v>0.25</v>
      </c>
      <c r="K38" s="36">
        <f t="shared" si="1"/>
        <v>3500</v>
      </c>
      <c r="L38" s="27" t="str">
        <f>IF(AND(C38="d3",E38="s1"),'dane dodatkowe'!$B$8,"")</f>
        <v/>
      </c>
      <c r="M38" s="35">
        <f t="shared" si="2"/>
        <v>17500</v>
      </c>
    </row>
    <row r="39" spans="1:13" x14ac:dyDescent="0.25">
      <c r="A39" s="3" t="s">
        <v>17</v>
      </c>
      <c r="B39" s="3" t="s">
        <v>64</v>
      </c>
      <c r="C39" s="2" t="s">
        <v>16</v>
      </c>
      <c r="D39" s="25" t="str">
        <f>VLOOKUP(C39,'dane dodatkowe'!$E$2:$F$6,2,0)</f>
        <v>Produkcja</v>
      </c>
      <c r="E39" s="2" t="s">
        <v>36</v>
      </c>
      <c r="F39" s="25" t="str">
        <f>VLOOKUP(E39,'dane dodatkowe'!$A$2:$B$6,2,0)</f>
        <v>Księgowy</v>
      </c>
      <c r="G39" s="5">
        <v>22539</v>
      </c>
      <c r="H39" s="26" t="str">
        <f t="shared" si="0"/>
        <v>wrzesień</v>
      </c>
      <c r="I39" s="30">
        <v>9200</v>
      </c>
      <c r="J39" s="34">
        <f>VLOOKUP(E39,'dane dodatkowe'!$A$2:$C$6,3,0)</f>
        <v>0.15</v>
      </c>
      <c r="K39" s="36">
        <f t="shared" si="1"/>
        <v>1380</v>
      </c>
      <c r="L39" s="27" t="str">
        <f>IF(AND(C39="d3",E39="s1"),'dane dodatkowe'!$B$8,"")</f>
        <v/>
      </c>
      <c r="M39" s="35">
        <f t="shared" si="2"/>
        <v>10580</v>
      </c>
    </row>
    <row r="40" spans="1:13" x14ac:dyDescent="0.25">
      <c r="A40" s="3" t="s">
        <v>66</v>
      </c>
      <c r="B40" s="3" t="s">
        <v>64</v>
      </c>
      <c r="C40" s="4" t="s">
        <v>67</v>
      </c>
      <c r="D40" s="25" t="str">
        <f>VLOOKUP(C40,'dane dodatkowe'!$E$2:$F$6,2,0)</f>
        <v>Obsługa Klienta</v>
      </c>
      <c r="E40" s="2" t="s">
        <v>12</v>
      </c>
      <c r="F40" s="25" t="str">
        <f>VLOOKUP(E40,'dane dodatkowe'!$A$2:$B$6,2,0)</f>
        <v>Sprzedawca</v>
      </c>
      <c r="G40" s="5">
        <v>17484</v>
      </c>
      <c r="H40" s="26" t="str">
        <f t="shared" si="0"/>
        <v>listopad</v>
      </c>
      <c r="I40" s="30">
        <v>8400</v>
      </c>
      <c r="J40" s="34">
        <f>VLOOKUP(E40,'dane dodatkowe'!$A$2:$C$6,3,0)</f>
        <v>0.05</v>
      </c>
      <c r="K40" s="36">
        <f t="shared" si="1"/>
        <v>420</v>
      </c>
      <c r="L40" s="27" t="str">
        <f>IF(AND(C40="d3",E40="s1"),'dane dodatkowe'!$B$8,"")</f>
        <v/>
      </c>
      <c r="M40" s="35">
        <f t="shared" si="2"/>
        <v>8820</v>
      </c>
    </row>
    <row r="41" spans="1:13" x14ac:dyDescent="0.25">
      <c r="A41" s="3" t="s">
        <v>60</v>
      </c>
      <c r="B41" s="3" t="s">
        <v>64</v>
      </c>
      <c r="C41" s="4" t="s">
        <v>21</v>
      </c>
      <c r="D41" s="25" t="str">
        <f>VLOOKUP(C41,'dane dodatkowe'!$E$2:$F$6,2,0)</f>
        <v>Techniczny</v>
      </c>
      <c r="E41" s="2" t="s">
        <v>9</v>
      </c>
      <c r="F41" s="25" t="str">
        <f>VLOOKUP(E41,'dane dodatkowe'!$A$2:$B$6,2,0)</f>
        <v>Konsultant</v>
      </c>
      <c r="G41" s="5">
        <v>22539</v>
      </c>
      <c r="H41" s="26" t="str">
        <f t="shared" si="0"/>
        <v>wrzesień</v>
      </c>
      <c r="I41" s="30">
        <v>5900</v>
      </c>
      <c r="J41" s="34">
        <f>VLOOKUP(E41,'dane dodatkowe'!$A$2:$C$6,3,0)</f>
        <v>0.25</v>
      </c>
      <c r="K41" s="36">
        <f t="shared" si="1"/>
        <v>1475</v>
      </c>
      <c r="L41" s="27" t="str">
        <f>IF(AND(C41="d3",E41="s1"),'dane dodatkowe'!$B$8,"")</f>
        <v/>
      </c>
      <c r="M41" s="35">
        <f t="shared" si="2"/>
        <v>7375</v>
      </c>
    </row>
    <row r="42" spans="1:13" x14ac:dyDescent="0.25">
      <c r="A42" s="3" t="s">
        <v>68</v>
      </c>
      <c r="B42" s="3" t="s">
        <v>64</v>
      </c>
      <c r="C42" s="4" t="s">
        <v>18</v>
      </c>
      <c r="D42" s="25" t="str">
        <f>VLOOKUP(C42,'dane dodatkowe'!$E$2:$F$6,2,0)</f>
        <v>Magazyn</v>
      </c>
      <c r="E42" s="4" t="s">
        <v>9</v>
      </c>
      <c r="F42" s="25" t="str">
        <f>VLOOKUP(E42,'dane dodatkowe'!$A$2:$B$6,2,0)</f>
        <v>Konsultant</v>
      </c>
      <c r="G42" s="5">
        <v>8464</v>
      </c>
      <c r="H42" s="26" t="str">
        <f t="shared" si="0"/>
        <v>marzec</v>
      </c>
      <c r="I42" s="30">
        <v>6700</v>
      </c>
      <c r="J42" s="34">
        <f>VLOOKUP(E42,'dane dodatkowe'!$A$2:$C$6,3,0)</f>
        <v>0.25</v>
      </c>
      <c r="K42" s="36">
        <f t="shared" si="1"/>
        <v>1675</v>
      </c>
      <c r="L42" s="27" t="str">
        <f>IF(AND(C42="d3",E42="s1"),'dane dodatkowe'!$B$8,"")</f>
        <v/>
      </c>
      <c r="M42" s="35">
        <f t="shared" si="2"/>
        <v>8375</v>
      </c>
    </row>
    <row r="43" spans="1:13" x14ac:dyDescent="0.25">
      <c r="A43" s="1" t="s">
        <v>69</v>
      </c>
      <c r="B43" s="1" t="s">
        <v>70</v>
      </c>
      <c r="C43" s="2" t="s">
        <v>16</v>
      </c>
      <c r="D43" s="25" t="str">
        <f>VLOOKUP(C43,'dane dodatkowe'!$E$2:$F$6,2,0)</f>
        <v>Produkcja</v>
      </c>
      <c r="E43" s="2" t="s">
        <v>9</v>
      </c>
      <c r="F43" s="25" t="str">
        <f>VLOOKUP(E43,'dane dodatkowe'!$A$2:$B$6,2,0)</f>
        <v>Konsultant</v>
      </c>
      <c r="G43" s="5">
        <v>24447</v>
      </c>
      <c r="H43" s="26" t="str">
        <f t="shared" si="0"/>
        <v>grudzień</v>
      </c>
      <c r="I43" s="30">
        <v>12100</v>
      </c>
      <c r="J43" s="34">
        <f>VLOOKUP(E43,'dane dodatkowe'!$A$2:$C$6,3,0)</f>
        <v>0.25</v>
      </c>
      <c r="K43" s="36">
        <f t="shared" si="1"/>
        <v>3025</v>
      </c>
      <c r="L43" s="27" t="str">
        <f>IF(AND(C43="d3",E43="s1"),'dane dodatkowe'!$B$8,"")</f>
        <v/>
      </c>
      <c r="M43" s="35">
        <f t="shared" si="2"/>
        <v>15125</v>
      </c>
    </row>
    <row r="44" spans="1:13" x14ac:dyDescent="0.25">
      <c r="A44" s="3" t="s">
        <v>37</v>
      </c>
      <c r="B44" s="3" t="s">
        <v>70</v>
      </c>
      <c r="C44" s="4" t="s">
        <v>18</v>
      </c>
      <c r="D44" s="25" t="str">
        <f>VLOOKUP(C44,'dane dodatkowe'!$E$2:$F$6,2,0)</f>
        <v>Magazyn</v>
      </c>
      <c r="E44" s="4" t="s">
        <v>19</v>
      </c>
      <c r="F44" s="25" t="str">
        <f>VLOOKUP(E44,'dane dodatkowe'!$A$2:$B$6,2,0)</f>
        <v>Kierownik</v>
      </c>
      <c r="G44" s="5">
        <v>23849</v>
      </c>
      <c r="H44" s="26" t="str">
        <f t="shared" si="0"/>
        <v>kwiecień</v>
      </c>
      <c r="I44" s="30">
        <v>13200</v>
      </c>
      <c r="J44" s="34">
        <f>VLOOKUP(E44,'dane dodatkowe'!$A$2:$C$6,3,0)</f>
        <v>0.2</v>
      </c>
      <c r="K44" s="36">
        <f t="shared" si="1"/>
        <v>2640</v>
      </c>
      <c r="L44" s="27" t="str">
        <f>IF(AND(C44="d3",E44="s1"),'dane dodatkowe'!$B$8,"")</f>
        <v/>
      </c>
      <c r="M44" s="35">
        <f t="shared" si="2"/>
        <v>15840</v>
      </c>
    </row>
    <row r="45" spans="1:13" x14ac:dyDescent="0.25">
      <c r="A45" s="1" t="s">
        <v>71</v>
      </c>
      <c r="B45" s="1" t="s">
        <v>72</v>
      </c>
      <c r="C45" s="2" t="s">
        <v>16</v>
      </c>
      <c r="D45" s="25" t="str">
        <f>VLOOKUP(C45,'dane dodatkowe'!$E$2:$F$6,2,0)</f>
        <v>Produkcja</v>
      </c>
      <c r="E45" s="2" t="s">
        <v>9</v>
      </c>
      <c r="F45" s="25" t="str">
        <f>VLOOKUP(E45,'dane dodatkowe'!$A$2:$B$6,2,0)</f>
        <v>Konsultant</v>
      </c>
      <c r="G45" s="5">
        <v>27644</v>
      </c>
      <c r="H45" s="26" t="str">
        <f t="shared" si="0"/>
        <v>wrzesień</v>
      </c>
      <c r="I45" s="30">
        <v>6500</v>
      </c>
      <c r="J45" s="34">
        <f>VLOOKUP(E45,'dane dodatkowe'!$A$2:$C$6,3,0)</f>
        <v>0.25</v>
      </c>
      <c r="K45" s="36">
        <f t="shared" si="1"/>
        <v>1625</v>
      </c>
      <c r="L45" s="27" t="str">
        <f>IF(AND(C45="d3",E45="s1"),'dane dodatkowe'!$B$8,"")</f>
        <v/>
      </c>
      <c r="M45" s="35">
        <f t="shared" si="2"/>
        <v>8125</v>
      </c>
    </row>
    <row r="46" spans="1:13" x14ac:dyDescent="0.25">
      <c r="A46" s="1" t="s">
        <v>73</v>
      </c>
      <c r="B46" s="1" t="s">
        <v>74</v>
      </c>
      <c r="C46" s="2" t="s">
        <v>16</v>
      </c>
      <c r="D46" s="25" t="str">
        <f>VLOOKUP(C46,'dane dodatkowe'!$E$2:$F$6,2,0)</f>
        <v>Produkcja</v>
      </c>
      <c r="E46" s="2" t="s">
        <v>19</v>
      </c>
      <c r="F46" s="25" t="str">
        <f>VLOOKUP(E46,'dane dodatkowe'!$A$2:$B$6,2,0)</f>
        <v>Kierownik</v>
      </c>
      <c r="G46" s="5">
        <v>20720</v>
      </c>
      <c r="H46" s="26" t="str">
        <f t="shared" si="0"/>
        <v>wrzesień</v>
      </c>
      <c r="I46" s="30">
        <v>7000</v>
      </c>
      <c r="J46" s="34">
        <f>VLOOKUP(E46,'dane dodatkowe'!$A$2:$C$6,3,0)</f>
        <v>0.2</v>
      </c>
      <c r="K46" s="36">
        <f t="shared" si="1"/>
        <v>1400</v>
      </c>
      <c r="L46" s="27" t="str">
        <f>IF(AND(C46="d3",E46="s1"),'dane dodatkowe'!$B$8,"")</f>
        <v/>
      </c>
      <c r="M46" s="35">
        <f t="shared" si="2"/>
        <v>8400</v>
      </c>
    </row>
    <row r="47" spans="1:13" x14ac:dyDescent="0.25">
      <c r="A47" s="1" t="s">
        <v>75</v>
      </c>
      <c r="B47" s="1" t="s">
        <v>74</v>
      </c>
      <c r="C47" s="2" t="s">
        <v>16</v>
      </c>
      <c r="D47" s="25" t="str">
        <f>VLOOKUP(C47,'dane dodatkowe'!$E$2:$F$6,2,0)</f>
        <v>Produkcja</v>
      </c>
      <c r="E47" s="2" t="s">
        <v>36</v>
      </c>
      <c r="F47" s="25" t="str">
        <f>VLOOKUP(E47,'dane dodatkowe'!$A$2:$B$6,2,0)</f>
        <v>Księgowy</v>
      </c>
      <c r="G47" s="5">
        <v>13797</v>
      </c>
      <c r="H47" s="26" t="str">
        <f t="shared" si="0"/>
        <v>październik</v>
      </c>
      <c r="I47" s="30">
        <v>9000</v>
      </c>
      <c r="J47" s="34">
        <f>VLOOKUP(E47,'dane dodatkowe'!$A$2:$C$6,3,0)</f>
        <v>0.15</v>
      </c>
      <c r="K47" s="36">
        <f t="shared" si="1"/>
        <v>1350</v>
      </c>
      <c r="L47" s="27" t="str">
        <f>IF(AND(C47="d3",E47="s1"),'dane dodatkowe'!$B$8,"")</f>
        <v/>
      </c>
      <c r="M47" s="35">
        <f t="shared" si="2"/>
        <v>10350</v>
      </c>
    </row>
    <row r="48" spans="1:13" x14ac:dyDescent="0.25">
      <c r="A48" s="3" t="s">
        <v>27</v>
      </c>
      <c r="B48" s="3" t="s">
        <v>74</v>
      </c>
      <c r="C48" s="2" t="s">
        <v>21</v>
      </c>
      <c r="D48" s="25" t="str">
        <f>VLOOKUP(C48,'dane dodatkowe'!$E$2:$F$6,2,0)</f>
        <v>Techniczny</v>
      </c>
      <c r="E48" s="2" t="s">
        <v>12</v>
      </c>
      <c r="F48" s="25" t="str">
        <f>VLOOKUP(E48,'dane dodatkowe'!$A$2:$B$6,2,0)</f>
        <v>Sprzedawca</v>
      </c>
      <c r="G48" s="5">
        <v>27262</v>
      </c>
      <c r="H48" s="26" t="str">
        <f t="shared" si="0"/>
        <v>sierpień</v>
      </c>
      <c r="I48" s="30">
        <v>10500</v>
      </c>
      <c r="J48" s="34">
        <f>VLOOKUP(E48,'dane dodatkowe'!$A$2:$C$6,3,0)</f>
        <v>0.05</v>
      </c>
      <c r="K48" s="36">
        <f t="shared" si="1"/>
        <v>525</v>
      </c>
      <c r="L48" s="27" t="str">
        <f>IF(AND(C48="d3",E48="s1"),'dane dodatkowe'!$B$8,"")</f>
        <v/>
      </c>
      <c r="M48" s="35">
        <f t="shared" si="2"/>
        <v>11025</v>
      </c>
    </row>
    <row r="49" spans="1:13" x14ac:dyDescent="0.25">
      <c r="A49" s="1" t="s">
        <v>76</v>
      </c>
      <c r="B49" s="1" t="s">
        <v>64</v>
      </c>
      <c r="C49" s="2" t="s">
        <v>18</v>
      </c>
      <c r="D49" s="25" t="str">
        <f>VLOOKUP(C49,'dane dodatkowe'!$E$2:$F$6,2,0)</f>
        <v>Magazyn</v>
      </c>
      <c r="E49" s="2" t="s">
        <v>9</v>
      </c>
      <c r="F49" s="25" t="str">
        <f>VLOOKUP(E49,'dane dodatkowe'!$A$2:$B$6,2,0)</f>
        <v>Konsultant</v>
      </c>
      <c r="G49" s="5">
        <v>8465</v>
      </c>
      <c r="H49" s="26" t="str">
        <f t="shared" si="0"/>
        <v>marzec</v>
      </c>
      <c r="I49" s="30">
        <v>12000</v>
      </c>
      <c r="J49" s="34">
        <f>VLOOKUP(E49,'dane dodatkowe'!$A$2:$C$6,3,0)</f>
        <v>0.25</v>
      </c>
      <c r="K49" s="36">
        <f t="shared" si="1"/>
        <v>3000</v>
      </c>
      <c r="L49" s="27" t="str">
        <f>IF(AND(C49="d3",E49="s1"),'dane dodatkowe'!$B$8,"")</f>
        <v/>
      </c>
      <c r="M49" s="35">
        <f t="shared" si="2"/>
        <v>15000</v>
      </c>
    </row>
    <row r="50" spans="1:13" x14ac:dyDescent="0.25">
      <c r="A50" s="3" t="s">
        <v>77</v>
      </c>
      <c r="B50" s="3" t="s">
        <v>78</v>
      </c>
      <c r="C50" s="2" t="s">
        <v>18</v>
      </c>
      <c r="D50" s="25" t="str">
        <f>VLOOKUP(C50,'dane dodatkowe'!$E$2:$F$6,2,0)</f>
        <v>Magazyn</v>
      </c>
      <c r="E50" s="2" t="s">
        <v>36</v>
      </c>
      <c r="F50" s="25" t="str">
        <f>VLOOKUP(E50,'dane dodatkowe'!$A$2:$B$6,2,0)</f>
        <v>Księgowy</v>
      </c>
      <c r="G50" s="5">
        <v>19944</v>
      </c>
      <c r="H50" s="26" t="str">
        <f t="shared" si="0"/>
        <v>sierpień</v>
      </c>
      <c r="I50" s="30">
        <v>9500</v>
      </c>
      <c r="J50" s="34">
        <f>VLOOKUP(E50,'dane dodatkowe'!$A$2:$C$6,3,0)</f>
        <v>0.15</v>
      </c>
      <c r="K50" s="36">
        <f t="shared" si="1"/>
        <v>1425</v>
      </c>
      <c r="L50" s="27" t="str">
        <f>IF(AND(C50="d3",E50="s1"),'dane dodatkowe'!$B$8,"")</f>
        <v/>
      </c>
      <c r="M50" s="35">
        <f t="shared" si="2"/>
        <v>10925</v>
      </c>
    </row>
    <row r="51" spans="1:13" x14ac:dyDescent="0.25">
      <c r="A51" s="3" t="s">
        <v>79</v>
      </c>
      <c r="B51" s="3" t="s">
        <v>80</v>
      </c>
      <c r="C51" s="2" t="s">
        <v>8</v>
      </c>
      <c r="D51" s="25" t="str">
        <f>VLOOKUP(C51,'dane dodatkowe'!$E$2:$F$6,2,0)</f>
        <v>Administracja</v>
      </c>
      <c r="E51" s="2" t="s">
        <v>9</v>
      </c>
      <c r="F51" s="25" t="str">
        <f>VLOOKUP(E51,'dane dodatkowe'!$A$2:$B$6,2,0)</f>
        <v>Konsultant</v>
      </c>
      <c r="G51" s="5">
        <v>19944</v>
      </c>
      <c r="H51" s="26" t="str">
        <f t="shared" si="0"/>
        <v>sierpień</v>
      </c>
      <c r="I51" s="30">
        <v>13000</v>
      </c>
      <c r="J51" s="34">
        <f>VLOOKUP(E51,'dane dodatkowe'!$A$2:$C$6,3,0)</f>
        <v>0.25</v>
      </c>
      <c r="K51" s="36">
        <f t="shared" si="1"/>
        <v>3250</v>
      </c>
      <c r="L51" s="27" t="str">
        <f>IF(AND(C51="d3",E51="s1"),'dane dodatkowe'!$B$8,"")</f>
        <v/>
      </c>
      <c r="M51" s="35">
        <f t="shared" si="2"/>
        <v>16250</v>
      </c>
    </row>
    <row r="52" spans="1:13" x14ac:dyDescent="0.25">
      <c r="A52" s="3" t="s">
        <v>34</v>
      </c>
      <c r="B52" s="3" t="s">
        <v>80</v>
      </c>
      <c r="C52" s="4" t="s">
        <v>8</v>
      </c>
      <c r="D52" s="25" t="str">
        <f>VLOOKUP(C52,'dane dodatkowe'!$E$2:$F$6,2,0)</f>
        <v>Administracja</v>
      </c>
      <c r="E52" s="2" t="s">
        <v>14</v>
      </c>
      <c r="F52" s="25" t="str">
        <f>VLOOKUP(E52,'dane dodatkowe'!$A$2:$B$6,2,0)</f>
        <v>Asystent</v>
      </c>
      <c r="G52" s="5">
        <v>19944</v>
      </c>
      <c r="H52" s="26" t="str">
        <f t="shared" si="0"/>
        <v>sierpień</v>
      </c>
      <c r="I52" s="30">
        <v>14500</v>
      </c>
      <c r="J52" s="34">
        <f>VLOOKUP(E52,'dane dodatkowe'!$A$2:$C$6,3,0)</f>
        <v>0.1</v>
      </c>
      <c r="K52" s="36">
        <f t="shared" si="1"/>
        <v>1450</v>
      </c>
      <c r="L52" s="27" t="str">
        <f>IF(AND(C52="d3",E52="s1"),'dane dodatkowe'!$B$8,"")</f>
        <v/>
      </c>
      <c r="M52" s="35">
        <f t="shared" si="2"/>
        <v>15950</v>
      </c>
    </row>
    <row r="53" spans="1:13" x14ac:dyDescent="0.25">
      <c r="A53" s="3" t="s">
        <v>81</v>
      </c>
      <c r="B53" s="3" t="s">
        <v>80</v>
      </c>
      <c r="C53" s="4" t="s">
        <v>67</v>
      </c>
      <c r="D53" s="25" t="str">
        <f>VLOOKUP(C53,'dane dodatkowe'!$E$2:$F$6,2,0)</f>
        <v>Obsługa Klienta</v>
      </c>
      <c r="E53" s="4" t="s">
        <v>9</v>
      </c>
      <c r="F53" s="25" t="str">
        <f>VLOOKUP(E53,'dane dodatkowe'!$A$2:$B$6,2,0)</f>
        <v>Konsultant</v>
      </c>
      <c r="G53" s="5">
        <v>19944</v>
      </c>
      <c r="H53" s="26" t="str">
        <f t="shared" si="0"/>
        <v>sierpień</v>
      </c>
      <c r="I53" s="30">
        <v>15000</v>
      </c>
      <c r="J53" s="34">
        <f>VLOOKUP(E53,'dane dodatkowe'!$A$2:$C$6,3,0)</f>
        <v>0.25</v>
      </c>
      <c r="K53" s="36">
        <f t="shared" si="1"/>
        <v>3750</v>
      </c>
      <c r="L53" s="27" t="str">
        <f>IF(AND(C53="d3",E53="s1"),'dane dodatkowe'!$B$8,"")</f>
        <v/>
      </c>
      <c r="M53" s="35">
        <f t="shared" si="2"/>
        <v>18750</v>
      </c>
    </row>
    <row r="54" spans="1:13" x14ac:dyDescent="0.25">
      <c r="A54" s="1" t="s">
        <v>82</v>
      </c>
      <c r="B54" s="1" t="s">
        <v>83</v>
      </c>
      <c r="C54" s="2" t="s">
        <v>8</v>
      </c>
      <c r="D54" s="25" t="str">
        <f>VLOOKUP(C54,'dane dodatkowe'!$E$2:$F$6,2,0)</f>
        <v>Administracja</v>
      </c>
      <c r="E54" s="2" t="s">
        <v>36</v>
      </c>
      <c r="F54" s="25" t="str">
        <f>VLOOKUP(E54,'dane dodatkowe'!$A$2:$B$6,2,0)</f>
        <v>Księgowy</v>
      </c>
      <c r="G54" s="5">
        <v>13798</v>
      </c>
      <c r="H54" s="26" t="str">
        <f t="shared" si="0"/>
        <v>październik</v>
      </c>
      <c r="I54" s="30">
        <v>6700</v>
      </c>
      <c r="J54" s="34">
        <f>VLOOKUP(E54,'dane dodatkowe'!$A$2:$C$6,3,0)</f>
        <v>0.15</v>
      </c>
      <c r="K54" s="36">
        <f t="shared" si="1"/>
        <v>1005</v>
      </c>
      <c r="L54" s="27" t="str">
        <f>IF(AND(C54="d3",E54="s1"),'dane dodatkowe'!$B$8,"")</f>
        <v/>
      </c>
      <c r="M54" s="35">
        <f t="shared" si="2"/>
        <v>7705</v>
      </c>
    </row>
    <row r="55" spans="1:13" x14ac:dyDescent="0.25">
      <c r="A55" s="3" t="s">
        <v>43</v>
      </c>
      <c r="B55" s="3" t="s">
        <v>84</v>
      </c>
      <c r="C55" s="4" t="s">
        <v>21</v>
      </c>
      <c r="D55" s="25" t="str">
        <f>VLOOKUP(C55,'dane dodatkowe'!$E$2:$F$6,2,0)</f>
        <v>Techniczny</v>
      </c>
      <c r="E55" s="4" t="s">
        <v>14</v>
      </c>
      <c r="F55" s="25" t="str">
        <f>VLOOKUP(E55,'dane dodatkowe'!$A$2:$B$6,2,0)</f>
        <v>Asystent</v>
      </c>
      <c r="G55" s="5">
        <v>25785</v>
      </c>
      <c r="H55" s="26" t="str">
        <f t="shared" si="0"/>
        <v>sierpień</v>
      </c>
      <c r="I55" s="30">
        <v>5000</v>
      </c>
      <c r="J55" s="34">
        <f>VLOOKUP(E55,'dane dodatkowe'!$A$2:$C$6,3,0)</f>
        <v>0.1</v>
      </c>
      <c r="K55" s="36">
        <f t="shared" si="1"/>
        <v>500</v>
      </c>
      <c r="L55" s="27">
        <f>IF(AND(C55="d3",E55="s1"),'dane dodatkowe'!$B$8,"")</f>
        <v>2000</v>
      </c>
      <c r="M55" s="35">
        <f t="shared" si="2"/>
        <v>7500</v>
      </c>
    </row>
    <row r="56" spans="1:13" x14ac:dyDescent="0.25">
      <c r="A56" s="1" t="s">
        <v>71</v>
      </c>
      <c r="B56" s="1" t="s">
        <v>85</v>
      </c>
      <c r="C56" s="2" t="s">
        <v>16</v>
      </c>
      <c r="D56" s="25" t="str">
        <f>VLOOKUP(C56,'dane dodatkowe'!$E$2:$F$6,2,0)</f>
        <v>Produkcja</v>
      </c>
      <c r="E56" s="2" t="s">
        <v>9</v>
      </c>
      <c r="F56" s="25" t="str">
        <f>VLOOKUP(E56,'dane dodatkowe'!$A$2:$B$6,2,0)</f>
        <v>Konsultant</v>
      </c>
      <c r="G56" s="5">
        <v>26341</v>
      </c>
      <c r="H56" s="26" t="str">
        <f t="shared" si="0"/>
        <v>luty</v>
      </c>
      <c r="I56" s="30">
        <v>4500</v>
      </c>
      <c r="J56" s="34">
        <f>VLOOKUP(E56,'dane dodatkowe'!$A$2:$C$6,3,0)</f>
        <v>0.25</v>
      </c>
      <c r="K56" s="36">
        <f t="shared" si="1"/>
        <v>1125</v>
      </c>
      <c r="L56" s="27" t="str">
        <f>IF(AND(C56="d3",E56="s1"),'dane dodatkowe'!$B$8,"")</f>
        <v/>
      </c>
      <c r="M56" s="35">
        <f t="shared" si="2"/>
        <v>5625</v>
      </c>
    </row>
    <row r="57" spans="1:13" x14ac:dyDescent="0.25">
      <c r="A57" s="3" t="s">
        <v>86</v>
      </c>
      <c r="B57" s="3" t="s">
        <v>85</v>
      </c>
      <c r="C57" s="2" t="s">
        <v>16</v>
      </c>
      <c r="D57" s="25" t="str">
        <f>VLOOKUP(C57,'dane dodatkowe'!$E$2:$F$6,2,0)</f>
        <v>Produkcja</v>
      </c>
      <c r="E57" s="2" t="s">
        <v>19</v>
      </c>
      <c r="F57" s="25" t="str">
        <f>VLOOKUP(E57,'dane dodatkowe'!$A$2:$B$6,2,0)</f>
        <v>Kierownik</v>
      </c>
      <c r="G57" s="5">
        <v>17841</v>
      </c>
      <c r="H57" s="26" t="str">
        <f t="shared" si="0"/>
        <v>listopad</v>
      </c>
      <c r="I57" s="30">
        <v>6700</v>
      </c>
      <c r="J57" s="34">
        <f>VLOOKUP(E57,'dane dodatkowe'!$A$2:$C$6,3,0)</f>
        <v>0.2</v>
      </c>
      <c r="K57" s="36">
        <f t="shared" si="1"/>
        <v>1340</v>
      </c>
      <c r="L57" s="27" t="str">
        <f>IF(AND(C57="d3",E57="s1"),'dane dodatkowe'!$B$8,"")</f>
        <v/>
      </c>
      <c r="M57" s="35">
        <f t="shared" si="2"/>
        <v>8040</v>
      </c>
    </row>
    <row r="58" spans="1:13" x14ac:dyDescent="0.25">
      <c r="A58" s="3" t="s">
        <v>35</v>
      </c>
      <c r="B58" s="3" t="s">
        <v>87</v>
      </c>
      <c r="C58" s="4" t="s">
        <v>67</v>
      </c>
      <c r="D58" s="25" t="str">
        <f>VLOOKUP(C58,'dane dodatkowe'!$E$2:$F$6,2,0)</f>
        <v>Obsługa Klienta</v>
      </c>
      <c r="E58" s="2" t="s">
        <v>19</v>
      </c>
      <c r="F58" s="25" t="str">
        <f>VLOOKUP(E58,'dane dodatkowe'!$A$2:$B$6,2,0)</f>
        <v>Kierownik</v>
      </c>
      <c r="G58" s="5">
        <v>23216</v>
      </c>
      <c r="H58" s="26" t="str">
        <f t="shared" si="0"/>
        <v>lipiec</v>
      </c>
      <c r="I58" s="30">
        <v>7700</v>
      </c>
      <c r="J58" s="34">
        <f>VLOOKUP(E58,'dane dodatkowe'!$A$2:$C$6,3,0)</f>
        <v>0.2</v>
      </c>
      <c r="K58" s="36">
        <f t="shared" si="1"/>
        <v>1540</v>
      </c>
      <c r="L58" s="27" t="str">
        <f>IF(AND(C58="d3",E58="s1"),'dane dodatkowe'!$B$8,"")</f>
        <v/>
      </c>
      <c r="M58" s="35">
        <f t="shared" si="2"/>
        <v>9240</v>
      </c>
    </row>
    <row r="59" spans="1:13" x14ac:dyDescent="0.25">
      <c r="A59" s="3" t="s">
        <v>81</v>
      </c>
      <c r="B59" s="3" t="s">
        <v>87</v>
      </c>
      <c r="C59" s="4" t="s">
        <v>8</v>
      </c>
      <c r="D59" s="25" t="str">
        <f>VLOOKUP(C59,'dane dodatkowe'!$E$2:$F$6,2,0)</f>
        <v>Administracja</v>
      </c>
      <c r="E59" s="4" t="s">
        <v>12</v>
      </c>
      <c r="F59" s="25" t="str">
        <f>VLOOKUP(E59,'dane dodatkowe'!$A$2:$B$6,2,0)</f>
        <v>Sprzedawca</v>
      </c>
      <c r="G59" s="5">
        <v>17871</v>
      </c>
      <c r="H59" s="26" t="str">
        <f t="shared" si="0"/>
        <v>grudzień</v>
      </c>
      <c r="I59" s="30">
        <v>8300</v>
      </c>
      <c r="J59" s="34">
        <f>VLOOKUP(E59,'dane dodatkowe'!$A$2:$C$6,3,0)</f>
        <v>0.05</v>
      </c>
      <c r="K59" s="36">
        <f t="shared" si="1"/>
        <v>415</v>
      </c>
      <c r="L59" s="27" t="str">
        <f>IF(AND(C59="d3",E59="s1"),'dane dodatkowe'!$B$8,"")</f>
        <v/>
      </c>
      <c r="M59" s="35">
        <f t="shared" si="2"/>
        <v>8715</v>
      </c>
    </row>
    <row r="60" spans="1:13" x14ac:dyDescent="0.25">
      <c r="A60" s="1" t="s">
        <v>88</v>
      </c>
      <c r="B60" s="1" t="s">
        <v>89</v>
      </c>
      <c r="C60" s="2" t="s">
        <v>18</v>
      </c>
      <c r="D60" s="25" t="str">
        <f>VLOOKUP(C60,'dane dodatkowe'!$E$2:$F$6,2,0)</f>
        <v>Magazyn</v>
      </c>
      <c r="E60" s="2" t="s">
        <v>14</v>
      </c>
      <c r="F60" s="25" t="str">
        <f>VLOOKUP(E60,'dane dodatkowe'!$A$2:$B$6,2,0)</f>
        <v>Asystent</v>
      </c>
      <c r="G60" s="5">
        <v>25371</v>
      </c>
      <c r="H60" s="26" t="str">
        <f t="shared" si="0"/>
        <v>czerwiec</v>
      </c>
      <c r="I60" s="30">
        <v>10800</v>
      </c>
      <c r="J60" s="34">
        <f>VLOOKUP(E60,'dane dodatkowe'!$A$2:$C$6,3,0)</f>
        <v>0.1</v>
      </c>
      <c r="K60" s="36">
        <f t="shared" si="1"/>
        <v>1080</v>
      </c>
      <c r="L60" s="27" t="str">
        <f>IF(AND(C60="d3",E60="s1"),'dane dodatkowe'!$B$8,"")</f>
        <v/>
      </c>
      <c r="M60" s="35">
        <f t="shared" si="2"/>
        <v>11880</v>
      </c>
    </row>
    <row r="61" spans="1:13" x14ac:dyDescent="0.25">
      <c r="A61" s="1" t="s">
        <v>90</v>
      </c>
      <c r="B61" s="1" t="s">
        <v>89</v>
      </c>
      <c r="C61" s="2" t="s">
        <v>21</v>
      </c>
      <c r="D61" s="25" t="str">
        <f>VLOOKUP(C61,'dane dodatkowe'!$E$2:$F$6,2,0)</f>
        <v>Techniczny</v>
      </c>
      <c r="E61" s="2" t="s">
        <v>36</v>
      </c>
      <c r="F61" s="25" t="str">
        <f>VLOOKUP(E61,'dane dodatkowe'!$A$2:$B$6,2,0)</f>
        <v>Księgowy</v>
      </c>
      <c r="G61" s="5">
        <v>17423</v>
      </c>
      <c r="H61" s="26" t="str">
        <f t="shared" si="0"/>
        <v>wrzesień</v>
      </c>
      <c r="I61" s="30">
        <v>12000</v>
      </c>
      <c r="J61" s="34">
        <f>VLOOKUP(E61,'dane dodatkowe'!$A$2:$C$6,3,0)</f>
        <v>0.15</v>
      </c>
      <c r="K61" s="36">
        <f t="shared" si="1"/>
        <v>1800</v>
      </c>
      <c r="L61" s="27" t="str">
        <f>IF(AND(C61="d3",E61="s1"),'dane dodatkowe'!$B$8,"")</f>
        <v/>
      </c>
      <c r="M61" s="35">
        <f t="shared" si="2"/>
        <v>13800</v>
      </c>
    </row>
    <row r="62" spans="1:13" x14ac:dyDescent="0.25">
      <c r="A62" s="1" t="s">
        <v>91</v>
      </c>
      <c r="B62" s="1" t="s">
        <v>92</v>
      </c>
      <c r="C62" s="2" t="s">
        <v>16</v>
      </c>
      <c r="D62" s="25" t="str">
        <f>VLOOKUP(C62,'dane dodatkowe'!$E$2:$F$6,2,0)</f>
        <v>Produkcja</v>
      </c>
      <c r="E62" s="2" t="s">
        <v>12</v>
      </c>
      <c r="F62" s="25" t="str">
        <f>VLOOKUP(E62,'dane dodatkowe'!$A$2:$B$6,2,0)</f>
        <v>Sprzedawca</v>
      </c>
      <c r="G62" s="5">
        <v>19944</v>
      </c>
      <c r="H62" s="26" t="str">
        <f t="shared" si="0"/>
        <v>sierpień</v>
      </c>
      <c r="I62" s="30">
        <v>9200</v>
      </c>
      <c r="J62" s="34">
        <f>VLOOKUP(E62,'dane dodatkowe'!$A$2:$C$6,3,0)</f>
        <v>0.05</v>
      </c>
      <c r="K62" s="36">
        <f t="shared" si="1"/>
        <v>460</v>
      </c>
      <c r="L62" s="27" t="str">
        <f>IF(AND(C62="d3",E62="s1"),'dane dodatkowe'!$B$8,"")</f>
        <v/>
      </c>
      <c r="M62" s="35">
        <f t="shared" si="2"/>
        <v>9660</v>
      </c>
    </row>
    <row r="63" spans="1:13" x14ac:dyDescent="0.25">
      <c r="A63" s="1" t="s">
        <v>93</v>
      </c>
      <c r="B63" s="1" t="s">
        <v>92</v>
      </c>
      <c r="C63" s="2" t="s">
        <v>8</v>
      </c>
      <c r="D63" s="25" t="str">
        <f>VLOOKUP(C63,'dane dodatkowe'!$E$2:$F$6,2,0)</f>
        <v>Administracja</v>
      </c>
      <c r="E63" s="2" t="s">
        <v>9</v>
      </c>
      <c r="F63" s="25" t="str">
        <f>VLOOKUP(E63,'dane dodatkowe'!$A$2:$B$6,2,0)</f>
        <v>Konsultant</v>
      </c>
      <c r="G63" s="5">
        <v>8466</v>
      </c>
      <c r="H63" s="26" t="str">
        <f t="shared" si="0"/>
        <v>marzec</v>
      </c>
      <c r="I63" s="30">
        <v>8400</v>
      </c>
      <c r="J63" s="34">
        <f>VLOOKUP(E63,'dane dodatkowe'!$A$2:$C$6,3,0)</f>
        <v>0.25</v>
      </c>
      <c r="K63" s="36">
        <f t="shared" si="1"/>
        <v>2100</v>
      </c>
      <c r="L63" s="27" t="str">
        <f>IF(AND(C63="d3",E63="s1"),'dane dodatkowe'!$B$8,"")</f>
        <v/>
      </c>
      <c r="M63" s="35">
        <f t="shared" si="2"/>
        <v>10500</v>
      </c>
    </row>
    <row r="64" spans="1:13" x14ac:dyDescent="0.25">
      <c r="A64" s="1" t="s">
        <v>94</v>
      </c>
      <c r="B64" s="1" t="s">
        <v>95</v>
      </c>
      <c r="C64" s="2" t="s">
        <v>16</v>
      </c>
      <c r="D64" s="25" t="str">
        <f>VLOOKUP(C64,'dane dodatkowe'!$E$2:$F$6,2,0)</f>
        <v>Produkcja</v>
      </c>
      <c r="E64" s="2" t="s">
        <v>36</v>
      </c>
      <c r="F64" s="25" t="str">
        <f>VLOOKUP(E64,'dane dodatkowe'!$A$2:$B$6,2,0)</f>
        <v>Księgowy</v>
      </c>
      <c r="G64" s="5">
        <v>28686</v>
      </c>
      <c r="H64" s="26" t="str">
        <f t="shared" si="0"/>
        <v>lipiec</v>
      </c>
      <c r="I64" s="30">
        <v>5900</v>
      </c>
      <c r="J64" s="34">
        <f>VLOOKUP(E64,'dane dodatkowe'!$A$2:$C$6,3,0)</f>
        <v>0.15</v>
      </c>
      <c r="K64" s="36">
        <f t="shared" si="1"/>
        <v>885</v>
      </c>
      <c r="L64" s="27" t="str">
        <f>IF(AND(C64="d3",E64="s1"),'dane dodatkowe'!$B$8,"")</f>
        <v/>
      </c>
      <c r="M64" s="35">
        <f t="shared" si="2"/>
        <v>6785</v>
      </c>
    </row>
    <row r="65" spans="1:13" x14ac:dyDescent="0.25">
      <c r="A65" s="3" t="s">
        <v>96</v>
      </c>
      <c r="B65" s="3" t="s">
        <v>95</v>
      </c>
      <c r="C65" s="2" t="s">
        <v>16</v>
      </c>
      <c r="D65" s="25" t="str">
        <f>VLOOKUP(C65,'dane dodatkowe'!$E$2:$F$6,2,0)</f>
        <v>Produkcja</v>
      </c>
      <c r="E65" s="2" t="s">
        <v>12</v>
      </c>
      <c r="F65" s="25" t="str">
        <f>VLOOKUP(E65,'dane dodatkowe'!$A$2:$B$6,2,0)</f>
        <v>Sprzedawca</v>
      </c>
      <c r="G65" s="5">
        <v>25785</v>
      </c>
      <c r="H65" s="26" t="str">
        <f t="shared" si="0"/>
        <v>sierpień</v>
      </c>
      <c r="I65" s="30">
        <v>9320</v>
      </c>
      <c r="J65" s="34">
        <f>VLOOKUP(E65,'dane dodatkowe'!$A$2:$C$6,3,0)</f>
        <v>0.05</v>
      </c>
      <c r="K65" s="36">
        <f t="shared" si="1"/>
        <v>466</v>
      </c>
      <c r="L65" s="27" t="str">
        <f>IF(AND(C65="d3",E65="s1"),'dane dodatkowe'!$B$8,"")</f>
        <v/>
      </c>
      <c r="M65" s="35">
        <f t="shared" si="2"/>
        <v>9786</v>
      </c>
    </row>
    <row r="66" spans="1:13" x14ac:dyDescent="0.25">
      <c r="A66" s="3" t="s">
        <v>77</v>
      </c>
      <c r="B66" s="3" t="s">
        <v>95</v>
      </c>
      <c r="C66" s="2" t="s">
        <v>16</v>
      </c>
      <c r="D66" s="25" t="str">
        <f>VLOOKUP(C66,'dane dodatkowe'!$E$2:$F$6,2,0)</f>
        <v>Produkcja</v>
      </c>
      <c r="E66" s="2" t="s">
        <v>14</v>
      </c>
      <c r="F66" s="25" t="str">
        <f>VLOOKUP(E66,'dane dodatkowe'!$A$2:$B$6,2,0)</f>
        <v>Asystent</v>
      </c>
      <c r="G66" s="5">
        <v>22539</v>
      </c>
      <c r="H66" s="26" t="str">
        <f t="shared" si="0"/>
        <v>wrzesień</v>
      </c>
      <c r="I66" s="30">
        <v>5900</v>
      </c>
      <c r="J66" s="34">
        <f>VLOOKUP(E66,'dane dodatkowe'!$A$2:$C$6,3,0)</f>
        <v>0.1</v>
      </c>
      <c r="K66" s="36">
        <f t="shared" si="1"/>
        <v>590</v>
      </c>
      <c r="L66" s="27" t="str">
        <f>IF(AND(C66="d3",E66="s1"),'dane dodatkowe'!$B$8,"")</f>
        <v/>
      </c>
      <c r="M66" s="35">
        <f t="shared" si="2"/>
        <v>6490</v>
      </c>
    </row>
    <row r="67" spans="1:13" x14ac:dyDescent="0.25">
      <c r="A67" s="3" t="s">
        <v>86</v>
      </c>
      <c r="B67" s="3" t="s">
        <v>95</v>
      </c>
      <c r="C67" s="2" t="s">
        <v>18</v>
      </c>
      <c r="D67" s="25" t="str">
        <f>VLOOKUP(C67,'dane dodatkowe'!$E$2:$F$6,2,0)</f>
        <v>Magazyn</v>
      </c>
      <c r="E67" s="2" t="s">
        <v>14</v>
      </c>
      <c r="F67" s="25" t="str">
        <f>VLOOKUP(E67,'dane dodatkowe'!$A$2:$B$6,2,0)</f>
        <v>Asystent</v>
      </c>
      <c r="G67" s="5">
        <v>17630</v>
      </c>
      <c r="H67" s="26" t="str">
        <f t="shared" ref="H67:H98" si="3">TEXT(G67,"mmmm")</f>
        <v>kwiecień</v>
      </c>
      <c r="I67" s="30">
        <v>10000</v>
      </c>
      <c r="J67" s="34">
        <f>VLOOKUP(E67,'dane dodatkowe'!$A$2:$C$6,3,0)</f>
        <v>0.1</v>
      </c>
      <c r="K67" s="36">
        <f t="shared" ref="K67:K98" si="4">I67*J67</f>
        <v>1000</v>
      </c>
      <c r="L67" s="27" t="str">
        <f>IF(AND(C67="d3",E67="s1"),'dane dodatkowe'!$B$8,"")</f>
        <v/>
      </c>
      <c r="M67" s="35">
        <f t="shared" ref="M67:M98" si="5">SUM(I67,K67,L67)</f>
        <v>11000</v>
      </c>
    </row>
    <row r="68" spans="1:13" x14ac:dyDescent="0.25">
      <c r="A68" s="3" t="s">
        <v>30</v>
      </c>
      <c r="B68" s="3" t="s">
        <v>95</v>
      </c>
      <c r="C68" s="4" t="s">
        <v>18</v>
      </c>
      <c r="D68" s="25" t="str">
        <f>VLOOKUP(C68,'dane dodatkowe'!$E$2:$F$6,2,0)</f>
        <v>Magazyn</v>
      </c>
      <c r="E68" s="4" t="s">
        <v>9</v>
      </c>
      <c r="F68" s="25" t="str">
        <f>VLOOKUP(E68,'dane dodatkowe'!$A$2:$B$6,2,0)</f>
        <v>Konsultant</v>
      </c>
      <c r="G68" s="5">
        <v>26000</v>
      </c>
      <c r="H68" s="26" t="str">
        <f t="shared" si="3"/>
        <v>marzec</v>
      </c>
      <c r="I68" s="30">
        <v>10500</v>
      </c>
      <c r="J68" s="34">
        <f>VLOOKUP(E68,'dane dodatkowe'!$A$2:$C$6,3,0)</f>
        <v>0.25</v>
      </c>
      <c r="K68" s="36">
        <f t="shared" si="4"/>
        <v>2625</v>
      </c>
      <c r="L68" s="27" t="str">
        <f>IF(AND(C68="d3",E68="s1"),'dane dodatkowe'!$B$8,"")</f>
        <v/>
      </c>
      <c r="M68" s="35">
        <f t="shared" si="5"/>
        <v>13125</v>
      </c>
    </row>
    <row r="69" spans="1:13" x14ac:dyDescent="0.25">
      <c r="A69" s="1" t="s">
        <v>97</v>
      </c>
      <c r="B69" s="1" t="s">
        <v>98</v>
      </c>
      <c r="C69" s="2" t="s">
        <v>8</v>
      </c>
      <c r="D69" s="25" t="str">
        <f>VLOOKUP(C69,'dane dodatkowe'!$E$2:$F$6,2,0)</f>
        <v>Administracja</v>
      </c>
      <c r="E69" s="2" t="s">
        <v>12</v>
      </c>
      <c r="F69" s="25" t="str">
        <f>VLOOKUP(E69,'dane dodatkowe'!$A$2:$B$6,2,0)</f>
        <v>Sprzedawca</v>
      </c>
      <c r="G69" s="5">
        <v>13402</v>
      </c>
      <c r="H69" s="26" t="str">
        <f t="shared" si="3"/>
        <v>wrzesień</v>
      </c>
      <c r="I69" s="30">
        <v>10700</v>
      </c>
      <c r="J69" s="34">
        <f>VLOOKUP(E69,'dane dodatkowe'!$A$2:$C$6,3,0)</f>
        <v>0.05</v>
      </c>
      <c r="K69" s="36">
        <f t="shared" si="4"/>
        <v>535</v>
      </c>
      <c r="L69" s="27" t="str">
        <f>IF(AND(C69="d3",E69="s1"),'dane dodatkowe'!$B$8,"")</f>
        <v/>
      </c>
      <c r="M69" s="35">
        <f t="shared" si="5"/>
        <v>11235</v>
      </c>
    </row>
    <row r="70" spans="1:13" x14ac:dyDescent="0.25">
      <c r="A70" s="3" t="s">
        <v>10</v>
      </c>
      <c r="B70" s="3" t="s">
        <v>98</v>
      </c>
      <c r="C70" s="4" t="s">
        <v>16</v>
      </c>
      <c r="D70" s="25" t="str">
        <f>VLOOKUP(C70,'dane dodatkowe'!$E$2:$F$6,2,0)</f>
        <v>Produkcja</v>
      </c>
      <c r="E70" s="4" t="s">
        <v>19</v>
      </c>
      <c r="F70" s="25" t="str">
        <f>VLOOKUP(E70,'dane dodatkowe'!$A$2:$B$6,2,0)</f>
        <v>Kierownik</v>
      </c>
      <c r="G70" s="5">
        <v>17632</v>
      </c>
      <c r="H70" s="26" t="str">
        <f t="shared" si="3"/>
        <v>kwiecień</v>
      </c>
      <c r="I70" s="30">
        <v>9400</v>
      </c>
      <c r="J70" s="34">
        <f>VLOOKUP(E70,'dane dodatkowe'!$A$2:$C$6,3,0)</f>
        <v>0.2</v>
      </c>
      <c r="K70" s="36">
        <f t="shared" si="4"/>
        <v>1880</v>
      </c>
      <c r="L70" s="27" t="str">
        <f>IF(AND(C70="d3",E70="s1"),'dane dodatkowe'!$B$8,"")</f>
        <v/>
      </c>
      <c r="M70" s="35">
        <f t="shared" si="5"/>
        <v>11280</v>
      </c>
    </row>
    <row r="71" spans="1:13" x14ac:dyDescent="0.25">
      <c r="A71" s="1" t="s">
        <v>143</v>
      </c>
      <c r="B71" s="1" t="s">
        <v>145</v>
      </c>
      <c r="C71" s="2" t="s">
        <v>8</v>
      </c>
      <c r="D71" s="25" t="str">
        <f>VLOOKUP(C71,'dane dodatkowe'!$E$2:$F$6,2,0)</f>
        <v>Administracja</v>
      </c>
      <c r="E71" s="2" t="s">
        <v>36</v>
      </c>
      <c r="F71" s="25" t="str">
        <f>VLOOKUP(E71,'dane dodatkowe'!$A$2:$B$6,2,0)</f>
        <v>Księgowy</v>
      </c>
      <c r="G71" s="5">
        <v>15561</v>
      </c>
      <c r="H71" s="26" t="str">
        <f t="shared" si="3"/>
        <v>sierpień</v>
      </c>
      <c r="I71" s="30">
        <v>5900</v>
      </c>
      <c r="J71" s="34">
        <f>VLOOKUP(E71,'dane dodatkowe'!$A$2:$C$6,3,0)</f>
        <v>0.15</v>
      </c>
      <c r="K71" s="36">
        <f t="shared" si="4"/>
        <v>885</v>
      </c>
      <c r="L71" s="27" t="str">
        <f>IF(AND(C71="d3",E71="s1"),'dane dodatkowe'!$B$8,"")</f>
        <v/>
      </c>
      <c r="M71" s="35">
        <f t="shared" si="5"/>
        <v>6785</v>
      </c>
    </row>
    <row r="72" spans="1:13" x14ac:dyDescent="0.25">
      <c r="A72" s="3" t="s">
        <v>86</v>
      </c>
      <c r="B72" s="3" t="s">
        <v>99</v>
      </c>
      <c r="C72" s="2" t="s">
        <v>18</v>
      </c>
      <c r="D72" s="25" t="str">
        <f>VLOOKUP(C72,'dane dodatkowe'!$E$2:$F$6,2,0)</f>
        <v>Magazyn</v>
      </c>
      <c r="E72" s="2" t="s">
        <v>14</v>
      </c>
      <c r="F72" s="25" t="str">
        <f>VLOOKUP(E72,'dane dodatkowe'!$A$2:$B$6,2,0)</f>
        <v>Asystent</v>
      </c>
      <c r="G72" s="5">
        <v>17300</v>
      </c>
      <c r="H72" s="26" t="str">
        <f t="shared" si="3"/>
        <v>maj</v>
      </c>
      <c r="I72" s="30">
        <v>5600</v>
      </c>
      <c r="J72" s="34">
        <f>VLOOKUP(E72,'dane dodatkowe'!$A$2:$C$6,3,0)</f>
        <v>0.1</v>
      </c>
      <c r="K72" s="36">
        <f t="shared" si="4"/>
        <v>560</v>
      </c>
      <c r="L72" s="27" t="str">
        <f>IF(AND(C72="d3",E72="s1"),'dane dodatkowe'!$B$8,"")</f>
        <v/>
      </c>
      <c r="M72" s="35">
        <f t="shared" si="5"/>
        <v>6160</v>
      </c>
    </row>
    <row r="73" spans="1:13" x14ac:dyDescent="0.25">
      <c r="A73" s="3" t="s">
        <v>41</v>
      </c>
      <c r="B73" s="3" t="s">
        <v>99</v>
      </c>
      <c r="C73" s="4" t="s">
        <v>8</v>
      </c>
      <c r="D73" s="25" t="str">
        <f>VLOOKUP(C73,'dane dodatkowe'!$E$2:$F$6,2,0)</f>
        <v>Administracja</v>
      </c>
      <c r="E73" s="2" t="s">
        <v>19</v>
      </c>
      <c r="F73" s="25" t="str">
        <f>VLOOKUP(E73,'dane dodatkowe'!$A$2:$B$6,2,0)</f>
        <v>Kierownik</v>
      </c>
      <c r="G73" s="5">
        <v>23849</v>
      </c>
      <c r="H73" s="26" t="str">
        <f t="shared" si="3"/>
        <v>kwiecień</v>
      </c>
      <c r="I73" s="30">
        <v>6000</v>
      </c>
      <c r="J73" s="34">
        <f>VLOOKUP(E73,'dane dodatkowe'!$A$2:$C$6,3,0)</f>
        <v>0.2</v>
      </c>
      <c r="K73" s="36">
        <f t="shared" si="4"/>
        <v>1200</v>
      </c>
      <c r="L73" s="27" t="str">
        <f>IF(AND(C73="d3",E73="s1"),'dane dodatkowe'!$B$8,"")</f>
        <v/>
      </c>
      <c r="M73" s="35">
        <f t="shared" si="5"/>
        <v>7200</v>
      </c>
    </row>
    <row r="74" spans="1:13" x14ac:dyDescent="0.25">
      <c r="A74" s="3" t="s">
        <v>79</v>
      </c>
      <c r="B74" s="3" t="s">
        <v>100</v>
      </c>
      <c r="C74" s="2" t="s">
        <v>8</v>
      </c>
      <c r="D74" s="25" t="str">
        <f>VLOOKUP(C74,'dane dodatkowe'!$E$2:$F$6,2,0)</f>
        <v>Administracja</v>
      </c>
      <c r="E74" s="2" t="s">
        <v>14</v>
      </c>
      <c r="F74" s="25" t="str">
        <f>VLOOKUP(E74,'dane dodatkowe'!$A$2:$B$6,2,0)</f>
        <v>Asystent</v>
      </c>
      <c r="G74" s="5">
        <v>27262</v>
      </c>
      <c r="H74" s="26" t="str">
        <f t="shared" si="3"/>
        <v>sierpień</v>
      </c>
      <c r="I74" s="30">
        <v>8000</v>
      </c>
      <c r="J74" s="34">
        <f>VLOOKUP(E74,'dane dodatkowe'!$A$2:$C$6,3,0)</f>
        <v>0.1</v>
      </c>
      <c r="K74" s="36">
        <f t="shared" si="4"/>
        <v>800</v>
      </c>
      <c r="L74" s="27" t="str">
        <f>IF(AND(C74="d3",E74="s1"),'dane dodatkowe'!$B$8,"")</f>
        <v/>
      </c>
      <c r="M74" s="35">
        <f t="shared" si="5"/>
        <v>8800</v>
      </c>
    </row>
    <row r="75" spans="1:13" x14ac:dyDescent="0.25">
      <c r="A75" s="3" t="s">
        <v>35</v>
      </c>
      <c r="B75" s="3" t="s">
        <v>100</v>
      </c>
      <c r="C75" s="4" t="s">
        <v>8</v>
      </c>
      <c r="D75" s="25" t="str">
        <f>VLOOKUP(C75,'dane dodatkowe'!$E$2:$F$6,2,0)</f>
        <v>Administracja</v>
      </c>
      <c r="E75" s="2" t="s">
        <v>9</v>
      </c>
      <c r="F75" s="25" t="str">
        <f>VLOOKUP(E75,'dane dodatkowe'!$A$2:$B$6,2,0)</f>
        <v>Konsultant</v>
      </c>
      <c r="G75" s="5">
        <v>25785</v>
      </c>
      <c r="H75" s="26" t="str">
        <f t="shared" si="3"/>
        <v>sierpień</v>
      </c>
      <c r="I75" s="30">
        <v>5900</v>
      </c>
      <c r="J75" s="34">
        <f>VLOOKUP(E75,'dane dodatkowe'!$A$2:$C$6,3,0)</f>
        <v>0.25</v>
      </c>
      <c r="K75" s="36">
        <f t="shared" si="4"/>
        <v>1475</v>
      </c>
      <c r="L75" s="27" t="str">
        <f>IF(AND(C75="d3",E75="s1"),'dane dodatkowe'!$B$8,"")</f>
        <v/>
      </c>
      <c r="M75" s="35">
        <f t="shared" si="5"/>
        <v>7375</v>
      </c>
    </row>
    <row r="76" spans="1:13" x14ac:dyDescent="0.25">
      <c r="A76" s="3" t="s">
        <v>81</v>
      </c>
      <c r="B76" s="3" t="s">
        <v>101</v>
      </c>
      <c r="C76" s="4" t="s">
        <v>67</v>
      </c>
      <c r="D76" s="25" t="str">
        <f>VLOOKUP(C76,'dane dodatkowe'!$E$2:$F$6,2,0)</f>
        <v>Obsługa Klienta</v>
      </c>
      <c r="E76" s="4" t="s">
        <v>19</v>
      </c>
      <c r="F76" s="25" t="str">
        <f>VLOOKUP(E76,'dane dodatkowe'!$A$2:$B$6,2,0)</f>
        <v>Kierownik</v>
      </c>
      <c r="G76" s="5">
        <v>17634</v>
      </c>
      <c r="H76" s="26" t="str">
        <f t="shared" si="3"/>
        <v>kwiecień</v>
      </c>
      <c r="I76" s="30">
        <v>9320</v>
      </c>
      <c r="J76" s="34">
        <f>VLOOKUP(E76,'dane dodatkowe'!$A$2:$C$6,3,0)</f>
        <v>0.2</v>
      </c>
      <c r="K76" s="36">
        <f t="shared" si="4"/>
        <v>1864</v>
      </c>
      <c r="L76" s="27" t="str">
        <f>IF(AND(C76="d3",E76="s1"),'dane dodatkowe'!$B$8,"")</f>
        <v/>
      </c>
      <c r="M76" s="35">
        <f t="shared" si="5"/>
        <v>11184</v>
      </c>
    </row>
    <row r="77" spans="1:13" x14ac:dyDescent="0.25">
      <c r="A77" s="3" t="s">
        <v>20</v>
      </c>
      <c r="B77" s="3" t="s">
        <v>102</v>
      </c>
      <c r="C77" s="4" t="s">
        <v>21</v>
      </c>
      <c r="D77" s="25" t="str">
        <f>VLOOKUP(C77,'dane dodatkowe'!$E$2:$F$6,2,0)</f>
        <v>Techniczny</v>
      </c>
      <c r="E77" s="2" t="s">
        <v>12</v>
      </c>
      <c r="F77" s="25" t="str">
        <f>VLOOKUP(E77,'dane dodatkowe'!$A$2:$B$6,2,0)</f>
        <v>Sprzedawca</v>
      </c>
      <c r="G77" s="5">
        <v>17626</v>
      </c>
      <c r="H77" s="26" t="str">
        <f t="shared" si="3"/>
        <v>kwiecień</v>
      </c>
      <c r="I77" s="30">
        <v>5900</v>
      </c>
      <c r="J77" s="34">
        <f>VLOOKUP(E77,'dane dodatkowe'!$A$2:$C$6,3,0)</f>
        <v>0.05</v>
      </c>
      <c r="K77" s="36">
        <f t="shared" si="4"/>
        <v>295</v>
      </c>
      <c r="L77" s="27" t="str">
        <f>IF(AND(C77="d3",E77="s1"),'dane dodatkowe'!$B$8,"")</f>
        <v/>
      </c>
      <c r="M77" s="35">
        <f t="shared" si="5"/>
        <v>6195</v>
      </c>
    </row>
    <row r="78" spans="1:13" x14ac:dyDescent="0.25">
      <c r="A78" s="3" t="s">
        <v>13</v>
      </c>
      <c r="B78" s="3" t="s">
        <v>102</v>
      </c>
      <c r="C78" s="4" t="s">
        <v>67</v>
      </c>
      <c r="D78" s="25" t="str">
        <f>VLOOKUP(C78,'dane dodatkowe'!$E$2:$F$6,2,0)</f>
        <v>Obsługa Klienta</v>
      </c>
      <c r="E78" s="4" t="s">
        <v>36</v>
      </c>
      <c r="F78" s="25" t="str">
        <f>VLOOKUP(E78,'dane dodatkowe'!$A$2:$B$6,2,0)</f>
        <v>Księgowy</v>
      </c>
      <c r="G78" s="5">
        <v>23849</v>
      </c>
      <c r="H78" s="26" t="str">
        <f t="shared" si="3"/>
        <v>kwiecień</v>
      </c>
      <c r="I78" s="30">
        <v>10000</v>
      </c>
      <c r="J78" s="34">
        <f>VLOOKUP(E78,'dane dodatkowe'!$A$2:$C$6,3,0)</f>
        <v>0.15</v>
      </c>
      <c r="K78" s="36">
        <f t="shared" si="4"/>
        <v>1500</v>
      </c>
      <c r="L78" s="27" t="str">
        <f>IF(AND(C78="d3",E78="s1"),'dane dodatkowe'!$B$8,"")</f>
        <v/>
      </c>
      <c r="M78" s="35">
        <f t="shared" si="5"/>
        <v>11500</v>
      </c>
    </row>
    <row r="79" spans="1:13" x14ac:dyDescent="0.25">
      <c r="A79" s="3" t="s">
        <v>29</v>
      </c>
      <c r="B79" s="3" t="s">
        <v>103</v>
      </c>
      <c r="C79" s="2" t="s">
        <v>16</v>
      </c>
      <c r="D79" s="25" t="str">
        <f>VLOOKUP(C79,'dane dodatkowe'!$E$2:$F$6,2,0)</f>
        <v>Produkcja</v>
      </c>
      <c r="E79" s="2" t="s">
        <v>19</v>
      </c>
      <c r="F79" s="25" t="str">
        <f>VLOOKUP(E79,'dane dodatkowe'!$A$2:$B$6,2,0)</f>
        <v>Kierownik</v>
      </c>
      <c r="G79" s="5">
        <v>8467</v>
      </c>
      <c r="H79" s="26" t="str">
        <f t="shared" si="3"/>
        <v>marzec</v>
      </c>
      <c r="I79" s="30">
        <v>10500</v>
      </c>
      <c r="J79" s="34">
        <f>VLOOKUP(E79,'dane dodatkowe'!$A$2:$C$6,3,0)</f>
        <v>0.2</v>
      </c>
      <c r="K79" s="36">
        <f t="shared" si="4"/>
        <v>2100</v>
      </c>
      <c r="L79" s="27" t="str">
        <f>IF(AND(C79="d3",E79="s1"),'dane dodatkowe'!$B$8,"")</f>
        <v/>
      </c>
      <c r="M79" s="35">
        <f t="shared" si="5"/>
        <v>12600</v>
      </c>
    </row>
    <row r="80" spans="1:13" x14ac:dyDescent="0.25">
      <c r="A80" s="3" t="s">
        <v>50</v>
      </c>
      <c r="B80" s="3" t="s">
        <v>103</v>
      </c>
      <c r="C80" s="4" t="s">
        <v>67</v>
      </c>
      <c r="D80" s="25" t="str">
        <f>VLOOKUP(C80,'dane dodatkowe'!$E$2:$F$6,2,0)</f>
        <v>Obsługa Klienta</v>
      </c>
      <c r="E80" s="2" t="s">
        <v>19</v>
      </c>
      <c r="F80" s="25" t="str">
        <f>VLOOKUP(E80,'dane dodatkowe'!$A$2:$B$6,2,0)</f>
        <v>Kierownik</v>
      </c>
      <c r="G80" s="5">
        <v>8468</v>
      </c>
      <c r="H80" s="26" t="str">
        <f t="shared" si="3"/>
        <v>marzec</v>
      </c>
      <c r="I80" s="30">
        <v>10700</v>
      </c>
      <c r="J80" s="34">
        <f>VLOOKUP(E80,'dane dodatkowe'!$A$2:$C$6,3,0)</f>
        <v>0.2</v>
      </c>
      <c r="K80" s="36">
        <f t="shared" si="4"/>
        <v>2140</v>
      </c>
      <c r="L80" s="27" t="str">
        <f>IF(AND(C80="d3",E80="s1"),'dane dodatkowe'!$B$8,"")</f>
        <v/>
      </c>
      <c r="M80" s="35">
        <f t="shared" si="5"/>
        <v>12840</v>
      </c>
    </row>
    <row r="81" spans="1:13" x14ac:dyDescent="0.25">
      <c r="A81" s="1" t="s">
        <v>104</v>
      </c>
      <c r="B81" s="1" t="s">
        <v>105</v>
      </c>
      <c r="C81" s="2" t="s">
        <v>18</v>
      </c>
      <c r="D81" s="25" t="str">
        <f>VLOOKUP(C81,'dane dodatkowe'!$E$2:$F$6,2,0)</f>
        <v>Magazyn</v>
      </c>
      <c r="E81" s="2" t="s">
        <v>19</v>
      </c>
      <c r="F81" s="25" t="str">
        <f>VLOOKUP(E81,'dane dodatkowe'!$A$2:$B$6,2,0)</f>
        <v>Kierownik</v>
      </c>
      <c r="G81" s="5">
        <v>23849</v>
      </c>
      <c r="H81" s="26" t="str">
        <f t="shared" si="3"/>
        <v>kwiecień</v>
      </c>
      <c r="I81" s="30">
        <v>9400</v>
      </c>
      <c r="J81" s="34">
        <f>VLOOKUP(E81,'dane dodatkowe'!$A$2:$C$6,3,0)</f>
        <v>0.2</v>
      </c>
      <c r="K81" s="36">
        <f t="shared" si="4"/>
        <v>1880</v>
      </c>
      <c r="L81" s="27" t="str">
        <f>IF(AND(C81="d3",E81="s1"),'dane dodatkowe'!$B$8,"")</f>
        <v/>
      </c>
      <c r="M81" s="35">
        <f t="shared" si="5"/>
        <v>11280</v>
      </c>
    </row>
    <row r="82" spans="1:13" x14ac:dyDescent="0.25">
      <c r="A82" s="1" t="s">
        <v>106</v>
      </c>
      <c r="B82" s="1" t="s">
        <v>107</v>
      </c>
      <c r="C82" s="2" t="s">
        <v>18</v>
      </c>
      <c r="D82" s="25" t="str">
        <f>VLOOKUP(C82,'dane dodatkowe'!$E$2:$F$6,2,0)</f>
        <v>Magazyn</v>
      </c>
      <c r="E82" s="2" t="s">
        <v>9</v>
      </c>
      <c r="F82" s="25" t="str">
        <f>VLOOKUP(E82,'dane dodatkowe'!$A$2:$B$6,2,0)</f>
        <v>Konsultant</v>
      </c>
      <c r="G82" s="5">
        <v>17211</v>
      </c>
      <c r="H82" s="26" t="str">
        <f t="shared" si="3"/>
        <v>luty</v>
      </c>
      <c r="I82" s="30">
        <v>5900</v>
      </c>
      <c r="J82" s="34">
        <f>VLOOKUP(E82,'dane dodatkowe'!$A$2:$C$6,3,0)</f>
        <v>0.25</v>
      </c>
      <c r="K82" s="36">
        <f t="shared" si="4"/>
        <v>1475</v>
      </c>
      <c r="L82" s="27" t="str">
        <f>IF(AND(C82="d3",E82="s1"),'dane dodatkowe'!$B$8,"")</f>
        <v/>
      </c>
      <c r="M82" s="35">
        <f t="shared" si="5"/>
        <v>7375</v>
      </c>
    </row>
    <row r="83" spans="1:13" x14ac:dyDescent="0.25">
      <c r="A83" s="3" t="s">
        <v>50</v>
      </c>
      <c r="B83" s="3" t="s">
        <v>108</v>
      </c>
      <c r="C83" s="4" t="s">
        <v>67</v>
      </c>
      <c r="D83" s="25" t="str">
        <f>VLOOKUP(C83,'dane dodatkowe'!$E$2:$F$6,2,0)</f>
        <v>Obsługa Klienta</v>
      </c>
      <c r="E83" s="2" t="s">
        <v>14</v>
      </c>
      <c r="F83" s="25" t="str">
        <f>VLOOKUP(E83,'dane dodatkowe'!$A$2:$B$6,2,0)</f>
        <v>Asystent</v>
      </c>
      <c r="G83" s="5">
        <v>13917</v>
      </c>
      <c r="H83" s="26" t="str">
        <f t="shared" si="3"/>
        <v>luty</v>
      </c>
      <c r="I83" s="30">
        <v>5600</v>
      </c>
      <c r="J83" s="34">
        <f>VLOOKUP(E83,'dane dodatkowe'!$A$2:$C$6,3,0)</f>
        <v>0.1</v>
      </c>
      <c r="K83" s="36">
        <f t="shared" si="4"/>
        <v>560</v>
      </c>
      <c r="L83" s="27" t="str">
        <f>IF(AND(C83="d3",E83="s1"),'dane dodatkowe'!$B$8,"")</f>
        <v/>
      </c>
      <c r="M83" s="35">
        <f t="shared" si="5"/>
        <v>6160</v>
      </c>
    </row>
    <row r="84" spans="1:13" x14ac:dyDescent="0.25">
      <c r="A84" s="3" t="s">
        <v>10</v>
      </c>
      <c r="B84" s="3" t="s">
        <v>108</v>
      </c>
      <c r="C84" s="4" t="s">
        <v>18</v>
      </c>
      <c r="D84" s="25" t="str">
        <f>VLOOKUP(C84,'dane dodatkowe'!$E$2:$F$6,2,0)</f>
        <v>Magazyn</v>
      </c>
      <c r="E84" s="4" t="s">
        <v>12</v>
      </c>
      <c r="F84" s="25" t="str">
        <f>VLOOKUP(E84,'dane dodatkowe'!$A$2:$B$6,2,0)</f>
        <v>Sprzedawca</v>
      </c>
      <c r="G84" s="5">
        <v>19944</v>
      </c>
      <c r="H84" s="26" t="str">
        <f t="shared" si="3"/>
        <v>sierpień</v>
      </c>
      <c r="I84" s="30">
        <v>6000</v>
      </c>
      <c r="J84" s="34">
        <f>VLOOKUP(E84,'dane dodatkowe'!$A$2:$C$6,3,0)</f>
        <v>0.05</v>
      </c>
      <c r="K84" s="36">
        <f t="shared" si="4"/>
        <v>300</v>
      </c>
      <c r="L84" s="27" t="str">
        <f>IF(AND(C84="d3",E84="s1"),'dane dodatkowe'!$B$8,"")</f>
        <v/>
      </c>
      <c r="M84" s="35">
        <f t="shared" si="5"/>
        <v>6300</v>
      </c>
    </row>
    <row r="85" spans="1:13" x14ac:dyDescent="0.25">
      <c r="A85" s="1" t="s">
        <v>109</v>
      </c>
      <c r="B85" s="1" t="s">
        <v>110</v>
      </c>
      <c r="C85" s="2" t="s">
        <v>21</v>
      </c>
      <c r="D85" s="25" t="str">
        <f>VLOOKUP(C85,'dane dodatkowe'!$E$2:$F$6,2,0)</f>
        <v>Techniczny</v>
      </c>
      <c r="E85" s="2" t="s">
        <v>9</v>
      </c>
      <c r="F85" s="25" t="str">
        <f>VLOOKUP(E85,'dane dodatkowe'!$A$2:$B$6,2,0)</f>
        <v>Konsultant</v>
      </c>
      <c r="G85" s="5">
        <v>23849</v>
      </c>
      <c r="H85" s="26" t="str">
        <f t="shared" si="3"/>
        <v>kwiecień</v>
      </c>
      <c r="I85" s="30">
        <v>8000</v>
      </c>
      <c r="J85" s="34">
        <f>VLOOKUP(E85,'dane dodatkowe'!$A$2:$C$6,3,0)</f>
        <v>0.25</v>
      </c>
      <c r="K85" s="36">
        <f t="shared" si="4"/>
        <v>2000</v>
      </c>
      <c r="L85" s="27" t="str">
        <f>IF(AND(C85="d3",E85="s1"),'dane dodatkowe'!$B$8,"")</f>
        <v/>
      </c>
      <c r="M85" s="35">
        <f t="shared" si="5"/>
        <v>10000</v>
      </c>
    </row>
    <row r="86" spans="1:13" x14ac:dyDescent="0.25">
      <c r="A86" s="3" t="s">
        <v>96</v>
      </c>
      <c r="B86" s="3" t="s">
        <v>110</v>
      </c>
      <c r="C86" s="2" t="s">
        <v>8</v>
      </c>
      <c r="D86" s="25" t="str">
        <f>VLOOKUP(C86,'dane dodatkowe'!$E$2:$F$6,2,0)</f>
        <v>Administracja</v>
      </c>
      <c r="E86" s="2" t="s">
        <v>14</v>
      </c>
      <c r="F86" s="25" t="str">
        <f>VLOOKUP(E86,'dane dodatkowe'!$A$2:$B$6,2,0)</f>
        <v>Asystent</v>
      </c>
      <c r="G86" s="5">
        <v>23216</v>
      </c>
      <c r="H86" s="26" t="str">
        <f t="shared" si="3"/>
        <v>lipiec</v>
      </c>
      <c r="I86" s="30">
        <v>9400</v>
      </c>
      <c r="J86" s="34">
        <f>VLOOKUP(E86,'dane dodatkowe'!$A$2:$C$6,3,0)</f>
        <v>0.1</v>
      </c>
      <c r="K86" s="36">
        <f t="shared" si="4"/>
        <v>940</v>
      </c>
      <c r="L86" s="27" t="str">
        <f>IF(AND(C86="d3",E86="s1"),'dane dodatkowe'!$B$8,"")</f>
        <v/>
      </c>
      <c r="M86" s="35">
        <f t="shared" si="5"/>
        <v>10340</v>
      </c>
    </row>
    <row r="87" spans="1:13" x14ac:dyDescent="0.25">
      <c r="A87" s="3" t="s">
        <v>41</v>
      </c>
      <c r="B87" s="3" t="s">
        <v>110</v>
      </c>
      <c r="C87" s="4" t="s">
        <v>18</v>
      </c>
      <c r="D87" s="25" t="str">
        <f>VLOOKUP(C87,'dane dodatkowe'!$E$2:$F$6,2,0)</f>
        <v>Magazyn</v>
      </c>
      <c r="E87" s="2" t="s">
        <v>9</v>
      </c>
      <c r="F87" s="25" t="str">
        <f>VLOOKUP(E87,'dane dodatkowe'!$A$2:$B$6,2,0)</f>
        <v>Konsultant</v>
      </c>
      <c r="G87" s="5">
        <v>13919</v>
      </c>
      <c r="H87" s="26" t="str">
        <f t="shared" si="3"/>
        <v>luty</v>
      </c>
      <c r="I87" s="30">
        <v>5900</v>
      </c>
      <c r="J87" s="34">
        <f>VLOOKUP(E87,'dane dodatkowe'!$A$2:$C$6,3,0)</f>
        <v>0.25</v>
      </c>
      <c r="K87" s="36">
        <f t="shared" si="4"/>
        <v>1475</v>
      </c>
      <c r="L87" s="27" t="str">
        <f>IF(AND(C87="d3",E87="s1"),'dane dodatkowe'!$B$8,"")</f>
        <v/>
      </c>
      <c r="M87" s="35">
        <f t="shared" si="5"/>
        <v>7375</v>
      </c>
    </row>
    <row r="88" spans="1:13" x14ac:dyDescent="0.25">
      <c r="A88" s="1" t="s">
        <v>20</v>
      </c>
      <c r="B88" s="1" t="s">
        <v>111</v>
      </c>
      <c r="C88" s="2" t="s">
        <v>18</v>
      </c>
      <c r="D88" s="25" t="str">
        <f>VLOOKUP(C88,'dane dodatkowe'!$E$2:$F$6,2,0)</f>
        <v>Magazyn</v>
      </c>
      <c r="E88" s="2" t="s">
        <v>36</v>
      </c>
      <c r="F88" s="25" t="str">
        <f>VLOOKUP(E88,'dane dodatkowe'!$A$2:$B$6,2,0)</f>
        <v>Księgowy</v>
      </c>
      <c r="G88" s="5">
        <v>19944</v>
      </c>
      <c r="H88" s="26" t="str">
        <f t="shared" si="3"/>
        <v>sierpień</v>
      </c>
      <c r="I88" s="30">
        <v>5600</v>
      </c>
      <c r="J88" s="34">
        <f>VLOOKUP(E88,'dane dodatkowe'!$A$2:$C$6,3,0)</f>
        <v>0.15</v>
      </c>
      <c r="K88" s="36">
        <f t="shared" si="4"/>
        <v>840</v>
      </c>
      <c r="L88" s="27" t="str">
        <f>IF(AND(C88="d3",E88="s1"),'dane dodatkowe'!$B$8,"")</f>
        <v/>
      </c>
      <c r="M88" s="35">
        <f t="shared" si="5"/>
        <v>6440</v>
      </c>
    </row>
    <row r="89" spans="1:13" x14ac:dyDescent="0.25">
      <c r="A89" s="3" t="s">
        <v>37</v>
      </c>
      <c r="B89" s="3" t="s">
        <v>112</v>
      </c>
      <c r="C89" s="4" t="s">
        <v>8</v>
      </c>
      <c r="D89" s="25" t="str">
        <f>VLOOKUP(C89,'dane dodatkowe'!$E$2:$F$6,2,0)</f>
        <v>Administracja</v>
      </c>
      <c r="E89" s="4" t="s">
        <v>36</v>
      </c>
      <c r="F89" s="25" t="str">
        <f>VLOOKUP(E89,'dane dodatkowe'!$A$2:$B$6,2,0)</f>
        <v>Księgowy</v>
      </c>
      <c r="G89" s="5">
        <v>17630</v>
      </c>
      <c r="H89" s="26" t="str">
        <f t="shared" si="3"/>
        <v>kwiecień</v>
      </c>
      <c r="I89" s="30">
        <v>6000</v>
      </c>
      <c r="J89" s="34">
        <f>VLOOKUP(E89,'dane dodatkowe'!$A$2:$C$6,3,0)</f>
        <v>0.15</v>
      </c>
      <c r="K89" s="36">
        <f t="shared" si="4"/>
        <v>900</v>
      </c>
      <c r="L89" s="27" t="str">
        <f>IF(AND(C89="d3",E89="s1"),'dane dodatkowe'!$B$8,"")</f>
        <v/>
      </c>
      <c r="M89" s="35">
        <f t="shared" si="5"/>
        <v>6900</v>
      </c>
    </row>
    <row r="90" spans="1:13" x14ac:dyDescent="0.25">
      <c r="A90" s="3" t="s">
        <v>68</v>
      </c>
      <c r="B90" s="3" t="s">
        <v>112</v>
      </c>
      <c r="C90" s="4" t="s">
        <v>67</v>
      </c>
      <c r="D90" s="25" t="str">
        <f>VLOOKUP(C90,'dane dodatkowe'!$E$2:$F$6,2,0)</f>
        <v>Obsługa Klienta</v>
      </c>
      <c r="E90" s="4" t="s">
        <v>19</v>
      </c>
      <c r="F90" s="25" t="str">
        <f>VLOOKUP(E90,'dane dodatkowe'!$A$2:$B$6,2,0)</f>
        <v>Kierownik</v>
      </c>
      <c r="G90" s="5">
        <v>22539</v>
      </c>
      <c r="H90" s="26" t="str">
        <f t="shared" si="3"/>
        <v>wrzesień</v>
      </c>
      <c r="I90" s="30">
        <v>8000</v>
      </c>
      <c r="J90" s="34">
        <f>VLOOKUP(E90,'dane dodatkowe'!$A$2:$C$6,3,0)</f>
        <v>0.2</v>
      </c>
      <c r="K90" s="36">
        <f t="shared" si="4"/>
        <v>1600</v>
      </c>
      <c r="L90" s="27" t="str">
        <f>IF(AND(C90="d3",E90="s1"),'dane dodatkowe'!$B$8,"")</f>
        <v/>
      </c>
      <c r="M90" s="35">
        <f t="shared" si="5"/>
        <v>9600</v>
      </c>
    </row>
    <row r="91" spans="1:13" x14ac:dyDescent="0.25">
      <c r="A91" s="3" t="s">
        <v>65</v>
      </c>
      <c r="B91" s="3" t="s">
        <v>113</v>
      </c>
      <c r="C91" s="2" t="s">
        <v>16</v>
      </c>
      <c r="D91" s="25" t="str">
        <f>VLOOKUP(C91,'dane dodatkowe'!$E$2:$F$6,2,0)</f>
        <v>Produkcja</v>
      </c>
      <c r="E91" s="2" t="s">
        <v>36</v>
      </c>
      <c r="F91" s="25" t="str">
        <f>VLOOKUP(E91,'dane dodatkowe'!$A$2:$B$6,2,0)</f>
        <v>Księgowy</v>
      </c>
      <c r="G91" s="5">
        <v>23849</v>
      </c>
      <c r="H91" s="26" t="str">
        <f t="shared" si="3"/>
        <v>kwiecień</v>
      </c>
      <c r="I91" s="30">
        <v>5900</v>
      </c>
      <c r="J91" s="34">
        <f>VLOOKUP(E91,'dane dodatkowe'!$A$2:$C$6,3,0)</f>
        <v>0.15</v>
      </c>
      <c r="K91" s="36">
        <f t="shared" si="4"/>
        <v>885</v>
      </c>
      <c r="L91" s="27" t="str">
        <f>IF(AND(C91="d3",E91="s1"),'dane dodatkowe'!$B$8,"")</f>
        <v/>
      </c>
      <c r="M91" s="35">
        <f t="shared" si="5"/>
        <v>6785</v>
      </c>
    </row>
    <row r="92" spans="1:13" x14ac:dyDescent="0.25">
      <c r="A92" s="3" t="s">
        <v>114</v>
      </c>
      <c r="B92" s="3" t="s">
        <v>113</v>
      </c>
      <c r="C92" s="2" t="s">
        <v>8</v>
      </c>
      <c r="D92" s="25" t="str">
        <f>VLOOKUP(C92,'dane dodatkowe'!$E$2:$F$6,2,0)</f>
        <v>Administracja</v>
      </c>
      <c r="E92" s="2" t="s">
        <v>9</v>
      </c>
      <c r="F92" s="25" t="str">
        <f>VLOOKUP(E92,'dane dodatkowe'!$A$2:$B$6,2,0)</f>
        <v>Konsultant</v>
      </c>
      <c r="G92" s="5">
        <v>26000</v>
      </c>
      <c r="H92" s="26" t="str">
        <f t="shared" si="3"/>
        <v>marzec</v>
      </c>
      <c r="I92" s="30">
        <v>9320</v>
      </c>
      <c r="J92" s="34">
        <f>VLOOKUP(E92,'dane dodatkowe'!$A$2:$C$6,3,0)</f>
        <v>0.25</v>
      </c>
      <c r="K92" s="36">
        <f t="shared" si="4"/>
        <v>2330</v>
      </c>
      <c r="L92" s="27" t="str">
        <f>IF(AND(C92="d3",E92="s1"),'dane dodatkowe'!$B$8,"")</f>
        <v/>
      </c>
      <c r="M92" s="35">
        <f t="shared" si="5"/>
        <v>11650</v>
      </c>
    </row>
    <row r="93" spans="1:13" x14ac:dyDescent="0.25">
      <c r="A93" s="3" t="s">
        <v>43</v>
      </c>
      <c r="B93" s="3" t="s">
        <v>113</v>
      </c>
      <c r="C93" s="4" t="s">
        <v>67</v>
      </c>
      <c r="D93" s="25" t="str">
        <f>VLOOKUP(C93,'dane dodatkowe'!$E$2:$F$6,2,0)</f>
        <v>Obsługa Klienta</v>
      </c>
      <c r="E93" s="4" t="s">
        <v>9</v>
      </c>
      <c r="F93" s="25" t="str">
        <f>VLOOKUP(E93,'dane dodatkowe'!$A$2:$B$6,2,0)</f>
        <v>Konsultant</v>
      </c>
      <c r="G93" s="5">
        <v>26000</v>
      </c>
      <c r="H93" s="26" t="str">
        <f t="shared" si="3"/>
        <v>marzec</v>
      </c>
      <c r="I93" s="30">
        <v>10500</v>
      </c>
      <c r="J93" s="34">
        <f>VLOOKUP(E93,'dane dodatkowe'!$A$2:$C$6,3,0)</f>
        <v>0.25</v>
      </c>
      <c r="K93" s="36">
        <f t="shared" si="4"/>
        <v>2625</v>
      </c>
      <c r="L93" s="27" t="str">
        <f>IF(AND(C93="d3",E93="s1"),'dane dodatkowe'!$B$8,"")</f>
        <v/>
      </c>
      <c r="M93" s="35">
        <f t="shared" si="5"/>
        <v>13125</v>
      </c>
    </row>
    <row r="94" spans="1:13" x14ac:dyDescent="0.25">
      <c r="A94" s="1" t="s">
        <v>115</v>
      </c>
      <c r="B94" s="1" t="s">
        <v>116</v>
      </c>
      <c r="C94" s="2" t="s">
        <v>8</v>
      </c>
      <c r="D94" s="25" t="str">
        <f>VLOOKUP(C94,'dane dodatkowe'!$E$2:$F$6,2,0)</f>
        <v>Administracja</v>
      </c>
      <c r="E94" s="2" t="s">
        <v>14</v>
      </c>
      <c r="F94" s="25" t="str">
        <f>VLOOKUP(E94,'dane dodatkowe'!$A$2:$B$6,2,0)</f>
        <v>Asystent</v>
      </c>
      <c r="G94" s="5">
        <v>13799</v>
      </c>
      <c r="H94" s="26" t="str">
        <f t="shared" si="3"/>
        <v>październik</v>
      </c>
      <c r="I94" s="30">
        <v>10700</v>
      </c>
      <c r="J94" s="34">
        <f>VLOOKUP(E94,'dane dodatkowe'!$A$2:$C$6,3,0)</f>
        <v>0.1</v>
      </c>
      <c r="K94" s="36">
        <f t="shared" si="4"/>
        <v>1070</v>
      </c>
      <c r="L94" s="27" t="str">
        <f>IF(AND(C94="d3",E94="s1"),'dane dodatkowe'!$B$8,"")</f>
        <v/>
      </c>
      <c r="M94" s="35">
        <f t="shared" si="5"/>
        <v>11770</v>
      </c>
    </row>
    <row r="95" spans="1:13" x14ac:dyDescent="0.25">
      <c r="A95" s="3" t="s">
        <v>114</v>
      </c>
      <c r="B95" s="3" t="s">
        <v>117</v>
      </c>
      <c r="C95" s="2" t="s">
        <v>8</v>
      </c>
      <c r="D95" s="25" t="str">
        <f>VLOOKUP(C95,'dane dodatkowe'!$E$2:$F$6,2,0)</f>
        <v>Administracja</v>
      </c>
      <c r="E95" s="2" t="s">
        <v>36</v>
      </c>
      <c r="F95" s="25" t="str">
        <f>VLOOKUP(E95,'dane dodatkowe'!$A$2:$B$6,2,0)</f>
        <v>Księgowy</v>
      </c>
      <c r="G95" s="5">
        <v>25785</v>
      </c>
      <c r="H95" s="26" t="str">
        <f t="shared" si="3"/>
        <v>sierpień</v>
      </c>
      <c r="I95" s="30">
        <v>9400</v>
      </c>
      <c r="J95" s="34">
        <f>VLOOKUP(E95,'dane dodatkowe'!$A$2:$C$6,3,0)</f>
        <v>0.15</v>
      </c>
      <c r="K95" s="36">
        <f t="shared" si="4"/>
        <v>1410</v>
      </c>
      <c r="L95" s="27" t="str">
        <f>IF(AND(C95="d3",E95="s1"),'dane dodatkowe'!$B$8,"")</f>
        <v/>
      </c>
      <c r="M95" s="35">
        <f t="shared" si="5"/>
        <v>10810</v>
      </c>
    </row>
    <row r="96" spans="1:13" x14ac:dyDescent="0.25">
      <c r="A96" s="3" t="s">
        <v>68</v>
      </c>
      <c r="B96" s="3" t="s">
        <v>117</v>
      </c>
      <c r="C96" s="4" t="s">
        <v>67</v>
      </c>
      <c r="D96" s="25" t="str">
        <f>VLOOKUP(C96,'dane dodatkowe'!$E$2:$F$6,2,0)</f>
        <v>Obsługa Klienta</v>
      </c>
      <c r="E96" s="4" t="s">
        <v>14</v>
      </c>
      <c r="F96" s="25" t="str">
        <f>VLOOKUP(E96,'dane dodatkowe'!$A$2:$B$6,2,0)</f>
        <v>Asystent</v>
      </c>
      <c r="G96" s="5">
        <v>13920</v>
      </c>
      <c r="H96" s="26" t="str">
        <f t="shared" si="3"/>
        <v>luty</v>
      </c>
      <c r="I96" s="30">
        <v>5900</v>
      </c>
      <c r="J96" s="34">
        <f>VLOOKUP(E96,'dane dodatkowe'!$A$2:$C$6,3,0)</f>
        <v>0.1</v>
      </c>
      <c r="K96" s="36">
        <f t="shared" si="4"/>
        <v>590</v>
      </c>
      <c r="L96" s="27" t="str">
        <f>IF(AND(C96="d3",E96="s1"),'dane dodatkowe'!$B$8,"")</f>
        <v/>
      </c>
      <c r="M96" s="35">
        <f t="shared" si="5"/>
        <v>6490</v>
      </c>
    </row>
    <row r="97" spans="1:13" x14ac:dyDescent="0.25">
      <c r="A97" s="1" t="s">
        <v>118</v>
      </c>
      <c r="B97" s="1" t="s">
        <v>119</v>
      </c>
      <c r="C97" s="2" t="s">
        <v>21</v>
      </c>
      <c r="D97" s="25" t="str">
        <f>VLOOKUP(C97,'dane dodatkowe'!$E$2:$F$6,2,0)</f>
        <v>Techniczny</v>
      </c>
      <c r="E97" s="2" t="s">
        <v>12</v>
      </c>
      <c r="F97" s="25" t="str">
        <f>VLOOKUP(E97,'dane dodatkowe'!$A$2:$B$6,2,0)</f>
        <v>Sprzedawca</v>
      </c>
      <c r="G97" s="5">
        <v>17646</v>
      </c>
      <c r="H97" s="26" t="str">
        <f t="shared" si="3"/>
        <v>kwiecień</v>
      </c>
      <c r="I97" s="30">
        <v>5600</v>
      </c>
      <c r="J97" s="34">
        <f>VLOOKUP(E97,'dane dodatkowe'!$A$2:$C$6,3,0)</f>
        <v>0.05</v>
      </c>
      <c r="K97" s="36">
        <f t="shared" si="4"/>
        <v>280</v>
      </c>
      <c r="L97" s="27" t="str">
        <f>IF(AND(C97="d3",E97="s1"),'dane dodatkowe'!$B$8,"")</f>
        <v/>
      </c>
      <c r="M97" s="35">
        <f t="shared" si="5"/>
        <v>5880</v>
      </c>
    </row>
    <row r="98" spans="1:13" ht="15.75" thickBot="1" x14ac:dyDescent="0.3">
      <c r="A98" s="31" t="s">
        <v>144</v>
      </c>
      <c r="B98" s="31" t="s">
        <v>120</v>
      </c>
      <c r="C98" s="32" t="s">
        <v>18</v>
      </c>
      <c r="D98" s="25" t="str">
        <f>VLOOKUP(C98,'dane dodatkowe'!$E$2:$F$6,2,0)</f>
        <v>Magazyn</v>
      </c>
      <c r="E98" s="32" t="s">
        <v>9</v>
      </c>
      <c r="F98" s="25" t="str">
        <f>VLOOKUP(E98,'dane dodatkowe'!$A$2:$B$6,2,0)</f>
        <v>Konsultant</v>
      </c>
      <c r="G98" s="33">
        <v>27933</v>
      </c>
      <c r="H98" s="26" t="str">
        <f t="shared" si="3"/>
        <v>czerwiec</v>
      </c>
      <c r="I98" s="30">
        <v>6000</v>
      </c>
      <c r="J98" s="34">
        <f>VLOOKUP(E98,'dane dodatkowe'!$A$2:$C$6,3,0)</f>
        <v>0.25</v>
      </c>
      <c r="K98" s="36">
        <f t="shared" si="4"/>
        <v>1500</v>
      </c>
      <c r="L98" s="27" t="str">
        <f>IF(AND(C98="d3",E98="s1"),'dane dodatkowe'!$B$8,"")</f>
        <v/>
      </c>
      <c r="M98" s="35">
        <f t="shared" si="5"/>
        <v>7500</v>
      </c>
    </row>
  </sheetData>
  <phoneticPr fontId="0" type="noConversion"/>
  <conditionalFormatting sqref="C1:C1048576">
    <cfRule type="cellIs" dxfId="34" priority="5" operator="equal">
      <formula>"d1"</formula>
    </cfRule>
  </conditionalFormatting>
  <conditionalFormatting sqref="A2:M98">
    <cfRule type="expression" dxfId="33" priority="3">
      <formula>$I2&gt;=12000</formula>
    </cfRule>
    <cfRule type="expression" dxfId="32" priority="4">
      <formula>$H2="wrzesień"</formula>
    </cfRule>
  </conditionalFormatting>
  <conditionalFormatting sqref="I2:I98">
    <cfRule type="dataBar" priority="1">
      <dataBar>
        <cfvo type="min"/>
        <cfvo type="max"/>
        <color theme="3"/>
      </dataBar>
      <extLst>
        <ext xmlns:x14="http://schemas.microsoft.com/office/spreadsheetml/2009/9/main" uri="{B025F937-C7B1-47D3-B67F-A62EFF666E3E}">
          <x14:id>{D5EEE92D-B561-42F9-ABF0-A1CAECA72717}</x14:id>
        </ext>
      </extLst>
    </cfRule>
  </conditionalFormatting>
  <pageMargins left="0.74803149606299213" right="0.74803149606299213" top="0.98425196850393704" bottom="0.98425196850393704" header="0.51181102362204722" footer="0.51181102362204722"/>
  <pageSetup paperSize="9" scale="48" orientation="portrait" horizontalDpi="4294967292" r:id="rId2"/>
  <headerFooter alignWithMargins="0">
    <oddHeader>&amp;R&amp;D</oddHeader>
  </headerFooter>
  <rowBreaks count="1" manualBreakCount="1">
    <brk id="78" max="18" man="1"/>
  </rowBreaks>
  <colBreaks count="1" manualBreakCount="1">
    <brk id="13" max="107" man="1"/>
  </colBreak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EEE92D-B561-42F9-ABF0-A1CAECA72717}">
            <x14:dataBar minLength="0" maxLength="100" border="1" negativeBarBorderColorSameAsPositive="0">
              <x14:cfvo type="autoMin"/>
              <x14:cfvo type="autoMax"/>
              <x14:borderColor theme="0"/>
              <x14:negativeFillColor rgb="FFFF0000"/>
              <x14:negativeBorderColor rgb="FFFF0000"/>
              <x14:axisColor rgb="FF000000"/>
            </x14:dataBar>
          </x14:cfRule>
          <xm:sqref>I2:I98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Q113"/>
  <sheetViews>
    <sheetView tabSelected="1" zoomScaleNormal="100" workbookViewId="0">
      <pane ySplit="16" topLeftCell="A17" activePane="bottomLeft" state="frozen"/>
      <selection pane="bottomLeft" activeCell="A17" sqref="A17:XFD17"/>
    </sheetView>
  </sheetViews>
  <sheetFormatPr defaultRowHeight="15" x14ac:dyDescent="0.25"/>
  <cols>
    <col min="1" max="1" width="10.7109375" style="3" bestFit="1" customWidth="1"/>
    <col min="2" max="2" width="8.85546875" style="3" bestFit="1" customWidth="1"/>
    <col min="3" max="3" width="11.7109375" style="3" customWidth="1"/>
    <col min="4" max="4" width="13.28515625" style="3" customWidth="1"/>
    <col min="5" max="5" width="15.28515625" style="3" customWidth="1"/>
    <col min="6" max="6" width="17.28515625" style="3" customWidth="1"/>
    <col min="7" max="7" width="14.85546875" style="3" customWidth="1"/>
    <col min="8" max="8" width="17.85546875" style="3" customWidth="1"/>
    <col min="9" max="9" width="11.85546875" style="3" customWidth="1"/>
    <col min="10" max="10" width="12.5703125" style="3" customWidth="1"/>
    <col min="11" max="11" width="13.85546875" style="3" customWidth="1"/>
    <col min="12" max="12" width="11.140625" style="3" bestFit="1" customWidth="1"/>
    <col min="13" max="13" width="14.5703125" style="3" customWidth="1"/>
    <col min="14" max="14" width="9.140625" style="3"/>
    <col min="15" max="15" width="18.85546875" style="3" customWidth="1"/>
    <col min="16" max="16" width="23" style="3" bestFit="1" customWidth="1"/>
    <col min="17" max="16384" width="9.140625" style="3"/>
  </cols>
  <sheetData>
    <row r="11" spans="1:13" x14ac:dyDescent="0.25">
      <c r="H11" s="3" t="s">
        <v>204</v>
      </c>
      <c r="I11" s="43">
        <f>SUBTOTAL(102, I17:I113)</f>
        <v>97</v>
      </c>
      <c r="J11" s="43"/>
      <c r="K11" s="43"/>
      <c r="L11" s="43"/>
      <c r="M11" s="43"/>
    </row>
    <row r="12" spans="1:13" x14ac:dyDescent="0.25">
      <c r="H12" s="3" t="s">
        <v>205</v>
      </c>
      <c r="I12" s="43"/>
      <c r="J12" s="43"/>
      <c r="K12" s="43"/>
      <c r="L12" s="43"/>
      <c r="M12" s="43"/>
    </row>
    <row r="13" spans="1:13" x14ac:dyDescent="0.25">
      <c r="H13" s="3" t="s">
        <v>206</v>
      </c>
      <c r="I13" s="44">
        <f>SUBTOTAL(101, I17:I113)</f>
        <v>9233.0927835051552</v>
      </c>
      <c r="J13" s="52">
        <f>SUBTOTAL(101, J17:J113)</f>
        <v>0.15721649484536079</v>
      </c>
      <c r="K13" s="44">
        <f t="shared" ref="K13:M13" si="0">SUBTOTAL(101, K17:K113)</f>
        <v>1464.9226804123712</v>
      </c>
      <c r="L13" s="44">
        <f t="shared" si="0"/>
        <v>2000</v>
      </c>
      <c r="M13" s="44">
        <f t="shared" si="0"/>
        <v>10739.252577319588</v>
      </c>
    </row>
    <row r="14" spans="1:13" x14ac:dyDescent="0.25">
      <c r="H14" s="3" t="s">
        <v>207</v>
      </c>
      <c r="I14" s="43"/>
      <c r="J14" s="43"/>
      <c r="K14" s="43"/>
      <c r="L14" s="43"/>
      <c r="M14" s="43"/>
    </row>
    <row r="16" spans="1:13" s="6" customFormat="1" ht="30.75" customHeight="1" thickBot="1" x14ac:dyDescent="0.25">
      <c r="A16" s="46" t="s">
        <v>0</v>
      </c>
      <c r="B16" s="46" t="s">
        <v>1</v>
      </c>
      <c r="C16" s="47" t="s">
        <v>123</v>
      </c>
      <c r="D16" s="46" t="s">
        <v>124</v>
      </c>
      <c r="E16" s="48" t="s">
        <v>125</v>
      </c>
      <c r="F16" s="46" t="s">
        <v>126</v>
      </c>
      <c r="G16" s="48" t="s">
        <v>148</v>
      </c>
      <c r="H16" s="46" t="s">
        <v>127</v>
      </c>
      <c r="I16" s="49" t="s">
        <v>3</v>
      </c>
      <c r="J16" s="50" t="s">
        <v>4</v>
      </c>
      <c r="K16" s="50" t="s">
        <v>5</v>
      </c>
      <c r="L16" s="50" t="s">
        <v>138</v>
      </c>
      <c r="M16" s="51" t="s">
        <v>6</v>
      </c>
    </row>
    <row r="17" spans="1:17" ht="15.75" thickTop="1" x14ac:dyDescent="0.25">
      <c r="A17" s="1" t="s">
        <v>7</v>
      </c>
      <c r="B17" s="1" t="s">
        <v>147</v>
      </c>
      <c r="C17" s="2" t="s">
        <v>8</v>
      </c>
      <c r="D17" s="25" t="str">
        <f>VLOOKUP(C17,'dane dodatkowe'!$E$2:$F$6,2,0)</f>
        <v>Administracja</v>
      </c>
      <c r="E17" s="2" t="s">
        <v>9</v>
      </c>
      <c r="F17" s="25" t="str">
        <f>VLOOKUP(E17,'dane dodatkowe'!$A$2:$B$6,2,0)</f>
        <v>Konsultant</v>
      </c>
      <c r="G17" s="5">
        <v>19725</v>
      </c>
      <c r="H17" s="26" t="str">
        <f>TEXT(G17,"mmmm")</f>
        <v>styczeń</v>
      </c>
      <c r="I17" s="30">
        <v>6500</v>
      </c>
      <c r="J17" s="34">
        <f>VLOOKUP(E17,'dane dodatkowe'!$A$2:$C$6,3,0)</f>
        <v>0.25</v>
      </c>
      <c r="K17" s="36">
        <f>I17*J17</f>
        <v>1625</v>
      </c>
      <c r="L17" s="27" t="str">
        <f>IF(AND(C17="d3",E17="s1"),'dane dodatkowe'!$B$8,"")</f>
        <v/>
      </c>
      <c r="M17" s="45">
        <f>SUM(I17,K17,L17)</f>
        <v>8125</v>
      </c>
    </row>
    <row r="18" spans="1:17" x14ac:dyDescent="0.25">
      <c r="A18" s="3" t="s">
        <v>10</v>
      </c>
      <c r="B18" s="3" t="s">
        <v>11</v>
      </c>
      <c r="C18" s="4" t="s">
        <v>8</v>
      </c>
      <c r="D18" s="25" t="str">
        <f>VLOOKUP(C18,'dane dodatkowe'!$E$2:$F$6,2,0)</f>
        <v>Administracja</v>
      </c>
      <c r="E18" s="4" t="s">
        <v>12</v>
      </c>
      <c r="F18" s="25" t="str">
        <f>VLOOKUP(E18,'dane dodatkowe'!$A$2:$B$6,2,0)</f>
        <v>Sprzedawca</v>
      </c>
      <c r="G18" s="5">
        <v>27262</v>
      </c>
      <c r="H18" s="26" t="str">
        <f t="shared" ref="H18:H81" si="1">TEXT(G18,"mmmm")</f>
        <v>sierpień</v>
      </c>
      <c r="I18" s="30">
        <v>7000</v>
      </c>
      <c r="J18" s="34">
        <f>VLOOKUP(E18,'dane dodatkowe'!$A$2:$C$6,3,0)</f>
        <v>0.05</v>
      </c>
      <c r="K18" s="36">
        <f t="shared" ref="K18:K81" si="2">I18*J18</f>
        <v>350</v>
      </c>
      <c r="L18" s="27" t="str">
        <f>IF(AND(C18="d3",E18="s1"),'dane dodatkowe'!$B$8,"")</f>
        <v/>
      </c>
      <c r="M18" s="45">
        <f t="shared" ref="M18:M81" si="3">SUM(I18,K18,L18)</f>
        <v>7350</v>
      </c>
    </row>
    <row r="19" spans="1:17" x14ac:dyDescent="0.25">
      <c r="A19" s="3" t="s">
        <v>13</v>
      </c>
      <c r="B19" s="3" t="s">
        <v>11</v>
      </c>
      <c r="C19" s="4" t="s">
        <v>8</v>
      </c>
      <c r="D19" s="25" t="str">
        <f>VLOOKUP(C19,'dane dodatkowe'!$E$2:$F$6,2,0)</f>
        <v>Administracja</v>
      </c>
      <c r="E19" s="4" t="s">
        <v>14</v>
      </c>
      <c r="F19" s="25" t="str">
        <f>VLOOKUP(E19,'dane dodatkowe'!$A$2:$B$6,2,0)</f>
        <v>Asystent</v>
      </c>
      <c r="G19" s="5">
        <v>20720</v>
      </c>
      <c r="H19" s="26" t="str">
        <f t="shared" si="1"/>
        <v>wrzesień</v>
      </c>
      <c r="I19" s="30">
        <v>9000</v>
      </c>
      <c r="J19" s="34">
        <f>VLOOKUP(E19,'dane dodatkowe'!$A$2:$C$6,3,0)</f>
        <v>0.1</v>
      </c>
      <c r="K19" s="36">
        <f t="shared" si="2"/>
        <v>900</v>
      </c>
      <c r="L19" s="27" t="str">
        <f>IF(AND(C19="d3",E19="s1"),'dane dodatkowe'!$B$8,"")</f>
        <v/>
      </c>
      <c r="M19" s="45">
        <f t="shared" si="3"/>
        <v>9900</v>
      </c>
    </row>
    <row r="20" spans="1:17" x14ac:dyDescent="0.25">
      <c r="A20" s="1" t="s">
        <v>140</v>
      </c>
      <c r="B20" s="1" t="s">
        <v>15</v>
      </c>
      <c r="C20" s="2" t="s">
        <v>16</v>
      </c>
      <c r="D20" s="25" t="str">
        <f>VLOOKUP(C20,'dane dodatkowe'!$E$2:$F$6,2,0)</f>
        <v>Produkcja</v>
      </c>
      <c r="E20" s="2" t="s">
        <v>12</v>
      </c>
      <c r="F20" s="25" t="str">
        <f>VLOOKUP(E20,'dane dodatkowe'!$A$2:$B$6,2,0)</f>
        <v>Sprzedawca</v>
      </c>
      <c r="G20" s="5">
        <v>8463</v>
      </c>
      <c r="H20" s="26" t="str">
        <f t="shared" si="1"/>
        <v>marzec</v>
      </c>
      <c r="I20" s="30">
        <v>10500</v>
      </c>
      <c r="J20" s="34">
        <f>VLOOKUP(E20,'dane dodatkowe'!$A$2:$C$6,3,0)</f>
        <v>0.05</v>
      </c>
      <c r="K20" s="36">
        <f t="shared" si="2"/>
        <v>525</v>
      </c>
      <c r="L20" s="27" t="str">
        <f>IF(AND(C20="d3",E20="s1"),'dane dodatkowe'!$B$8,"")</f>
        <v/>
      </c>
      <c r="M20" s="45">
        <f t="shared" si="3"/>
        <v>11025</v>
      </c>
      <c r="O20" t="s">
        <v>150</v>
      </c>
      <c r="P20" t="s">
        <v>152</v>
      </c>
      <c r="Q20"/>
    </row>
    <row r="21" spans="1:17" x14ac:dyDescent="0.25">
      <c r="A21" s="3" t="s">
        <v>17</v>
      </c>
      <c r="B21" s="3" t="s">
        <v>15</v>
      </c>
      <c r="C21" s="2" t="s">
        <v>18</v>
      </c>
      <c r="D21" s="25" t="str">
        <f>VLOOKUP(C21,'dane dodatkowe'!$E$2:$F$6,2,0)</f>
        <v>Magazyn</v>
      </c>
      <c r="E21" s="2" t="s">
        <v>19</v>
      </c>
      <c r="F21" s="25" t="str">
        <f>VLOOKUP(E21,'dane dodatkowe'!$A$2:$B$6,2,0)</f>
        <v>Kierownik</v>
      </c>
      <c r="G21" s="5">
        <v>23216</v>
      </c>
      <c r="H21" s="26" t="str">
        <f t="shared" si="1"/>
        <v>lipiec</v>
      </c>
      <c r="I21" s="30">
        <v>12000</v>
      </c>
      <c r="J21" s="34">
        <f>VLOOKUP(E21,'dane dodatkowe'!$A$2:$C$6,3,0)</f>
        <v>0.2</v>
      </c>
      <c r="K21" s="36">
        <f t="shared" si="2"/>
        <v>2400</v>
      </c>
      <c r="L21" s="27" t="str">
        <f>IF(AND(C21="d3",E21="s1"),'dane dodatkowe'!$B$8,"")</f>
        <v/>
      </c>
      <c r="M21" s="45">
        <f t="shared" si="3"/>
        <v>14400</v>
      </c>
      <c r="O21" s="38" t="s">
        <v>137</v>
      </c>
      <c r="P21" s="39">
        <v>26</v>
      </c>
      <c r="Q21"/>
    </row>
    <row r="22" spans="1:17" x14ac:dyDescent="0.25">
      <c r="A22" s="3" t="s">
        <v>20</v>
      </c>
      <c r="B22" s="3" t="s">
        <v>15</v>
      </c>
      <c r="C22" s="4" t="s">
        <v>18</v>
      </c>
      <c r="D22" s="25" t="str">
        <f>VLOOKUP(C22,'dane dodatkowe'!$E$2:$F$6,2,0)</f>
        <v>Magazyn</v>
      </c>
      <c r="E22" s="2" t="s">
        <v>9</v>
      </c>
      <c r="F22" s="25" t="str">
        <f>VLOOKUP(E22,'dane dodatkowe'!$A$2:$B$6,2,0)</f>
        <v>Konsultant</v>
      </c>
      <c r="G22" s="5">
        <v>17688</v>
      </c>
      <c r="H22" s="26" t="str">
        <f t="shared" si="1"/>
        <v>czerwiec</v>
      </c>
      <c r="I22" s="30">
        <v>9500</v>
      </c>
      <c r="J22" s="34">
        <f>VLOOKUP(E22,'dane dodatkowe'!$A$2:$C$6,3,0)</f>
        <v>0.25</v>
      </c>
      <c r="K22" s="36">
        <f t="shared" si="2"/>
        <v>2375</v>
      </c>
      <c r="L22" s="27" t="str">
        <f>IF(AND(C22="d3",E22="s1"),'dane dodatkowe'!$B$8,"")</f>
        <v/>
      </c>
      <c r="M22" s="45">
        <f t="shared" si="3"/>
        <v>11875</v>
      </c>
      <c r="O22" s="38" t="s">
        <v>135</v>
      </c>
      <c r="P22" s="39">
        <v>26</v>
      </c>
      <c r="Q22"/>
    </row>
    <row r="23" spans="1:17" x14ac:dyDescent="0.25">
      <c r="A23" s="3" t="s">
        <v>13</v>
      </c>
      <c r="B23" s="3" t="s">
        <v>15</v>
      </c>
      <c r="C23" s="4" t="s">
        <v>21</v>
      </c>
      <c r="D23" s="25" t="str">
        <f>VLOOKUP(C23,'dane dodatkowe'!$E$2:$F$6,2,0)</f>
        <v>Techniczny</v>
      </c>
      <c r="E23" s="4" t="s">
        <v>19</v>
      </c>
      <c r="F23" s="25" t="str">
        <f>VLOOKUP(E23,'dane dodatkowe'!$A$2:$B$6,2,0)</f>
        <v>Kierownik</v>
      </c>
      <c r="G23" s="5">
        <v>17514</v>
      </c>
      <c r="H23" s="26" t="str">
        <f t="shared" si="1"/>
        <v>grudzień</v>
      </c>
      <c r="I23" s="30">
        <v>13000</v>
      </c>
      <c r="J23" s="34">
        <f>VLOOKUP(E23,'dane dodatkowe'!$A$2:$C$6,3,0)</f>
        <v>0.2</v>
      </c>
      <c r="K23" s="36">
        <f t="shared" si="2"/>
        <v>2600</v>
      </c>
      <c r="L23" s="27" t="str">
        <f>IF(AND(C23="d3",E23="s1"),'dane dodatkowe'!$B$8,"")</f>
        <v/>
      </c>
      <c r="M23" s="45">
        <f t="shared" si="3"/>
        <v>15600</v>
      </c>
      <c r="O23" s="38" t="s">
        <v>139</v>
      </c>
      <c r="P23" s="39">
        <v>10</v>
      </c>
      <c r="Q23"/>
    </row>
    <row r="24" spans="1:17" x14ac:dyDescent="0.25">
      <c r="A24" s="1" t="s">
        <v>22</v>
      </c>
      <c r="B24" s="1" t="s">
        <v>23</v>
      </c>
      <c r="C24" s="2" t="s">
        <v>8</v>
      </c>
      <c r="D24" s="25" t="str">
        <f>VLOOKUP(C24,'dane dodatkowe'!$E$2:$F$6,2,0)</f>
        <v>Administracja</v>
      </c>
      <c r="E24" s="2" t="s">
        <v>19</v>
      </c>
      <c r="F24" s="25" t="str">
        <f>VLOOKUP(E24,'dane dodatkowe'!$A$2:$B$6,2,0)</f>
        <v>Kierownik</v>
      </c>
      <c r="G24" s="5">
        <v>20720</v>
      </c>
      <c r="H24" s="26" t="str">
        <f t="shared" si="1"/>
        <v>wrzesień</v>
      </c>
      <c r="I24" s="30">
        <v>14500</v>
      </c>
      <c r="J24" s="34">
        <f>VLOOKUP(E24,'dane dodatkowe'!$A$2:$C$6,3,0)</f>
        <v>0.2</v>
      </c>
      <c r="K24" s="36">
        <f t="shared" si="2"/>
        <v>2900</v>
      </c>
      <c r="L24" s="27" t="str">
        <f>IF(AND(C24="d3",E24="s1"),'dane dodatkowe'!$B$8,"")</f>
        <v/>
      </c>
      <c r="M24" s="45">
        <f t="shared" si="3"/>
        <v>17400</v>
      </c>
      <c r="O24" s="38" t="s">
        <v>134</v>
      </c>
      <c r="P24" s="39">
        <v>22</v>
      </c>
      <c r="Q24"/>
    </row>
    <row r="25" spans="1:17" x14ac:dyDescent="0.25">
      <c r="A25" s="1" t="s">
        <v>24</v>
      </c>
      <c r="B25" s="1" t="s">
        <v>25</v>
      </c>
      <c r="C25" s="2" t="s">
        <v>16</v>
      </c>
      <c r="D25" s="25" t="str">
        <f>VLOOKUP(C25,'dane dodatkowe'!$E$2:$F$6,2,0)</f>
        <v>Produkcja</v>
      </c>
      <c r="E25" s="2" t="s">
        <v>19</v>
      </c>
      <c r="F25" s="25" t="str">
        <f>VLOOKUP(E25,'dane dodatkowe'!$A$2:$B$6,2,0)</f>
        <v>Kierownik</v>
      </c>
      <c r="G25" s="5">
        <v>27933</v>
      </c>
      <c r="H25" s="26" t="str">
        <f t="shared" si="1"/>
        <v>czerwiec</v>
      </c>
      <c r="I25" s="30">
        <v>15000</v>
      </c>
      <c r="J25" s="34">
        <f>VLOOKUP(E25,'dane dodatkowe'!$A$2:$C$6,3,0)</f>
        <v>0.2</v>
      </c>
      <c r="K25" s="36">
        <f t="shared" si="2"/>
        <v>3000</v>
      </c>
      <c r="L25" s="27" t="str">
        <f>IF(AND(C25="d3",E25="s1"),'dane dodatkowe'!$B$8,"")</f>
        <v/>
      </c>
      <c r="M25" s="45">
        <f t="shared" si="3"/>
        <v>18000</v>
      </c>
      <c r="O25" s="38" t="s">
        <v>136</v>
      </c>
      <c r="P25" s="39">
        <v>13</v>
      </c>
      <c r="Q25"/>
    </row>
    <row r="26" spans="1:17" x14ac:dyDescent="0.25">
      <c r="A26" s="1" t="s">
        <v>26</v>
      </c>
      <c r="B26" s="1" t="s">
        <v>25</v>
      </c>
      <c r="C26" s="2" t="s">
        <v>21</v>
      </c>
      <c r="D26" s="25" t="str">
        <f>VLOOKUP(C26,'dane dodatkowe'!$E$2:$F$6,2,0)</f>
        <v>Techniczny</v>
      </c>
      <c r="E26" s="2" t="s">
        <v>14</v>
      </c>
      <c r="F26" s="25" t="str">
        <f>VLOOKUP(E26,'dane dodatkowe'!$A$2:$B$6,2,0)</f>
        <v>Asystent</v>
      </c>
      <c r="G26" s="5">
        <v>19944</v>
      </c>
      <c r="H26" s="26" t="str">
        <f t="shared" si="1"/>
        <v>sierpień</v>
      </c>
      <c r="I26" s="30">
        <v>6700</v>
      </c>
      <c r="J26" s="34">
        <f>VLOOKUP(E26,'dane dodatkowe'!$A$2:$C$6,3,0)</f>
        <v>0.1</v>
      </c>
      <c r="K26" s="36">
        <f t="shared" si="2"/>
        <v>670</v>
      </c>
      <c r="L26" s="27">
        <f>IF(AND(C26="d3",E26="s1"),'dane dodatkowe'!$B$8,"")</f>
        <v>2000</v>
      </c>
      <c r="M26" s="45">
        <f t="shared" si="3"/>
        <v>9370</v>
      </c>
      <c r="O26" s="38" t="s">
        <v>151</v>
      </c>
      <c r="P26" s="39">
        <v>97</v>
      </c>
      <c r="Q26"/>
    </row>
    <row r="27" spans="1:17" x14ac:dyDescent="0.25">
      <c r="A27" s="3" t="s">
        <v>27</v>
      </c>
      <c r="B27" s="3" t="s">
        <v>28</v>
      </c>
      <c r="C27" s="2" t="s">
        <v>18</v>
      </c>
      <c r="D27" s="25" t="str">
        <f>VLOOKUP(C27,'dane dodatkowe'!$E$2:$F$6,2,0)</f>
        <v>Magazyn</v>
      </c>
      <c r="E27" s="2" t="s">
        <v>9</v>
      </c>
      <c r="F27" s="25" t="str">
        <f>VLOOKUP(E27,'dane dodatkowe'!$A$2:$B$6,2,0)</f>
        <v>Konsultant</v>
      </c>
      <c r="G27" s="5">
        <v>26000</v>
      </c>
      <c r="H27" s="26" t="str">
        <f t="shared" si="1"/>
        <v>marzec</v>
      </c>
      <c r="I27" s="30">
        <v>5000</v>
      </c>
      <c r="J27" s="34">
        <f>VLOOKUP(E27,'dane dodatkowe'!$A$2:$C$6,3,0)</f>
        <v>0.25</v>
      </c>
      <c r="K27" s="36">
        <f t="shared" si="2"/>
        <v>1250</v>
      </c>
      <c r="L27" s="27" t="str">
        <f>IF(AND(C27="d3",E27="s1"),'dane dodatkowe'!$B$8,"")</f>
        <v/>
      </c>
      <c r="M27" s="45">
        <f t="shared" si="3"/>
        <v>6250</v>
      </c>
      <c r="O27"/>
      <c r="P27"/>
      <c r="Q27"/>
    </row>
    <row r="28" spans="1:17" x14ac:dyDescent="0.25">
      <c r="A28" s="3" t="s">
        <v>29</v>
      </c>
      <c r="B28" s="3" t="s">
        <v>28</v>
      </c>
      <c r="C28" s="2" t="s">
        <v>18</v>
      </c>
      <c r="D28" s="25" t="str">
        <f>VLOOKUP(C28,'dane dodatkowe'!$E$2:$F$6,2,0)</f>
        <v>Magazyn</v>
      </c>
      <c r="E28" s="2" t="s">
        <v>9</v>
      </c>
      <c r="F28" s="25" t="str">
        <f>VLOOKUP(E28,'dane dodatkowe'!$A$2:$B$6,2,0)</f>
        <v>Konsultant</v>
      </c>
      <c r="G28" s="5">
        <v>13913</v>
      </c>
      <c r="H28" s="26" t="str">
        <f t="shared" si="1"/>
        <v>luty</v>
      </c>
      <c r="I28" s="30">
        <v>4500</v>
      </c>
      <c r="J28" s="34">
        <f>VLOOKUP(E28,'dane dodatkowe'!$A$2:$C$6,3,0)</f>
        <v>0.25</v>
      </c>
      <c r="K28" s="36">
        <f t="shared" si="2"/>
        <v>1125</v>
      </c>
      <c r="L28" s="27" t="str">
        <f>IF(AND(C28="d3",E28="s1"),'dane dodatkowe'!$B$8,"")</f>
        <v/>
      </c>
      <c r="M28" s="45">
        <f t="shared" si="3"/>
        <v>5625</v>
      </c>
      <c r="O28"/>
      <c r="P28"/>
      <c r="Q28"/>
    </row>
    <row r="29" spans="1:17" x14ac:dyDescent="0.25">
      <c r="A29" s="3" t="s">
        <v>30</v>
      </c>
      <c r="B29" s="3" t="s">
        <v>28</v>
      </c>
      <c r="C29" s="4" t="s">
        <v>18</v>
      </c>
      <c r="D29" s="25" t="str">
        <f>VLOOKUP(C29,'dane dodatkowe'!$E$2:$F$6,2,0)</f>
        <v>Magazyn</v>
      </c>
      <c r="E29" s="4" t="s">
        <v>14</v>
      </c>
      <c r="F29" s="25" t="str">
        <f>VLOOKUP(E29,'dane dodatkowe'!$A$2:$B$6,2,0)</f>
        <v>Asystent</v>
      </c>
      <c r="G29" s="5">
        <v>27262</v>
      </c>
      <c r="H29" s="26" t="str">
        <f t="shared" si="1"/>
        <v>sierpień</v>
      </c>
      <c r="I29" s="30">
        <v>12000</v>
      </c>
      <c r="J29" s="34">
        <f>VLOOKUP(E29,'dane dodatkowe'!$A$2:$C$6,3,0)</f>
        <v>0.1</v>
      </c>
      <c r="K29" s="36">
        <f t="shared" si="2"/>
        <v>1200</v>
      </c>
      <c r="L29" s="27" t="str">
        <f>IF(AND(C29="d3",E29="s1"),'dane dodatkowe'!$B$8,"")</f>
        <v/>
      </c>
      <c r="M29" s="45">
        <f t="shared" si="3"/>
        <v>13200</v>
      </c>
      <c r="O29"/>
      <c r="P29"/>
      <c r="Q29"/>
    </row>
    <row r="30" spans="1:17" x14ac:dyDescent="0.25">
      <c r="A30" s="1" t="s">
        <v>31</v>
      </c>
      <c r="B30" s="1" t="s">
        <v>42</v>
      </c>
      <c r="C30" s="2" t="s">
        <v>8</v>
      </c>
      <c r="D30" s="25" t="str">
        <f>VLOOKUP(C30,'dane dodatkowe'!$E$2:$F$6,2,0)</f>
        <v>Administracja</v>
      </c>
      <c r="E30" s="2" t="s">
        <v>12</v>
      </c>
      <c r="F30" s="25" t="str">
        <f>VLOOKUP(E30,'dane dodatkowe'!$A$2:$B$6,2,0)</f>
        <v>Sprzedawca</v>
      </c>
      <c r="G30" s="5">
        <v>23849</v>
      </c>
      <c r="H30" s="26" t="str">
        <f t="shared" si="1"/>
        <v>kwiecień</v>
      </c>
      <c r="I30" s="30">
        <v>11000</v>
      </c>
      <c r="J30" s="34">
        <f>VLOOKUP(E30,'dane dodatkowe'!$A$2:$C$6,3,0)</f>
        <v>0.05</v>
      </c>
      <c r="K30" s="36">
        <f t="shared" si="2"/>
        <v>550</v>
      </c>
      <c r="L30" s="27" t="str">
        <f>IF(AND(C30="d3",E30="s1"),'dane dodatkowe'!$B$8,"")</f>
        <v/>
      </c>
      <c r="M30" s="45">
        <f t="shared" si="3"/>
        <v>11550</v>
      </c>
      <c r="O30"/>
      <c r="P30"/>
      <c r="Q30"/>
    </row>
    <row r="31" spans="1:17" x14ac:dyDescent="0.25">
      <c r="A31" s="1" t="s">
        <v>32</v>
      </c>
      <c r="B31" s="1" t="s">
        <v>33</v>
      </c>
      <c r="C31" s="2" t="s">
        <v>21</v>
      </c>
      <c r="D31" s="25" t="str">
        <f>VLOOKUP(C31,'dane dodatkowe'!$E$2:$F$6,2,0)</f>
        <v>Techniczny</v>
      </c>
      <c r="E31" s="2" t="s">
        <v>9</v>
      </c>
      <c r="F31" s="25" t="str">
        <f>VLOOKUP(E31,'dane dodatkowe'!$A$2:$B$6,2,0)</f>
        <v>Konsultant</v>
      </c>
      <c r="G31" s="5">
        <v>17718</v>
      </c>
      <c r="H31" s="26" t="str">
        <f t="shared" si="1"/>
        <v>lipiec</v>
      </c>
      <c r="I31" s="30">
        <v>12500</v>
      </c>
      <c r="J31" s="34">
        <f>VLOOKUP(E31,'dane dodatkowe'!$A$2:$C$6,3,0)</f>
        <v>0.25</v>
      </c>
      <c r="K31" s="36">
        <f t="shared" si="2"/>
        <v>3125</v>
      </c>
      <c r="L31" s="27" t="str">
        <f>IF(AND(C31="d3",E31="s1"),'dane dodatkowe'!$B$8,"")</f>
        <v/>
      </c>
      <c r="M31" s="45">
        <f t="shared" si="3"/>
        <v>15625</v>
      </c>
      <c r="O31"/>
      <c r="P31"/>
      <c r="Q31"/>
    </row>
    <row r="32" spans="1:17" x14ac:dyDescent="0.25">
      <c r="A32" s="3" t="s">
        <v>34</v>
      </c>
      <c r="B32" s="3" t="s">
        <v>33</v>
      </c>
      <c r="C32" s="4" t="s">
        <v>16</v>
      </c>
      <c r="D32" s="25" t="str">
        <f>VLOOKUP(C32,'dane dodatkowe'!$E$2:$F$6,2,0)</f>
        <v>Produkcja</v>
      </c>
      <c r="E32" s="2" t="s">
        <v>14</v>
      </c>
      <c r="F32" s="25" t="str">
        <f>VLOOKUP(E32,'dane dodatkowe'!$A$2:$B$6,2,0)</f>
        <v>Asystent</v>
      </c>
      <c r="G32" s="5">
        <v>27262</v>
      </c>
      <c r="H32" s="26" t="str">
        <f t="shared" si="1"/>
        <v>sierpień</v>
      </c>
      <c r="I32" s="30">
        <v>9200</v>
      </c>
      <c r="J32" s="34">
        <f>VLOOKUP(E32,'dane dodatkowe'!$A$2:$C$6,3,0)</f>
        <v>0.1</v>
      </c>
      <c r="K32" s="36">
        <f t="shared" si="2"/>
        <v>920</v>
      </c>
      <c r="L32" s="27" t="str">
        <f>IF(AND(C32="d3",E32="s1"),'dane dodatkowe'!$B$8,"")</f>
        <v/>
      </c>
      <c r="M32" s="45">
        <f t="shared" si="3"/>
        <v>10120</v>
      </c>
      <c r="O32"/>
      <c r="P32"/>
      <c r="Q32"/>
    </row>
    <row r="33" spans="1:17" x14ac:dyDescent="0.25">
      <c r="A33" s="3" t="s">
        <v>35</v>
      </c>
      <c r="B33" s="3" t="s">
        <v>33</v>
      </c>
      <c r="C33" s="4" t="s">
        <v>18</v>
      </c>
      <c r="D33" s="25" t="str">
        <f>VLOOKUP(C33,'dane dodatkowe'!$E$2:$F$6,2,0)</f>
        <v>Magazyn</v>
      </c>
      <c r="E33" s="2" t="s">
        <v>36</v>
      </c>
      <c r="F33" s="25" t="str">
        <f>VLOOKUP(E33,'dane dodatkowe'!$A$2:$B$6,2,0)</f>
        <v>Księgowy</v>
      </c>
      <c r="G33" s="5">
        <v>26000</v>
      </c>
      <c r="H33" s="26" t="str">
        <f t="shared" si="1"/>
        <v>marzec</v>
      </c>
      <c r="I33" s="30">
        <v>8400</v>
      </c>
      <c r="J33" s="34">
        <f>VLOOKUP(E33,'dane dodatkowe'!$A$2:$C$6,3,0)</f>
        <v>0.15</v>
      </c>
      <c r="K33" s="36">
        <f t="shared" si="2"/>
        <v>1260</v>
      </c>
      <c r="L33" s="27" t="str">
        <f>IF(AND(C33="d3",E33="s1"),'dane dodatkowe'!$B$8,"")</f>
        <v/>
      </c>
      <c r="M33" s="45">
        <f t="shared" si="3"/>
        <v>9660</v>
      </c>
      <c r="O33"/>
      <c r="P33"/>
      <c r="Q33"/>
    </row>
    <row r="34" spans="1:17" x14ac:dyDescent="0.25">
      <c r="A34" s="3" t="s">
        <v>37</v>
      </c>
      <c r="B34" s="3" t="s">
        <v>33</v>
      </c>
      <c r="C34" s="4" t="s">
        <v>21</v>
      </c>
      <c r="D34" s="25" t="str">
        <f>VLOOKUP(C34,'dane dodatkowe'!$E$2:$F$6,2,0)</f>
        <v>Techniczny</v>
      </c>
      <c r="E34" s="4" t="s">
        <v>19</v>
      </c>
      <c r="F34" s="25" t="str">
        <f>VLOOKUP(E34,'dane dodatkowe'!$A$2:$B$6,2,0)</f>
        <v>Kierownik</v>
      </c>
      <c r="G34" s="5">
        <v>17453</v>
      </c>
      <c r="H34" s="26" t="str">
        <f t="shared" si="1"/>
        <v>październik</v>
      </c>
      <c r="I34" s="30">
        <v>5700</v>
      </c>
      <c r="J34" s="34">
        <f>VLOOKUP(E34,'dane dodatkowe'!$A$2:$C$6,3,0)</f>
        <v>0.2</v>
      </c>
      <c r="K34" s="36">
        <f t="shared" si="2"/>
        <v>1140</v>
      </c>
      <c r="L34" s="27" t="str">
        <f>IF(AND(C34="d3",E34="s1"),'dane dodatkowe'!$B$8,"")</f>
        <v/>
      </c>
      <c r="M34" s="45">
        <f t="shared" si="3"/>
        <v>6840</v>
      </c>
      <c r="O34"/>
      <c r="P34"/>
      <c r="Q34"/>
    </row>
    <row r="35" spans="1:17" x14ac:dyDescent="0.25">
      <c r="A35" s="1" t="s">
        <v>38</v>
      </c>
      <c r="B35" s="1" t="s">
        <v>146</v>
      </c>
      <c r="C35" s="2" t="s">
        <v>18</v>
      </c>
      <c r="D35" s="25" t="str">
        <f>VLOOKUP(C35,'dane dodatkowe'!$E$2:$F$6,2,0)</f>
        <v>Magazyn</v>
      </c>
      <c r="E35" s="2" t="s">
        <v>36</v>
      </c>
      <c r="F35" s="25" t="str">
        <f>VLOOKUP(E35,'dane dodatkowe'!$A$2:$B$6,2,0)</f>
        <v>Księgowy</v>
      </c>
      <c r="G35" s="5">
        <v>22148</v>
      </c>
      <c r="H35" s="26" t="str">
        <f t="shared" si="1"/>
        <v>sierpień</v>
      </c>
      <c r="I35" s="30">
        <v>8300</v>
      </c>
      <c r="J35" s="34">
        <f>VLOOKUP(E35,'dane dodatkowe'!$A$2:$C$6,3,0)</f>
        <v>0.15</v>
      </c>
      <c r="K35" s="36">
        <f t="shared" si="2"/>
        <v>1245</v>
      </c>
      <c r="L35" s="27" t="str">
        <f>IF(AND(C35="d3",E35="s1"),'dane dodatkowe'!$B$8,"")</f>
        <v/>
      </c>
      <c r="M35" s="45">
        <f t="shared" si="3"/>
        <v>9545</v>
      </c>
      <c r="O35"/>
      <c r="P35"/>
      <c r="Q35"/>
    </row>
    <row r="36" spans="1:17" x14ac:dyDescent="0.25">
      <c r="A36" s="1" t="s">
        <v>39</v>
      </c>
      <c r="B36" s="1" t="s">
        <v>40</v>
      </c>
      <c r="C36" s="2" t="s">
        <v>18</v>
      </c>
      <c r="D36" s="25" t="str">
        <f>VLOOKUP(C36,'dane dodatkowe'!$E$2:$F$6,2,0)</f>
        <v>Magazyn</v>
      </c>
      <c r="E36" s="2" t="s">
        <v>12</v>
      </c>
      <c r="F36" s="25" t="str">
        <f>VLOOKUP(E36,'dane dodatkowe'!$A$2:$B$6,2,0)</f>
        <v>Sprzedawca</v>
      </c>
      <c r="G36" s="5">
        <v>17749</v>
      </c>
      <c r="H36" s="26" t="str">
        <f t="shared" si="1"/>
        <v>sierpień</v>
      </c>
      <c r="I36" s="30">
        <v>4800</v>
      </c>
      <c r="J36" s="34">
        <f>VLOOKUP(E36,'dane dodatkowe'!$A$2:$C$6,3,0)</f>
        <v>0.05</v>
      </c>
      <c r="K36" s="36">
        <f t="shared" si="2"/>
        <v>240</v>
      </c>
      <c r="L36" s="27" t="str">
        <f>IF(AND(C36="d3",E36="s1"),'dane dodatkowe'!$B$8,"")</f>
        <v/>
      </c>
      <c r="M36" s="45">
        <f t="shared" si="3"/>
        <v>5040</v>
      </c>
      <c r="O36"/>
      <c r="P36"/>
      <c r="Q36"/>
    </row>
    <row r="37" spans="1:17" x14ac:dyDescent="0.25">
      <c r="A37" s="3" t="s">
        <v>41</v>
      </c>
      <c r="B37" s="3" t="s">
        <v>42</v>
      </c>
      <c r="C37" s="4" t="s">
        <v>21</v>
      </c>
      <c r="D37" s="25" t="str">
        <f>VLOOKUP(C37,'dane dodatkowe'!$E$2:$F$6,2,0)</f>
        <v>Techniczny</v>
      </c>
      <c r="E37" s="2" t="s">
        <v>12</v>
      </c>
      <c r="F37" s="25" t="str">
        <f>VLOOKUP(E37,'dane dodatkowe'!$A$2:$B$6,2,0)</f>
        <v>Sprzedawca</v>
      </c>
      <c r="G37" s="5">
        <v>19944</v>
      </c>
      <c r="H37" s="26" t="str">
        <f t="shared" si="1"/>
        <v>sierpień</v>
      </c>
      <c r="I37" s="30">
        <v>13200</v>
      </c>
      <c r="J37" s="34">
        <f>VLOOKUP(E37,'dane dodatkowe'!$A$2:$C$6,3,0)</f>
        <v>0.05</v>
      </c>
      <c r="K37" s="36">
        <f t="shared" si="2"/>
        <v>660</v>
      </c>
      <c r="L37" s="27" t="str">
        <f>IF(AND(C37="d3",E37="s1"),'dane dodatkowe'!$B$8,"")</f>
        <v/>
      </c>
      <c r="M37" s="45">
        <f t="shared" si="3"/>
        <v>13860</v>
      </c>
      <c r="O37"/>
      <c r="P37"/>
      <c r="Q37"/>
    </row>
    <row r="38" spans="1:17" x14ac:dyDescent="0.25">
      <c r="A38" s="3" t="s">
        <v>43</v>
      </c>
      <c r="B38" s="3" t="s">
        <v>42</v>
      </c>
      <c r="C38" s="4" t="s">
        <v>8</v>
      </c>
      <c r="D38" s="25" t="str">
        <f>VLOOKUP(C38,'dane dodatkowe'!$E$2:$F$6,2,0)</f>
        <v>Administracja</v>
      </c>
      <c r="E38" s="4" t="s">
        <v>12</v>
      </c>
      <c r="F38" s="25" t="str">
        <f>VLOOKUP(E38,'dane dodatkowe'!$A$2:$B$6,2,0)</f>
        <v>Sprzedawca</v>
      </c>
      <c r="G38" s="5">
        <v>23216</v>
      </c>
      <c r="H38" s="26" t="str">
        <f t="shared" si="1"/>
        <v>lipiec</v>
      </c>
      <c r="I38" s="30">
        <v>14000</v>
      </c>
      <c r="J38" s="34">
        <f>VLOOKUP(E38,'dane dodatkowe'!$A$2:$C$6,3,0)</f>
        <v>0.05</v>
      </c>
      <c r="K38" s="36">
        <f t="shared" si="2"/>
        <v>700</v>
      </c>
      <c r="L38" s="27" t="str">
        <f>IF(AND(C38="d3",E38="s1"),'dane dodatkowe'!$B$8,"")</f>
        <v/>
      </c>
      <c r="M38" s="45">
        <f t="shared" si="3"/>
        <v>14700</v>
      </c>
    </row>
    <row r="39" spans="1:17" x14ac:dyDescent="0.25">
      <c r="A39" s="1" t="s">
        <v>44</v>
      </c>
      <c r="B39" s="1" t="s">
        <v>45</v>
      </c>
      <c r="C39" s="2" t="s">
        <v>18</v>
      </c>
      <c r="D39" s="25" t="str">
        <f>VLOOKUP(C39,'dane dodatkowe'!$E$2:$F$6,2,0)</f>
        <v>Magazyn</v>
      </c>
      <c r="E39" s="2" t="s">
        <v>12</v>
      </c>
      <c r="F39" s="25" t="str">
        <f>VLOOKUP(E39,'dane dodatkowe'!$A$2:$B$6,2,0)</f>
        <v>Sprzedawca</v>
      </c>
      <c r="G39" s="5">
        <v>26341</v>
      </c>
      <c r="H39" s="26" t="str">
        <f t="shared" si="1"/>
        <v>luty</v>
      </c>
      <c r="I39" s="30">
        <v>9200</v>
      </c>
      <c r="J39" s="34">
        <f>VLOOKUP(E39,'dane dodatkowe'!$A$2:$C$6,3,0)</f>
        <v>0.05</v>
      </c>
      <c r="K39" s="36">
        <f t="shared" si="2"/>
        <v>460</v>
      </c>
      <c r="L39" s="27" t="str">
        <f>IF(AND(C39="d3",E39="s1"),'dane dodatkowe'!$B$8,"")</f>
        <v/>
      </c>
      <c r="M39" s="45">
        <f t="shared" si="3"/>
        <v>9660</v>
      </c>
    </row>
    <row r="40" spans="1:17" x14ac:dyDescent="0.25">
      <c r="A40" s="1" t="s">
        <v>46</v>
      </c>
      <c r="B40" s="1" t="s">
        <v>47</v>
      </c>
      <c r="C40" s="2" t="s">
        <v>16</v>
      </c>
      <c r="D40" s="25" t="str">
        <f>VLOOKUP(C40,'dane dodatkowe'!$E$2:$F$6,2,0)</f>
        <v>Produkcja</v>
      </c>
      <c r="E40" s="2" t="s">
        <v>14</v>
      </c>
      <c r="F40" s="25" t="str">
        <f>VLOOKUP(E40,'dane dodatkowe'!$A$2:$B$6,2,0)</f>
        <v>Asystent</v>
      </c>
      <c r="G40" s="5">
        <v>23216</v>
      </c>
      <c r="H40" s="26" t="str">
        <f t="shared" si="1"/>
        <v>lipiec</v>
      </c>
      <c r="I40" s="30">
        <v>8400</v>
      </c>
      <c r="J40" s="34">
        <f>VLOOKUP(E40,'dane dodatkowe'!$A$2:$C$6,3,0)</f>
        <v>0.1</v>
      </c>
      <c r="K40" s="36">
        <f t="shared" si="2"/>
        <v>840</v>
      </c>
      <c r="L40" s="27" t="str">
        <f>IF(AND(C40="d3",E40="s1"),'dane dodatkowe'!$B$8,"")</f>
        <v/>
      </c>
      <c r="M40" s="45">
        <f t="shared" si="3"/>
        <v>9240</v>
      </c>
    </row>
    <row r="41" spans="1:17" x14ac:dyDescent="0.25">
      <c r="A41" s="1" t="s">
        <v>48</v>
      </c>
      <c r="B41" s="1" t="s">
        <v>49</v>
      </c>
      <c r="C41" s="2" t="s">
        <v>8</v>
      </c>
      <c r="D41" s="25" t="str">
        <f>VLOOKUP(C41,'dane dodatkowe'!$E$2:$F$6,2,0)</f>
        <v>Administracja</v>
      </c>
      <c r="E41" s="2" t="s">
        <v>36</v>
      </c>
      <c r="F41" s="25" t="str">
        <f>VLOOKUP(E41,'dane dodatkowe'!$A$2:$B$6,2,0)</f>
        <v>Księgowy</v>
      </c>
      <c r="G41" s="5">
        <v>19944</v>
      </c>
      <c r="H41" s="26" t="str">
        <f t="shared" si="1"/>
        <v>sierpień</v>
      </c>
      <c r="I41" s="30">
        <v>5900</v>
      </c>
      <c r="J41" s="34">
        <f>VLOOKUP(E41,'dane dodatkowe'!$A$2:$C$6,3,0)</f>
        <v>0.15</v>
      </c>
      <c r="K41" s="36">
        <f t="shared" si="2"/>
        <v>885</v>
      </c>
      <c r="L41" s="27" t="str">
        <f>IF(AND(C41="d3",E41="s1"),'dane dodatkowe'!$B$8,"")</f>
        <v/>
      </c>
      <c r="M41" s="45">
        <f t="shared" si="3"/>
        <v>6785</v>
      </c>
    </row>
    <row r="42" spans="1:17" x14ac:dyDescent="0.25">
      <c r="A42" s="3" t="s">
        <v>27</v>
      </c>
      <c r="B42" s="3" t="s">
        <v>49</v>
      </c>
      <c r="C42" s="2" t="s">
        <v>16</v>
      </c>
      <c r="D42" s="25" t="str">
        <f>VLOOKUP(C42,'dane dodatkowe'!$E$2:$F$6,2,0)</f>
        <v>Produkcja</v>
      </c>
      <c r="E42" s="2" t="s">
        <v>19</v>
      </c>
      <c r="F42" s="25" t="str">
        <f>VLOOKUP(E42,'dane dodatkowe'!$A$2:$B$6,2,0)</f>
        <v>Kierownik</v>
      </c>
      <c r="G42" s="5">
        <v>19944</v>
      </c>
      <c r="H42" s="26" t="str">
        <f t="shared" si="1"/>
        <v>sierpień</v>
      </c>
      <c r="I42" s="30">
        <v>6700</v>
      </c>
      <c r="J42" s="34">
        <f>VLOOKUP(E42,'dane dodatkowe'!$A$2:$C$6,3,0)</f>
        <v>0.2</v>
      </c>
      <c r="K42" s="36">
        <f t="shared" si="2"/>
        <v>1340</v>
      </c>
      <c r="L42" s="27" t="str">
        <f>IF(AND(C42="d3",E42="s1"),'dane dodatkowe'!$B$8,"")</f>
        <v/>
      </c>
      <c r="M42" s="45">
        <f t="shared" si="3"/>
        <v>8040</v>
      </c>
    </row>
    <row r="43" spans="1:17" x14ac:dyDescent="0.25">
      <c r="A43" s="3" t="s">
        <v>50</v>
      </c>
      <c r="B43" s="3" t="s">
        <v>49</v>
      </c>
      <c r="C43" s="4" t="s">
        <v>18</v>
      </c>
      <c r="D43" s="25" t="str">
        <f>VLOOKUP(C43,'dane dodatkowe'!$E$2:$F$6,2,0)</f>
        <v>Magazyn</v>
      </c>
      <c r="E43" s="2" t="s">
        <v>14</v>
      </c>
      <c r="F43" s="25" t="str">
        <f>VLOOKUP(E43,'dane dodatkowe'!$A$2:$B$6,2,0)</f>
        <v>Asystent</v>
      </c>
      <c r="G43" s="5">
        <v>20720</v>
      </c>
      <c r="H43" s="26" t="str">
        <f t="shared" si="1"/>
        <v>wrzesień</v>
      </c>
      <c r="I43" s="30">
        <v>12100</v>
      </c>
      <c r="J43" s="34">
        <f>VLOOKUP(E43,'dane dodatkowe'!$A$2:$C$6,3,0)</f>
        <v>0.1</v>
      </c>
      <c r="K43" s="36">
        <f t="shared" si="2"/>
        <v>1210</v>
      </c>
      <c r="L43" s="27" t="str">
        <f>IF(AND(C43="d3",E43="s1"),'dane dodatkowe'!$B$8,"")</f>
        <v/>
      </c>
      <c r="M43" s="45">
        <f t="shared" si="3"/>
        <v>13310</v>
      </c>
    </row>
    <row r="44" spans="1:17" x14ac:dyDescent="0.25">
      <c r="A44" s="1" t="s">
        <v>51</v>
      </c>
      <c r="B44" s="1" t="s">
        <v>52</v>
      </c>
      <c r="C44" s="2" t="s">
        <v>18</v>
      </c>
      <c r="D44" s="25" t="str">
        <f>VLOOKUP(C44,'dane dodatkowe'!$E$2:$F$6,2,0)</f>
        <v>Magazyn</v>
      </c>
      <c r="E44" s="2" t="s">
        <v>14</v>
      </c>
      <c r="F44" s="25" t="str">
        <f>VLOOKUP(E44,'dane dodatkowe'!$A$2:$B$6,2,0)</f>
        <v>Asystent</v>
      </c>
      <c r="G44" s="5">
        <v>17627</v>
      </c>
      <c r="H44" s="26" t="str">
        <f t="shared" si="1"/>
        <v>kwiecień</v>
      </c>
      <c r="I44" s="30">
        <v>13200</v>
      </c>
      <c r="J44" s="34">
        <f>VLOOKUP(E44,'dane dodatkowe'!$A$2:$C$6,3,0)</f>
        <v>0.1</v>
      </c>
      <c r="K44" s="36">
        <f t="shared" si="2"/>
        <v>1320</v>
      </c>
      <c r="L44" s="27" t="str">
        <f>IF(AND(C44="d3",E44="s1"),'dane dodatkowe'!$B$8,"")</f>
        <v/>
      </c>
      <c r="M44" s="45">
        <f t="shared" si="3"/>
        <v>14520</v>
      </c>
    </row>
    <row r="45" spans="1:17" x14ac:dyDescent="0.25">
      <c r="A45" s="1" t="s">
        <v>53</v>
      </c>
      <c r="B45" s="1" t="s">
        <v>54</v>
      </c>
      <c r="C45" s="2" t="s">
        <v>8</v>
      </c>
      <c r="D45" s="25" t="str">
        <f>VLOOKUP(C45,'dane dodatkowe'!$E$2:$F$6,2,0)</f>
        <v>Administracja</v>
      </c>
      <c r="E45" s="2" t="s">
        <v>19</v>
      </c>
      <c r="F45" s="25" t="str">
        <f>VLOOKUP(E45,'dane dodatkowe'!$A$2:$B$6,2,0)</f>
        <v>Kierownik</v>
      </c>
      <c r="G45" s="5">
        <v>17810</v>
      </c>
      <c r="H45" s="26" t="str">
        <f t="shared" si="1"/>
        <v>październik</v>
      </c>
      <c r="I45" s="30">
        <v>18000</v>
      </c>
      <c r="J45" s="34">
        <f>VLOOKUP(E45,'dane dodatkowe'!$A$2:$C$6,3,0)</f>
        <v>0.2</v>
      </c>
      <c r="K45" s="36">
        <f t="shared" si="2"/>
        <v>3600</v>
      </c>
      <c r="L45" s="27" t="str">
        <f>IF(AND(C45="d3",E45="s1"),'dane dodatkowe'!$B$8,"")</f>
        <v/>
      </c>
      <c r="M45" s="45">
        <f t="shared" si="3"/>
        <v>21600</v>
      </c>
    </row>
    <row r="46" spans="1:17" x14ac:dyDescent="0.25">
      <c r="A46" s="1" t="s">
        <v>55</v>
      </c>
      <c r="B46" s="1" t="s">
        <v>56</v>
      </c>
      <c r="C46" s="2" t="s">
        <v>21</v>
      </c>
      <c r="D46" s="25" t="str">
        <f>VLOOKUP(C46,'dane dodatkowe'!$E$2:$F$6,2,0)</f>
        <v>Techniczny</v>
      </c>
      <c r="E46" s="2" t="s">
        <v>36</v>
      </c>
      <c r="F46" s="25" t="str">
        <f>VLOOKUP(E46,'dane dodatkowe'!$A$2:$B$6,2,0)</f>
        <v>Księgowy</v>
      </c>
      <c r="G46" s="5">
        <v>20720</v>
      </c>
      <c r="H46" s="26" t="str">
        <f t="shared" si="1"/>
        <v>wrzesień</v>
      </c>
      <c r="I46" s="30">
        <v>17300</v>
      </c>
      <c r="J46" s="34">
        <f>VLOOKUP(E46,'dane dodatkowe'!$A$2:$C$6,3,0)</f>
        <v>0.15</v>
      </c>
      <c r="K46" s="36">
        <f t="shared" si="2"/>
        <v>2595</v>
      </c>
      <c r="L46" s="27" t="str">
        <f>IF(AND(C46="d3",E46="s1"),'dane dodatkowe'!$B$8,"")</f>
        <v/>
      </c>
      <c r="M46" s="45">
        <f t="shared" si="3"/>
        <v>19895</v>
      </c>
    </row>
    <row r="47" spans="1:17" x14ac:dyDescent="0.25">
      <c r="A47" s="1" t="s">
        <v>141</v>
      </c>
      <c r="B47" s="1" t="s">
        <v>57</v>
      </c>
      <c r="C47" s="2" t="s">
        <v>18</v>
      </c>
      <c r="D47" s="25" t="str">
        <f>VLOOKUP(C47,'dane dodatkowe'!$E$2:$F$6,2,0)</f>
        <v>Magazyn</v>
      </c>
      <c r="E47" s="2" t="s">
        <v>9</v>
      </c>
      <c r="F47" s="25" t="str">
        <f>VLOOKUP(E47,'dane dodatkowe'!$A$2:$B$6,2,0)</f>
        <v>Konsultant</v>
      </c>
      <c r="G47" s="5">
        <v>24447</v>
      </c>
      <c r="H47" s="26" t="str">
        <f t="shared" si="1"/>
        <v>grudzień</v>
      </c>
      <c r="I47" s="30">
        <v>19100</v>
      </c>
      <c r="J47" s="34">
        <f>VLOOKUP(E47,'dane dodatkowe'!$A$2:$C$6,3,0)</f>
        <v>0.25</v>
      </c>
      <c r="K47" s="36">
        <f t="shared" si="2"/>
        <v>4775</v>
      </c>
      <c r="L47" s="27" t="str">
        <f>IF(AND(C47="d3",E47="s1"),'dane dodatkowe'!$B$8,"")</f>
        <v/>
      </c>
      <c r="M47" s="45">
        <f t="shared" si="3"/>
        <v>23875</v>
      </c>
    </row>
    <row r="48" spans="1:17" x14ac:dyDescent="0.25">
      <c r="A48" s="1" t="s">
        <v>142</v>
      </c>
      <c r="B48" s="1" t="s">
        <v>58</v>
      </c>
      <c r="C48" s="2" t="s">
        <v>8</v>
      </c>
      <c r="D48" s="25" t="str">
        <f>VLOOKUP(C48,'dane dodatkowe'!$E$2:$F$6,2,0)</f>
        <v>Administracja</v>
      </c>
      <c r="E48" s="2" t="s">
        <v>19</v>
      </c>
      <c r="F48" s="25" t="str">
        <f>VLOOKUP(E48,'dane dodatkowe'!$A$2:$B$6,2,0)</f>
        <v>Kierownik</v>
      </c>
      <c r="G48" s="5">
        <v>22148</v>
      </c>
      <c r="H48" s="26" t="str">
        <f t="shared" si="1"/>
        <v>sierpień</v>
      </c>
      <c r="I48" s="30">
        <v>17300</v>
      </c>
      <c r="J48" s="34">
        <f>VLOOKUP(E48,'dane dodatkowe'!$A$2:$C$6,3,0)</f>
        <v>0.2</v>
      </c>
      <c r="K48" s="36">
        <f t="shared" si="2"/>
        <v>3460</v>
      </c>
      <c r="L48" s="27" t="str">
        <f>IF(AND(C48="d3",E48="s1"),'dane dodatkowe'!$B$8,"")</f>
        <v/>
      </c>
      <c r="M48" s="45">
        <f t="shared" si="3"/>
        <v>20760</v>
      </c>
    </row>
    <row r="49" spans="1:13" x14ac:dyDescent="0.25">
      <c r="A49" s="1" t="s">
        <v>27</v>
      </c>
      <c r="B49" s="1" t="s">
        <v>59</v>
      </c>
      <c r="C49" s="2" t="s">
        <v>8</v>
      </c>
      <c r="D49" s="25" t="str">
        <f>VLOOKUP(C49,'dane dodatkowe'!$E$2:$F$6,2,0)</f>
        <v>Administracja</v>
      </c>
      <c r="E49" s="2" t="s">
        <v>14</v>
      </c>
      <c r="F49" s="25" t="str">
        <f>VLOOKUP(E49,'dane dodatkowe'!$A$2:$B$6,2,0)</f>
        <v>Asystent</v>
      </c>
      <c r="G49" s="5">
        <v>13916</v>
      </c>
      <c r="H49" s="26" t="str">
        <f t="shared" si="1"/>
        <v>luty</v>
      </c>
      <c r="I49" s="30">
        <v>9200</v>
      </c>
      <c r="J49" s="34">
        <f>VLOOKUP(E49,'dane dodatkowe'!$A$2:$C$6,3,0)</f>
        <v>0.1</v>
      </c>
      <c r="K49" s="36">
        <f t="shared" si="2"/>
        <v>920</v>
      </c>
      <c r="L49" s="27" t="str">
        <f>IF(AND(C49="d3",E49="s1"),'dane dodatkowe'!$B$8,"")</f>
        <v/>
      </c>
      <c r="M49" s="45">
        <f t="shared" si="3"/>
        <v>10120</v>
      </c>
    </row>
    <row r="50" spans="1:13" x14ac:dyDescent="0.25">
      <c r="A50" s="3" t="s">
        <v>60</v>
      </c>
      <c r="B50" s="3" t="s">
        <v>59</v>
      </c>
      <c r="C50" s="4" t="s">
        <v>8</v>
      </c>
      <c r="D50" s="25" t="str">
        <f>VLOOKUP(C50,'dane dodatkowe'!$E$2:$F$6,2,0)</f>
        <v>Administracja</v>
      </c>
      <c r="E50" s="2" t="s">
        <v>36</v>
      </c>
      <c r="F50" s="25" t="str">
        <f>VLOOKUP(E50,'dane dodatkowe'!$A$2:$B$6,2,0)</f>
        <v>Księgowy</v>
      </c>
      <c r="G50" s="5">
        <v>19944</v>
      </c>
      <c r="H50" s="26" t="str">
        <f t="shared" si="1"/>
        <v>sierpień</v>
      </c>
      <c r="I50" s="30">
        <v>7450</v>
      </c>
      <c r="J50" s="34">
        <f>VLOOKUP(E50,'dane dodatkowe'!$A$2:$C$6,3,0)</f>
        <v>0.15</v>
      </c>
      <c r="K50" s="36">
        <f t="shared" si="2"/>
        <v>1117.5</v>
      </c>
      <c r="L50" s="27" t="str">
        <f>IF(AND(C50="d3",E50="s1"),'dane dodatkowe'!$B$8,"")</f>
        <v/>
      </c>
      <c r="M50" s="45">
        <f t="shared" si="3"/>
        <v>8567.5</v>
      </c>
    </row>
    <row r="51" spans="1:13" x14ac:dyDescent="0.25">
      <c r="A51" s="1" t="s">
        <v>61</v>
      </c>
      <c r="B51" s="1" t="s">
        <v>62</v>
      </c>
      <c r="C51" s="2" t="s">
        <v>16</v>
      </c>
      <c r="D51" s="25" t="str">
        <f>VLOOKUP(C51,'dane dodatkowe'!$E$2:$F$6,2,0)</f>
        <v>Produkcja</v>
      </c>
      <c r="E51" s="2" t="s">
        <v>14</v>
      </c>
      <c r="F51" s="25" t="str">
        <f>VLOOKUP(E51,'dane dodatkowe'!$A$2:$B$6,2,0)</f>
        <v>Asystent</v>
      </c>
      <c r="G51" s="5">
        <v>16387</v>
      </c>
      <c r="H51" s="26" t="str">
        <f t="shared" si="1"/>
        <v>listopad</v>
      </c>
      <c r="I51" s="30">
        <v>7800</v>
      </c>
      <c r="J51" s="34">
        <f>VLOOKUP(E51,'dane dodatkowe'!$A$2:$C$6,3,0)</f>
        <v>0.1</v>
      </c>
      <c r="K51" s="36">
        <f t="shared" si="2"/>
        <v>780</v>
      </c>
      <c r="L51" s="27" t="str">
        <f>IF(AND(C51="d3",E51="s1"),'dane dodatkowe'!$B$8,"")</f>
        <v/>
      </c>
      <c r="M51" s="45">
        <f t="shared" si="3"/>
        <v>8580</v>
      </c>
    </row>
    <row r="52" spans="1:13" x14ac:dyDescent="0.25">
      <c r="A52" s="1" t="s">
        <v>63</v>
      </c>
      <c r="B52" s="1" t="s">
        <v>64</v>
      </c>
      <c r="C52" s="2" t="s">
        <v>16</v>
      </c>
      <c r="D52" s="25" t="str">
        <f>VLOOKUP(C52,'dane dodatkowe'!$E$2:$F$6,2,0)</f>
        <v>Produkcja</v>
      </c>
      <c r="E52" s="2" t="s">
        <v>14</v>
      </c>
      <c r="F52" s="25" t="str">
        <f>VLOOKUP(E52,'dane dodatkowe'!$A$2:$B$6,2,0)</f>
        <v>Asystent</v>
      </c>
      <c r="G52" s="5">
        <v>21123</v>
      </c>
      <c r="H52" s="26" t="str">
        <f t="shared" si="1"/>
        <v>październik</v>
      </c>
      <c r="I52" s="30">
        <v>13200</v>
      </c>
      <c r="J52" s="34">
        <f>VLOOKUP(E52,'dane dodatkowe'!$A$2:$C$6,3,0)</f>
        <v>0.1</v>
      </c>
      <c r="K52" s="36">
        <f t="shared" si="2"/>
        <v>1320</v>
      </c>
      <c r="L52" s="27" t="str">
        <f>IF(AND(C52="d3",E52="s1"),'dane dodatkowe'!$B$8,"")</f>
        <v/>
      </c>
      <c r="M52" s="45">
        <f t="shared" si="3"/>
        <v>14520</v>
      </c>
    </row>
    <row r="53" spans="1:13" x14ac:dyDescent="0.25">
      <c r="A53" s="3" t="s">
        <v>65</v>
      </c>
      <c r="B53" s="3" t="s">
        <v>64</v>
      </c>
      <c r="C53" s="2" t="s">
        <v>16</v>
      </c>
      <c r="D53" s="25" t="str">
        <f>VLOOKUP(C53,'dane dodatkowe'!$E$2:$F$6,2,0)</f>
        <v>Produkcja</v>
      </c>
      <c r="E53" s="2" t="s">
        <v>9</v>
      </c>
      <c r="F53" s="25" t="str">
        <f>VLOOKUP(E53,'dane dodatkowe'!$A$2:$B$6,2,0)</f>
        <v>Konsultant</v>
      </c>
      <c r="G53" s="5">
        <v>20720</v>
      </c>
      <c r="H53" s="26" t="str">
        <f t="shared" si="1"/>
        <v>wrzesień</v>
      </c>
      <c r="I53" s="30">
        <v>14000</v>
      </c>
      <c r="J53" s="34">
        <f>VLOOKUP(E53,'dane dodatkowe'!$A$2:$C$6,3,0)</f>
        <v>0.25</v>
      </c>
      <c r="K53" s="36">
        <f t="shared" si="2"/>
        <v>3500</v>
      </c>
      <c r="L53" s="27" t="str">
        <f>IF(AND(C53="d3",E53="s1"),'dane dodatkowe'!$B$8,"")</f>
        <v/>
      </c>
      <c r="M53" s="45">
        <f t="shared" si="3"/>
        <v>17500</v>
      </c>
    </row>
    <row r="54" spans="1:13" x14ac:dyDescent="0.25">
      <c r="A54" s="3" t="s">
        <v>17</v>
      </c>
      <c r="B54" s="3" t="s">
        <v>64</v>
      </c>
      <c r="C54" s="2" t="s">
        <v>16</v>
      </c>
      <c r="D54" s="25" t="str">
        <f>VLOOKUP(C54,'dane dodatkowe'!$E$2:$F$6,2,0)</f>
        <v>Produkcja</v>
      </c>
      <c r="E54" s="2" t="s">
        <v>36</v>
      </c>
      <c r="F54" s="25" t="str">
        <f>VLOOKUP(E54,'dane dodatkowe'!$A$2:$B$6,2,0)</f>
        <v>Księgowy</v>
      </c>
      <c r="G54" s="5">
        <v>22539</v>
      </c>
      <c r="H54" s="26" t="str">
        <f t="shared" si="1"/>
        <v>wrzesień</v>
      </c>
      <c r="I54" s="30">
        <v>9200</v>
      </c>
      <c r="J54" s="34">
        <f>VLOOKUP(E54,'dane dodatkowe'!$A$2:$C$6,3,0)</f>
        <v>0.15</v>
      </c>
      <c r="K54" s="36">
        <f t="shared" si="2"/>
        <v>1380</v>
      </c>
      <c r="L54" s="27" t="str">
        <f>IF(AND(C54="d3",E54="s1"),'dane dodatkowe'!$B$8,"")</f>
        <v/>
      </c>
      <c r="M54" s="45">
        <f t="shared" si="3"/>
        <v>10580</v>
      </c>
    </row>
    <row r="55" spans="1:13" x14ac:dyDescent="0.25">
      <c r="A55" s="3" t="s">
        <v>66</v>
      </c>
      <c r="B55" s="3" t="s">
        <v>64</v>
      </c>
      <c r="C55" s="4" t="s">
        <v>67</v>
      </c>
      <c r="D55" s="25" t="str">
        <f>VLOOKUP(C55,'dane dodatkowe'!$E$2:$F$6,2,0)</f>
        <v>Obsługa Klienta</v>
      </c>
      <c r="E55" s="2" t="s">
        <v>12</v>
      </c>
      <c r="F55" s="25" t="str">
        <f>VLOOKUP(E55,'dane dodatkowe'!$A$2:$B$6,2,0)</f>
        <v>Sprzedawca</v>
      </c>
      <c r="G55" s="5">
        <v>17484</v>
      </c>
      <c r="H55" s="26" t="str">
        <f t="shared" si="1"/>
        <v>listopad</v>
      </c>
      <c r="I55" s="30">
        <v>8400</v>
      </c>
      <c r="J55" s="34">
        <f>VLOOKUP(E55,'dane dodatkowe'!$A$2:$C$6,3,0)</f>
        <v>0.05</v>
      </c>
      <c r="K55" s="36">
        <f t="shared" si="2"/>
        <v>420</v>
      </c>
      <c r="L55" s="27" t="str">
        <f>IF(AND(C55="d3",E55="s1"),'dane dodatkowe'!$B$8,"")</f>
        <v/>
      </c>
      <c r="M55" s="45">
        <f t="shared" si="3"/>
        <v>8820</v>
      </c>
    </row>
    <row r="56" spans="1:13" x14ac:dyDescent="0.25">
      <c r="A56" s="3" t="s">
        <v>60</v>
      </c>
      <c r="B56" s="3" t="s">
        <v>64</v>
      </c>
      <c r="C56" s="4" t="s">
        <v>21</v>
      </c>
      <c r="D56" s="25" t="str">
        <f>VLOOKUP(C56,'dane dodatkowe'!$E$2:$F$6,2,0)</f>
        <v>Techniczny</v>
      </c>
      <c r="E56" s="2" t="s">
        <v>9</v>
      </c>
      <c r="F56" s="25" t="str">
        <f>VLOOKUP(E56,'dane dodatkowe'!$A$2:$B$6,2,0)</f>
        <v>Konsultant</v>
      </c>
      <c r="G56" s="5">
        <v>22539</v>
      </c>
      <c r="H56" s="26" t="str">
        <f t="shared" si="1"/>
        <v>wrzesień</v>
      </c>
      <c r="I56" s="30">
        <v>5900</v>
      </c>
      <c r="J56" s="34">
        <f>VLOOKUP(E56,'dane dodatkowe'!$A$2:$C$6,3,0)</f>
        <v>0.25</v>
      </c>
      <c r="K56" s="36">
        <f t="shared" si="2"/>
        <v>1475</v>
      </c>
      <c r="L56" s="27" t="str">
        <f>IF(AND(C56="d3",E56="s1"),'dane dodatkowe'!$B$8,"")</f>
        <v/>
      </c>
      <c r="M56" s="45">
        <f t="shared" si="3"/>
        <v>7375</v>
      </c>
    </row>
    <row r="57" spans="1:13" x14ac:dyDescent="0.25">
      <c r="A57" s="3" t="s">
        <v>68</v>
      </c>
      <c r="B57" s="3" t="s">
        <v>64</v>
      </c>
      <c r="C57" s="4" t="s">
        <v>18</v>
      </c>
      <c r="D57" s="25" t="str">
        <f>VLOOKUP(C57,'dane dodatkowe'!$E$2:$F$6,2,0)</f>
        <v>Magazyn</v>
      </c>
      <c r="E57" s="4" t="s">
        <v>9</v>
      </c>
      <c r="F57" s="25" t="str">
        <f>VLOOKUP(E57,'dane dodatkowe'!$A$2:$B$6,2,0)</f>
        <v>Konsultant</v>
      </c>
      <c r="G57" s="5">
        <v>8464</v>
      </c>
      <c r="H57" s="26" t="str">
        <f t="shared" si="1"/>
        <v>marzec</v>
      </c>
      <c r="I57" s="30">
        <v>6700</v>
      </c>
      <c r="J57" s="34">
        <f>VLOOKUP(E57,'dane dodatkowe'!$A$2:$C$6,3,0)</f>
        <v>0.25</v>
      </c>
      <c r="K57" s="36">
        <f t="shared" si="2"/>
        <v>1675</v>
      </c>
      <c r="L57" s="27" t="str">
        <f>IF(AND(C57="d3",E57="s1"),'dane dodatkowe'!$B$8,"")</f>
        <v/>
      </c>
      <c r="M57" s="45">
        <f t="shared" si="3"/>
        <v>8375</v>
      </c>
    </row>
    <row r="58" spans="1:13" x14ac:dyDescent="0.25">
      <c r="A58" s="1" t="s">
        <v>69</v>
      </c>
      <c r="B58" s="1" t="s">
        <v>70</v>
      </c>
      <c r="C58" s="2" t="s">
        <v>16</v>
      </c>
      <c r="D58" s="25" t="str">
        <f>VLOOKUP(C58,'dane dodatkowe'!$E$2:$F$6,2,0)</f>
        <v>Produkcja</v>
      </c>
      <c r="E58" s="2" t="s">
        <v>9</v>
      </c>
      <c r="F58" s="25" t="str">
        <f>VLOOKUP(E58,'dane dodatkowe'!$A$2:$B$6,2,0)</f>
        <v>Konsultant</v>
      </c>
      <c r="G58" s="5">
        <v>24447</v>
      </c>
      <c r="H58" s="26" t="str">
        <f t="shared" si="1"/>
        <v>grudzień</v>
      </c>
      <c r="I58" s="30">
        <v>12100</v>
      </c>
      <c r="J58" s="34">
        <f>VLOOKUP(E58,'dane dodatkowe'!$A$2:$C$6,3,0)</f>
        <v>0.25</v>
      </c>
      <c r="K58" s="36">
        <f t="shared" si="2"/>
        <v>3025</v>
      </c>
      <c r="L58" s="27" t="str">
        <f>IF(AND(C58="d3",E58="s1"),'dane dodatkowe'!$B$8,"")</f>
        <v/>
      </c>
      <c r="M58" s="45">
        <f t="shared" si="3"/>
        <v>15125</v>
      </c>
    </row>
    <row r="59" spans="1:13" x14ac:dyDescent="0.25">
      <c r="A59" s="3" t="s">
        <v>37</v>
      </c>
      <c r="B59" s="3" t="s">
        <v>70</v>
      </c>
      <c r="C59" s="4" t="s">
        <v>18</v>
      </c>
      <c r="D59" s="25" t="str">
        <f>VLOOKUP(C59,'dane dodatkowe'!$E$2:$F$6,2,0)</f>
        <v>Magazyn</v>
      </c>
      <c r="E59" s="4" t="s">
        <v>19</v>
      </c>
      <c r="F59" s="25" t="str">
        <f>VLOOKUP(E59,'dane dodatkowe'!$A$2:$B$6,2,0)</f>
        <v>Kierownik</v>
      </c>
      <c r="G59" s="5">
        <v>23849</v>
      </c>
      <c r="H59" s="26" t="str">
        <f t="shared" si="1"/>
        <v>kwiecień</v>
      </c>
      <c r="I59" s="30">
        <v>13200</v>
      </c>
      <c r="J59" s="34">
        <f>VLOOKUP(E59,'dane dodatkowe'!$A$2:$C$6,3,0)</f>
        <v>0.2</v>
      </c>
      <c r="K59" s="36">
        <f t="shared" si="2"/>
        <v>2640</v>
      </c>
      <c r="L59" s="27" t="str">
        <f>IF(AND(C59="d3",E59="s1"),'dane dodatkowe'!$B$8,"")</f>
        <v/>
      </c>
      <c r="M59" s="45">
        <f t="shared" si="3"/>
        <v>15840</v>
      </c>
    </row>
    <row r="60" spans="1:13" x14ac:dyDescent="0.25">
      <c r="A60" s="1" t="s">
        <v>71</v>
      </c>
      <c r="B60" s="1" t="s">
        <v>72</v>
      </c>
      <c r="C60" s="2" t="s">
        <v>16</v>
      </c>
      <c r="D60" s="25" t="str">
        <f>VLOOKUP(C60,'dane dodatkowe'!$E$2:$F$6,2,0)</f>
        <v>Produkcja</v>
      </c>
      <c r="E60" s="2" t="s">
        <v>9</v>
      </c>
      <c r="F60" s="25" t="str">
        <f>VLOOKUP(E60,'dane dodatkowe'!$A$2:$B$6,2,0)</f>
        <v>Konsultant</v>
      </c>
      <c r="G60" s="5">
        <v>27644</v>
      </c>
      <c r="H60" s="26" t="str">
        <f t="shared" si="1"/>
        <v>wrzesień</v>
      </c>
      <c r="I60" s="30">
        <v>6500</v>
      </c>
      <c r="J60" s="34">
        <f>VLOOKUP(E60,'dane dodatkowe'!$A$2:$C$6,3,0)</f>
        <v>0.25</v>
      </c>
      <c r="K60" s="36">
        <f t="shared" si="2"/>
        <v>1625</v>
      </c>
      <c r="L60" s="27" t="str">
        <f>IF(AND(C60="d3",E60="s1"),'dane dodatkowe'!$B$8,"")</f>
        <v/>
      </c>
      <c r="M60" s="45">
        <f t="shared" si="3"/>
        <v>8125</v>
      </c>
    </row>
    <row r="61" spans="1:13" x14ac:dyDescent="0.25">
      <c r="A61" s="1" t="s">
        <v>73</v>
      </c>
      <c r="B61" s="1" t="s">
        <v>74</v>
      </c>
      <c r="C61" s="2" t="s">
        <v>16</v>
      </c>
      <c r="D61" s="25" t="str">
        <f>VLOOKUP(C61,'dane dodatkowe'!$E$2:$F$6,2,0)</f>
        <v>Produkcja</v>
      </c>
      <c r="E61" s="2" t="s">
        <v>19</v>
      </c>
      <c r="F61" s="25" t="str">
        <f>VLOOKUP(E61,'dane dodatkowe'!$A$2:$B$6,2,0)</f>
        <v>Kierownik</v>
      </c>
      <c r="G61" s="5">
        <v>20720</v>
      </c>
      <c r="H61" s="26" t="str">
        <f t="shared" si="1"/>
        <v>wrzesień</v>
      </c>
      <c r="I61" s="30">
        <v>7000</v>
      </c>
      <c r="J61" s="34">
        <f>VLOOKUP(E61,'dane dodatkowe'!$A$2:$C$6,3,0)</f>
        <v>0.2</v>
      </c>
      <c r="K61" s="36">
        <f t="shared" si="2"/>
        <v>1400</v>
      </c>
      <c r="L61" s="27" t="str">
        <f>IF(AND(C61="d3",E61="s1"),'dane dodatkowe'!$B$8,"")</f>
        <v/>
      </c>
      <c r="M61" s="45">
        <f t="shared" si="3"/>
        <v>8400</v>
      </c>
    </row>
    <row r="62" spans="1:13" x14ac:dyDescent="0.25">
      <c r="A62" s="1" t="s">
        <v>75</v>
      </c>
      <c r="B62" s="1" t="s">
        <v>74</v>
      </c>
      <c r="C62" s="2" t="s">
        <v>16</v>
      </c>
      <c r="D62" s="25" t="str">
        <f>VLOOKUP(C62,'dane dodatkowe'!$E$2:$F$6,2,0)</f>
        <v>Produkcja</v>
      </c>
      <c r="E62" s="2" t="s">
        <v>36</v>
      </c>
      <c r="F62" s="25" t="str">
        <f>VLOOKUP(E62,'dane dodatkowe'!$A$2:$B$6,2,0)</f>
        <v>Księgowy</v>
      </c>
      <c r="G62" s="5">
        <v>13797</v>
      </c>
      <c r="H62" s="26" t="str">
        <f t="shared" si="1"/>
        <v>październik</v>
      </c>
      <c r="I62" s="30">
        <v>9000</v>
      </c>
      <c r="J62" s="34">
        <f>VLOOKUP(E62,'dane dodatkowe'!$A$2:$C$6,3,0)</f>
        <v>0.15</v>
      </c>
      <c r="K62" s="36">
        <f t="shared" si="2"/>
        <v>1350</v>
      </c>
      <c r="L62" s="27" t="str">
        <f>IF(AND(C62="d3",E62="s1"),'dane dodatkowe'!$B$8,"")</f>
        <v/>
      </c>
      <c r="M62" s="45">
        <f t="shared" si="3"/>
        <v>10350</v>
      </c>
    </row>
    <row r="63" spans="1:13" x14ac:dyDescent="0.25">
      <c r="A63" s="3" t="s">
        <v>27</v>
      </c>
      <c r="B63" s="3" t="s">
        <v>74</v>
      </c>
      <c r="C63" s="2" t="s">
        <v>21</v>
      </c>
      <c r="D63" s="25" t="str">
        <f>VLOOKUP(C63,'dane dodatkowe'!$E$2:$F$6,2,0)</f>
        <v>Techniczny</v>
      </c>
      <c r="E63" s="2" t="s">
        <v>12</v>
      </c>
      <c r="F63" s="25" t="str">
        <f>VLOOKUP(E63,'dane dodatkowe'!$A$2:$B$6,2,0)</f>
        <v>Sprzedawca</v>
      </c>
      <c r="G63" s="5">
        <v>27262</v>
      </c>
      <c r="H63" s="26" t="str">
        <f t="shared" si="1"/>
        <v>sierpień</v>
      </c>
      <c r="I63" s="30">
        <v>10500</v>
      </c>
      <c r="J63" s="34">
        <f>VLOOKUP(E63,'dane dodatkowe'!$A$2:$C$6,3,0)</f>
        <v>0.05</v>
      </c>
      <c r="K63" s="36">
        <f t="shared" si="2"/>
        <v>525</v>
      </c>
      <c r="L63" s="27" t="str">
        <f>IF(AND(C63="d3",E63="s1"),'dane dodatkowe'!$B$8,"")</f>
        <v/>
      </c>
      <c r="M63" s="45">
        <f t="shared" si="3"/>
        <v>11025</v>
      </c>
    </row>
    <row r="64" spans="1:13" x14ac:dyDescent="0.25">
      <c r="A64" s="1" t="s">
        <v>76</v>
      </c>
      <c r="B64" s="1" t="s">
        <v>64</v>
      </c>
      <c r="C64" s="2" t="s">
        <v>18</v>
      </c>
      <c r="D64" s="25" t="str">
        <f>VLOOKUP(C64,'dane dodatkowe'!$E$2:$F$6,2,0)</f>
        <v>Magazyn</v>
      </c>
      <c r="E64" s="2" t="s">
        <v>9</v>
      </c>
      <c r="F64" s="25" t="str">
        <f>VLOOKUP(E64,'dane dodatkowe'!$A$2:$B$6,2,0)</f>
        <v>Konsultant</v>
      </c>
      <c r="G64" s="5">
        <v>8465</v>
      </c>
      <c r="H64" s="26" t="str">
        <f t="shared" si="1"/>
        <v>marzec</v>
      </c>
      <c r="I64" s="30">
        <v>12000</v>
      </c>
      <c r="J64" s="34">
        <f>VLOOKUP(E64,'dane dodatkowe'!$A$2:$C$6,3,0)</f>
        <v>0.25</v>
      </c>
      <c r="K64" s="36">
        <f t="shared" si="2"/>
        <v>3000</v>
      </c>
      <c r="L64" s="27" t="str">
        <f>IF(AND(C64="d3",E64="s1"),'dane dodatkowe'!$B$8,"")</f>
        <v/>
      </c>
      <c r="M64" s="45">
        <f t="shared" si="3"/>
        <v>15000</v>
      </c>
    </row>
    <row r="65" spans="1:13" x14ac:dyDescent="0.25">
      <c r="A65" s="3" t="s">
        <v>77</v>
      </c>
      <c r="B65" s="3" t="s">
        <v>78</v>
      </c>
      <c r="C65" s="2" t="s">
        <v>18</v>
      </c>
      <c r="D65" s="25" t="str">
        <f>VLOOKUP(C65,'dane dodatkowe'!$E$2:$F$6,2,0)</f>
        <v>Magazyn</v>
      </c>
      <c r="E65" s="2" t="s">
        <v>36</v>
      </c>
      <c r="F65" s="25" t="str">
        <f>VLOOKUP(E65,'dane dodatkowe'!$A$2:$B$6,2,0)</f>
        <v>Księgowy</v>
      </c>
      <c r="G65" s="5">
        <v>19944</v>
      </c>
      <c r="H65" s="26" t="str">
        <f t="shared" si="1"/>
        <v>sierpień</v>
      </c>
      <c r="I65" s="30">
        <v>9500</v>
      </c>
      <c r="J65" s="34">
        <f>VLOOKUP(E65,'dane dodatkowe'!$A$2:$C$6,3,0)</f>
        <v>0.15</v>
      </c>
      <c r="K65" s="36">
        <f t="shared" si="2"/>
        <v>1425</v>
      </c>
      <c r="L65" s="27" t="str">
        <f>IF(AND(C65="d3",E65="s1"),'dane dodatkowe'!$B$8,"")</f>
        <v/>
      </c>
      <c r="M65" s="45">
        <f t="shared" si="3"/>
        <v>10925</v>
      </c>
    </row>
    <row r="66" spans="1:13" x14ac:dyDescent="0.25">
      <c r="A66" s="3" t="s">
        <v>79</v>
      </c>
      <c r="B66" s="3" t="s">
        <v>80</v>
      </c>
      <c r="C66" s="2" t="s">
        <v>8</v>
      </c>
      <c r="D66" s="25" t="str">
        <f>VLOOKUP(C66,'dane dodatkowe'!$E$2:$F$6,2,0)</f>
        <v>Administracja</v>
      </c>
      <c r="E66" s="2" t="s">
        <v>9</v>
      </c>
      <c r="F66" s="25" t="str">
        <f>VLOOKUP(E66,'dane dodatkowe'!$A$2:$B$6,2,0)</f>
        <v>Konsultant</v>
      </c>
      <c r="G66" s="5">
        <v>19944</v>
      </c>
      <c r="H66" s="26" t="str">
        <f t="shared" si="1"/>
        <v>sierpień</v>
      </c>
      <c r="I66" s="30">
        <v>13000</v>
      </c>
      <c r="J66" s="34">
        <f>VLOOKUP(E66,'dane dodatkowe'!$A$2:$C$6,3,0)</f>
        <v>0.25</v>
      </c>
      <c r="K66" s="36">
        <f t="shared" si="2"/>
        <v>3250</v>
      </c>
      <c r="L66" s="27" t="str">
        <f>IF(AND(C66="d3",E66="s1"),'dane dodatkowe'!$B$8,"")</f>
        <v/>
      </c>
      <c r="M66" s="45">
        <f t="shared" si="3"/>
        <v>16250</v>
      </c>
    </row>
    <row r="67" spans="1:13" x14ac:dyDescent="0.25">
      <c r="A67" s="3" t="s">
        <v>34</v>
      </c>
      <c r="B67" s="3" t="s">
        <v>80</v>
      </c>
      <c r="C67" s="4" t="s">
        <v>8</v>
      </c>
      <c r="D67" s="25" t="str">
        <f>VLOOKUP(C67,'dane dodatkowe'!$E$2:$F$6,2,0)</f>
        <v>Administracja</v>
      </c>
      <c r="E67" s="2" t="s">
        <v>14</v>
      </c>
      <c r="F67" s="25" t="str">
        <f>VLOOKUP(E67,'dane dodatkowe'!$A$2:$B$6,2,0)</f>
        <v>Asystent</v>
      </c>
      <c r="G67" s="5">
        <v>19944</v>
      </c>
      <c r="H67" s="26" t="str">
        <f t="shared" si="1"/>
        <v>sierpień</v>
      </c>
      <c r="I67" s="30">
        <v>14500</v>
      </c>
      <c r="J67" s="34">
        <f>VLOOKUP(E67,'dane dodatkowe'!$A$2:$C$6,3,0)</f>
        <v>0.1</v>
      </c>
      <c r="K67" s="36">
        <f t="shared" si="2"/>
        <v>1450</v>
      </c>
      <c r="L67" s="27" t="str">
        <f>IF(AND(C67="d3",E67="s1"),'dane dodatkowe'!$B$8,"")</f>
        <v/>
      </c>
      <c r="M67" s="45">
        <f t="shared" si="3"/>
        <v>15950</v>
      </c>
    </row>
    <row r="68" spans="1:13" x14ac:dyDescent="0.25">
      <c r="A68" s="3" t="s">
        <v>81</v>
      </c>
      <c r="B68" s="3" t="s">
        <v>80</v>
      </c>
      <c r="C68" s="4" t="s">
        <v>67</v>
      </c>
      <c r="D68" s="25" t="str">
        <f>VLOOKUP(C68,'dane dodatkowe'!$E$2:$F$6,2,0)</f>
        <v>Obsługa Klienta</v>
      </c>
      <c r="E68" s="4" t="s">
        <v>9</v>
      </c>
      <c r="F68" s="25" t="str">
        <f>VLOOKUP(E68,'dane dodatkowe'!$A$2:$B$6,2,0)</f>
        <v>Konsultant</v>
      </c>
      <c r="G68" s="5">
        <v>19944</v>
      </c>
      <c r="H68" s="26" t="str">
        <f t="shared" si="1"/>
        <v>sierpień</v>
      </c>
      <c r="I68" s="30">
        <v>15000</v>
      </c>
      <c r="J68" s="34">
        <f>VLOOKUP(E68,'dane dodatkowe'!$A$2:$C$6,3,0)</f>
        <v>0.25</v>
      </c>
      <c r="K68" s="36">
        <f t="shared" si="2"/>
        <v>3750</v>
      </c>
      <c r="L68" s="27" t="str">
        <f>IF(AND(C68="d3",E68="s1"),'dane dodatkowe'!$B$8,"")</f>
        <v/>
      </c>
      <c r="M68" s="45">
        <f t="shared" si="3"/>
        <v>18750</v>
      </c>
    </row>
    <row r="69" spans="1:13" x14ac:dyDescent="0.25">
      <c r="A69" s="1" t="s">
        <v>82</v>
      </c>
      <c r="B69" s="1" t="s">
        <v>83</v>
      </c>
      <c r="C69" s="2" t="s">
        <v>8</v>
      </c>
      <c r="D69" s="25" t="str">
        <f>VLOOKUP(C69,'dane dodatkowe'!$E$2:$F$6,2,0)</f>
        <v>Administracja</v>
      </c>
      <c r="E69" s="2" t="s">
        <v>36</v>
      </c>
      <c r="F69" s="25" t="str">
        <f>VLOOKUP(E69,'dane dodatkowe'!$A$2:$B$6,2,0)</f>
        <v>Księgowy</v>
      </c>
      <c r="G69" s="5">
        <v>13798</v>
      </c>
      <c r="H69" s="26" t="str">
        <f t="shared" si="1"/>
        <v>październik</v>
      </c>
      <c r="I69" s="30">
        <v>6700</v>
      </c>
      <c r="J69" s="34">
        <f>VLOOKUP(E69,'dane dodatkowe'!$A$2:$C$6,3,0)</f>
        <v>0.15</v>
      </c>
      <c r="K69" s="36">
        <f t="shared" si="2"/>
        <v>1005</v>
      </c>
      <c r="L69" s="27" t="str">
        <f>IF(AND(C69="d3",E69="s1"),'dane dodatkowe'!$B$8,"")</f>
        <v/>
      </c>
      <c r="M69" s="45">
        <f t="shared" si="3"/>
        <v>7705</v>
      </c>
    </row>
    <row r="70" spans="1:13" x14ac:dyDescent="0.25">
      <c r="A70" s="3" t="s">
        <v>43</v>
      </c>
      <c r="B70" s="3" t="s">
        <v>84</v>
      </c>
      <c r="C70" s="4" t="s">
        <v>21</v>
      </c>
      <c r="D70" s="25" t="str">
        <f>VLOOKUP(C70,'dane dodatkowe'!$E$2:$F$6,2,0)</f>
        <v>Techniczny</v>
      </c>
      <c r="E70" s="4" t="s">
        <v>14</v>
      </c>
      <c r="F70" s="25" t="str">
        <f>VLOOKUP(E70,'dane dodatkowe'!$A$2:$B$6,2,0)</f>
        <v>Asystent</v>
      </c>
      <c r="G70" s="5">
        <v>25785</v>
      </c>
      <c r="H70" s="26" t="str">
        <f t="shared" si="1"/>
        <v>sierpień</v>
      </c>
      <c r="I70" s="30">
        <v>5000</v>
      </c>
      <c r="J70" s="34">
        <f>VLOOKUP(E70,'dane dodatkowe'!$A$2:$C$6,3,0)</f>
        <v>0.1</v>
      </c>
      <c r="K70" s="36">
        <f t="shared" si="2"/>
        <v>500</v>
      </c>
      <c r="L70" s="27">
        <f>IF(AND(C70="d3",E70="s1"),'dane dodatkowe'!$B$8,"")</f>
        <v>2000</v>
      </c>
      <c r="M70" s="45">
        <f t="shared" si="3"/>
        <v>7500</v>
      </c>
    </row>
    <row r="71" spans="1:13" x14ac:dyDescent="0.25">
      <c r="A71" s="1" t="s">
        <v>71</v>
      </c>
      <c r="B71" s="1" t="s">
        <v>85</v>
      </c>
      <c r="C71" s="2" t="s">
        <v>16</v>
      </c>
      <c r="D71" s="25" t="str">
        <f>VLOOKUP(C71,'dane dodatkowe'!$E$2:$F$6,2,0)</f>
        <v>Produkcja</v>
      </c>
      <c r="E71" s="2" t="s">
        <v>9</v>
      </c>
      <c r="F71" s="25" t="str">
        <f>VLOOKUP(E71,'dane dodatkowe'!$A$2:$B$6,2,0)</f>
        <v>Konsultant</v>
      </c>
      <c r="G71" s="5">
        <v>26341</v>
      </c>
      <c r="H71" s="26" t="str">
        <f t="shared" si="1"/>
        <v>luty</v>
      </c>
      <c r="I71" s="30">
        <v>4500</v>
      </c>
      <c r="J71" s="34">
        <f>VLOOKUP(E71,'dane dodatkowe'!$A$2:$C$6,3,0)</f>
        <v>0.25</v>
      </c>
      <c r="K71" s="36">
        <f t="shared" si="2"/>
        <v>1125</v>
      </c>
      <c r="L71" s="27" t="str">
        <f>IF(AND(C71="d3",E71="s1"),'dane dodatkowe'!$B$8,"")</f>
        <v/>
      </c>
      <c r="M71" s="45">
        <f t="shared" si="3"/>
        <v>5625</v>
      </c>
    </row>
    <row r="72" spans="1:13" x14ac:dyDescent="0.25">
      <c r="A72" s="3" t="s">
        <v>86</v>
      </c>
      <c r="B72" s="3" t="s">
        <v>85</v>
      </c>
      <c r="C72" s="2" t="s">
        <v>16</v>
      </c>
      <c r="D72" s="25" t="str">
        <f>VLOOKUP(C72,'dane dodatkowe'!$E$2:$F$6,2,0)</f>
        <v>Produkcja</v>
      </c>
      <c r="E72" s="2" t="s">
        <v>19</v>
      </c>
      <c r="F72" s="25" t="str">
        <f>VLOOKUP(E72,'dane dodatkowe'!$A$2:$B$6,2,0)</f>
        <v>Kierownik</v>
      </c>
      <c r="G72" s="5">
        <v>17841</v>
      </c>
      <c r="H72" s="26" t="str">
        <f t="shared" si="1"/>
        <v>listopad</v>
      </c>
      <c r="I72" s="30">
        <v>6700</v>
      </c>
      <c r="J72" s="34">
        <f>VLOOKUP(E72,'dane dodatkowe'!$A$2:$C$6,3,0)</f>
        <v>0.2</v>
      </c>
      <c r="K72" s="36">
        <f t="shared" si="2"/>
        <v>1340</v>
      </c>
      <c r="L72" s="27" t="str">
        <f>IF(AND(C72="d3",E72="s1"),'dane dodatkowe'!$B$8,"")</f>
        <v/>
      </c>
      <c r="M72" s="45">
        <f t="shared" si="3"/>
        <v>8040</v>
      </c>
    </row>
    <row r="73" spans="1:13" x14ac:dyDescent="0.25">
      <c r="A73" s="3" t="s">
        <v>35</v>
      </c>
      <c r="B73" s="3" t="s">
        <v>87</v>
      </c>
      <c r="C73" s="4" t="s">
        <v>67</v>
      </c>
      <c r="D73" s="25" t="str">
        <f>VLOOKUP(C73,'dane dodatkowe'!$E$2:$F$6,2,0)</f>
        <v>Obsługa Klienta</v>
      </c>
      <c r="E73" s="2" t="s">
        <v>19</v>
      </c>
      <c r="F73" s="25" t="str">
        <f>VLOOKUP(E73,'dane dodatkowe'!$A$2:$B$6,2,0)</f>
        <v>Kierownik</v>
      </c>
      <c r="G73" s="5">
        <v>23216</v>
      </c>
      <c r="H73" s="26" t="str">
        <f t="shared" si="1"/>
        <v>lipiec</v>
      </c>
      <c r="I73" s="30">
        <v>7700</v>
      </c>
      <c r="J73" s="34">
        <f>VLOOKUP(E73,'dane dodatkowe'!$A$2:$C$6,3,0)</f>
        <v>0.2</v>
      </c>
      <c r="K73" s="36">
        <f t="shared" si="2"/>
        <v>1540</v>
      </c>
      <c r="L73" s="27" t="str">
        <f>IF(AND(C73="d3",E73="s1"),'dane dodatkowe'!$B$8,"")</f>
        <v/>
      </c>
      <c r="M73" s="45">
        <f t="shared" si="3"/>
        <v>9240</v>
      </c>
    </row>
    <row r="74" spans="1:13" x14ac:dyDescent="0.25">
      <c r="A74" s="3" t="s">
        <v>81</v>
      </c>
      <c r="B74" s="3" t="s">
        <v>87</v>
      </c>
      <c r="C74" s="4" t="s">
        <v>8</v>
      </c>
      <c r="D74" s="25" t="str">
        <f>VLOOKUP(C74,'dane dodatkowe'!$E$2:$F$6,2,0)</f>
        <v>Administracja</v>
      </c>
      <c r="E74" s="4" t="s">
        <v>12</v>
      </c>
      <c r="F74" s="25" t="str">
        <f>VLOOKUP(E74,'dane dodatkowe'!$A$2:$B$6,2,0)</f>
        <v>Sprzedawca</v>
      </c>
      <c r="G74" s="5">
        <v>17871</v>
      </c>
      <c r="H74" s="26" t="str">
        <f t="shared" si="1"/>
        <v>grudzień</v>
      </c>
      <c r="I74" s="30">
        <v>8300</v>
      </c>
      <c r="J74" s="34">
        <f>VLOOKUP(E74,'dane dodatkowe'!$A$2:$C$6,3,0)</f>
        <v>0.05</v>
      </c>
      <c r="K74" s="36">
        <f t="shared" si="2"/>
        <v>415</v>
      </c>
      <c r="L74" s="27" t="str">
        <f>IF(AND(C74="d3",E74="s1"),'dane dodatkowe'!$B$8,"")</f>
        <v/>
      </c>
      <c r="M74" s="45">
        <f t="shared" si="3"/>
        <v>8715</v>
      </c>
    </row>
    <row r="75" spans="1:13" x14ac:dyDescent="0.25">
      <c r="A75" s="1" t="s">
        <v>88</v>
      </c>
      <c r="B75" s="1" t="s">
        <v>89</v>
      </c>
      <c r="C75" s="2" t="s">
        <v>18</v>
      </c>
      <c r="D75" s="25" t="str">
        <f>VLOOKUP(C75,'dane dodatkowe'!$E$2:$F$6,2,0)</f>
        <v>Magazyn</v>
      </c>
      <c r="E75" s="2" t="s">
        <v>14</v>
      </c>
      <c r="F75" s="25" t="str">
        <f>VLOOKUP(E75,'dane dodatkowe'!$A$2:$B$6,2,0)</f>
        <v>Asystent</v>
      </c>
      <c r="G75" s="5">
        <v>25371</v>
      </c>
      <c r="H75" s="26" t="str">
        <f t="shared" si="1"/>
        <v>czerwiec</v>
      </c>
      <c r="I75" s="30">
        <v>10800</v>
      </c>
      <c r="J75" s="34">
        <f>VLOOKUP(E75,'dane dodatkowe'!$A$2:$C$6,3,0)</f>
        <v>0.1</v>
      </c>
      <c r="K75" s="36">
        <f t="shared" si="2"/>
        <v>1080</v>
      </c>
      <c r="L75" s="27" t="str">
        <f>IF(AND(C75="d3",E75="s1"),'dane dodatkowe'!$B$8,"")</f>
        <v/>
      </c>
      <c r="M75" s="45">
        <f t="shared" si="3"/>
        <v>11880</v>
      </c>
    </row>
    <row r="76" spans="1:13" x14ac:dyDescent="0.25">
      <c r="A76" s="1" t="s">
        <v>90</v>
      </c>
      <c r="B76" s="1" t="s">
        <v>89</v>
      </c>
      <c r="C76" s="2" t="s">
        <v>21</v>
      </c>
      <c r="D76" s="25" t="str">
        <f>VLOOKUP(C76,'dane dodatkowe'!$E$2:$F$6,2,0)</f>
        <v>Techniczny</v>
      </c>
      <c r="E76" s="2" t="s">
        <v>36</v>
      </c>
      <c r="F76" s="25" t="str">
        <f>VLOOKUP(E76,'dane dodatkowe'!$A$2:$B$6,2,0)</f>
        <v>Księgowy</v>
      </c>
      <c r="G76" s="5">
        <v>17423</v>
      </c>
      <c r="H76" s="26" t="str">
        <f t="shared" si="1"/>
        <v>wrzesień</v>
      </c>
      <c r="I76" s="30">
        <v>12000</v>
      </c>
      <c r="J76" s="34">
        <f>VLOOKUP(E76,'dane dodatkowe'!$A$2:$C$6,3,0)</f>
        <v>0.15</v>
      </c>
      <c r="K76" s="36">
        <f t="shared" si="2"/>
        <v>1800</v>
      </c>
      <c r="L76" s="27" t="str">
        <f>IF(AND(C76="d3",E76="s1"),'dane dodatkowe'!$B$8,"")</f>
        <v/>
      </c>
      <c r="M76" s="45">
        <f t="shared" si="3"/>
        <v>13800</v>
      </c>
    </row>
    <row r="77" spans="1:13" x14ac:dyDescent="0.25">
      <c r="A77" s="1" t="s">
        <v>91</v>
      </c>
      <c r="B77" s="1" t="s">
        <v>92</v>
      </c>
      <c r="C77" s="2" t="s">
        <v>16</v>
      </c>
      <c r="D77" s="25" t="str">
        <f>VLOOKUP(C77,'dane dodatkowe'!$E$2:$F$6,2,0)</f>
        <v>Produkcja</v>
      </c>
      <c r="E77" s="2" t="s">
        <v>12</v>
      </c>
      <c r="F77" s="25" t="str">
        <f>VLOOKUP(E77,'dane dodatkowe'!$A$2:$B$6,2,0)</f>
        <v>Sprzedawca</v>
      </c>
      <c r="G77" s="5">
        <v>19944</v>
      </c>
      <c r="H77" s="26" t="str">
        <f t="shared" si="1"/>
        <v>sierpień</v>
      </c>
      <c r="I77" s="30">
        <v>9200</v>
      </c>
      <c r="J77" s="34">
        <f>VLOOKUP(E77,'dane dodatkowe'!$A$2:$C$6,3,0)</f>
        <v>0.05</v>
      </c>
      <c r="K77" s="36">
        <f t="shared" si="2"/>
        <v>460</v>
      </c>
      <c r="L77" s="27" t="str">
        <f>IF(AND(C77="d3",E77="s1"),'dane dodatkowe'!$B$8,"")</f>
        <v/>
      </c>
      <c r="M77" s="45">
        <f t="shared" si="3"/>
        <v>9660</v>
      </c>
    </row>
    <row r="78" spans="1:13" x14ac:dyDescent="0.25">
      <c r="A78" s="1" t="s">
        <v>93</v>
      </c>
      <c r="B78" s="1" t="s">
        <v>92</v>
      </c>
      <c r="C78" s="2" t="s">
        <v>8</v>
      </c>
      <c r="D78" s="25" t="str">
        <f>VLOOKUP(C78,'dane dodatkowe'!$E$2:$F$6,2,0)</f>
        <v>Administracja</v>
      </c>
      <c r="E78" s="2" t="s">
        <v>9</v>
      </c>
      <c r="F78" s="25" t="str">
        <f>VLOOKUP(E78,'dane dodatkowe'!$A$2:$B$6,2,0)</f>
        <v>Konsultant</v>
      </c>
      <c r="G78" s="5">
        <v>8466</v>
      </c>
      <c r="H78" s="26" t="str">
        <f t="shared" si="1"/>
        <v>marzec</v>
      </c>
      <c r="I78" s="30">
        <v>8400</v>
      </c>
      <c r="J78" s="34">
        <f>VLOOKUP(E78,'dane dodatkowe'!$A$2:$C$6,3,0)</f>
        <v>0.25</v>
      </c>
      <c r="K78" s="36">
        <f t="shared" si="2"/>
        <v>2100</v>
      </c>
      <c r="L78" s="27" t="str">
        <f>IF(AND(C78="d3",E78="s1"),'dane dodatkowe'!$B$8,"")</f>
        <v/>
      </c>
      <c r="M78" s="45">
        <f t="shared" si="3"/>
        <v>10500</v>
      </c>
    </row>
    <row r="79" spans="1:13" x14ac:dyDescent="0.25">
      <c r="A79" s="1" t="s">
        <v>94</v>
      </c>
      <c r="B79" s="1" t="s">
        <v>95</v>
      </c>
      <c r="C79" s="2" t="s">
        <v>16</v>
      </c>
      <c r="D79" s="25" t="str">
        <f>VLOOKUP(C79,'dane dodatkowe'!$E$2:$F$6,2,0)</f>
        <v>Produkcja</v>
      </c>
      <c r="E79" s="2" t="s">
        <v>36</v>
      </c>
      <c r="F79" s="25" t="str">
        <f>VLOOKUP(E79,'dane dodatkowe'!$A$2:$B$6,2,0)</f>
        <v>Księgowy</v>
      </c>
      <c r="G79" s="5">
        <v>28686</v>
      </c>
      <c r="H79" s="26" t="str">
        <f t="shared" si="1"/>
        <v>lipiec</v>
      </c>
      <c r="I79" s="30">
        <v>5900</v>
      </c>
      <c r="J79" s="34">
        <f>VLOOKUP(E79,'dane dodatkowe'!$A$2:$C$6,3,0)</f>
        <v>0.15</v>
      </c>
      <c r="K79" s="36">
        <f t="shared" si="2"/>
        <v>885</v>
      </c>
      <c r="L79" s="27" t="str">
        <f>IF(AND(C79="d3",E79="s1"),'dane dodatkowe'!$B$8,"")</f>
        <v/>
      </c>
      <c r="M79" s="45">
        <f t="shared" si="3"/>
        <v>6785</v>
      </c>
    </row>
    <row r="80" spans="1:13" x14ac:dyDescent="0.25">
      <c r="A80" s="3" t="s">
        <v>96</v>
      </c>
      <c r="B80" s="3" t="s">
        <v>95</v>
      </c>
      <c r="C80" s="2" t="s">
        <v>16</v>
      </c>
      <c r="D80" s="25" t="str">
        <f>VLOOKUP(C80,'dane dodatkowe'!$E$2:$F$6,2,0)</f>
        <v>Produkcja</v>
      </c>
      <c r="E80" s="2" t="s">
        <v>12</v>
      </c>
      <c r="F80" s="25" t="str">
        <f>VLOOKUP(E80,'dane dodatkowe'!$A$2:$B$6,2,0)</f>
        <v>Sprzedawca</v>
      </c>
      <c r="G80" s="5">
        <v>25785</v>
      </c>
      <c r="H80" s="26" t="str">
        <f t="shared" si="1"/>
        <v>sierpień</v>
      </c>
      <c r="I80" s="30">
        <v>9320</v>
      </c>
      <c r="J80" s="34">
        <f>VLOOKUP(E80,'dane dodatkowe'!$A$2:$C$6,3,0)</f>
        <v>0.05</v>
      </c>
      <c r="K80" s="36">
        <f t="shared" si="2"/>
        <v>466</v>
      </c>
      <c r="L80" s="27" t="str">
        <f>IF(AND(C80="d3",E80="s1"),'dane dodatkowe'!$B$8,"")</f>
        <v/>
      </c>
      <c r="M80" s="45">
        <f t="shared" si="3"/>
        <v>9786</v>
      </c>
    </row>
    <row r="81" spans="1:13" x14ac:dyDescent="0.25">
      <c r="A81" s="3" t="s">
        <v>77</v>
      </c>
      <c r="B81" s="3" t="s">
        <v>95</v>
      </c>
      <c r="C81" s="2" t="s">
        <v>16</v>
      </c>
      <c r="D81" s="25" t="str">
        <f>VLOOKUP(C81,'dane dodatkowe'!$E$2:$F$6,2,0)</f>
        <v>Produkcja</v>
      </c>
      <c r="E81" s="2" t="s">
        <v>14</v>
      </c>
      <c r="F81" s="25" t="str">
        <f>VLOOKUP(E81,'dane dodatkowe'!$A$2:$B$6,2,0)</f>
        <v>Asystent</v>
      </c>
      <c r="G81" s="5">
        <v>22539</v>
      </c>
      <c r="H81" s="26" t="str">
        <f t="shared" si="1"/>
        <v>wrzesień</v>
      </c>
      <c r="I81" s="30">
        <v>5900</v>
      </c>
      <c r="J81" s="34">
        <f>VLOOKUP(E81,'dane dodatkowe'!$A$2:$C$6,3,0)</f>
        <v>0.1</v>
      </c>
      <c r="K81" s="36">
        <f t="shared" si="2"/>
        <v>590</v>
      </c>
      <c r="L81" s="27" t="str">
        <f>IF(AND(C81="d3",E81="s1"),'dane dodatkowe'!$B$8,"")</f>
        <v/>
      </c>
      <c r="M81" s="45">
        <f t="shared" si="3"/>
        <v>6490</v>
      </c>
    </row>
    <row r="82" spans="1:13" x14ac:dyDescent="0.25">
      <c r="A82" s="3" t="s">
        <v>86</v>
      </c>
      <c r="B82" s="3" t="s">
        <v>95</v>
      </c>
      <c r="C82" s="2" t="s">
        <v>18</v>
      </c>
      <c r="D82" s="25" t="str">
        <f>VLOOKUP(C82,'dane dodatkowe'!$E$2:$F$6,2,0)</f>
        <v>Magazyn</v>
      </c>
      <c r="E82" s="2" t="s">
        <v>14</v>
      </c>
      <c r="F82" s="25" t="str">
        <f>VLOOKUP(E82,'dane dodatkowe'!$A$2:$B$6,2,0)</f>
        <v>Asystent</v>
      </c>
      <c r="G82" s="5">
        <v>17630</v>
      </c>
      <c r="H82" s="26" t="str">
        <f t="shared" ref="H82:H113" si="4">TEXT(G82,"mmmm")</f>
        <v>kwiecień</v>
      </c>
      <c r="I82" s="30">
        <v>10000</v>
      </c>
      <c r="J82" s="34">
        <f>VLOOKUP(E82,'dane dodatkowe'!$A$2:$C$6,3,0)</f>
        <v>0.1</v>
      </c>
      <c r="K82" s="36">
        <f t="shared" ref="K82:K113" si="5">I82*J82</f>
        <v>1000</v>
      </c>
      <c r="L82" s="27" t="str">
        <f>IF(AND(C82="d3",E82="s1"),'dane dodatkowe'!$B$8,"")</f>
        <v/>
      </c>
      <c r="M82" s="45">
        <f t="shared" ref="M82:M113" si="6">SUM(I82,K82,L82)</f>
        <v>11000</v>
      </c>
    </row>
    <row r="83" spans="1:13" x14ac:dyDescent="0.25">
      <c r="A83" s="3" t="s">
        <v>30</v>
      </c>
      <c r="B83" s="3" t="s">
        <v>95</v>
      </c>
      <c r="C83" s="4" t="s">
        <v>18</v>
      </c>
      <c r="D83" s="25" t="str">
        <f>VLOOKUP(C83,'dane dodatkowe'!$E$2:$F$6,2,0)</f>
        <v>Magazyn</v>
      </c>
      <c r="E83" s="4" t="s">
        <v>9</v>
      </c>
      <c r="F83" s="25" t="str">
        <f>VLOOKUP(E83,'dane dodatkowe'!$A$2:$B$6,2,0)</f>
        <v>Konsultant</v>
      </c>
      <c r="G83" s="5">
        <v>26000</v>
      </c>
      <c r="H83" s="26" t="str">
        <f t="shared" si="4"/>
        <v>marzec</v>
      </c>
      <c r="I83" s="30">
        <v>10500</v>
      </c>
      <c r="J83" s="34">
        <f>VLOOKUP(E83,'dane dodatkowe'!$A$2:$C$6,3,0)</f>
        <v>0.25</v>
      </c>
      <c r="K83" s="36">
        <f t="shared" si="5"/>
        <v>2625</v>
      </c>
      <c r="L83" s="27" t="str">
        <f>IF(AND(C83="d3",E83="s1"),'dane dodatkowe'!$B$8,"")</f>
        <v/>
      </c>
      <c r="M83" s="45">
        <f t="shared" si="6"/>
        <v>13125</v>
      </c>
    </row>
    <row r="84" spans="1:13" x14ac:dyDescent="0.25">
      <c r="A84" s="1" t="s">
        <v>97</v>
      </c>
      <c r="B84" s="1" t="s">
        <v>98</v>
      </c>
      <c r="C84" s="2" t="s">
        <v>8</v>
      </c>
      <c r="D84" s="25" t="str">
        <f>VLOOKUP(C84,'dane dodatkowe'!$E$2:$F$6,2,0)</f>
        <v>Administracja</v>
      </c>
      <c r="E84" s="2" t="s">
        <v>12</v>
      </c>
      <c r="F84" s="25" t="str">
        <f>VLOOKUP(E84,'dane dodatkowe'!$A$2:$B$6,2,0)</f>
        <v>Sprzedawca</v>
      </c>
      <c r="G84" s="5">
        <v>13402</v>
      </c>
      <c r="H84" s="26" t="str">
        <f t="shared" si="4"/>
        <v>wrzesień</v>
      </c>
      <c r="I84" s="30">
        <v>10700</v>
      </c>
      <c r="J84" s="34">
        <f>VLOOKUP(E84,'dane dodatkowe'!$A$2:$C$6,3,0)</f>
        <v>0.05</v>
      </c>
      <c r="K84" s="36">
        <f t="shared" si="5"/>
        <v>535</v>
      </c>
      <c r="L84" s="27" t="str">
        <f>IF(AND(C84="d3",E84="s1"),'dane dodatkowe'!$B$8,"")</f>
        <v/>
      </c>
      <c r="M84" s="45">
        <f t="shared" si="6"/>
        <v>11235</v>
      </c>
    </row>
    <row r="85" spans="1:13" x14ac:dyDescent="0.25">
      <c r="A85" s="3" t="s">
        <v>10</v>
      </c>
      <c r="B85" s="3" t="s">
        <v>98</v>
      </c>
      <c r="C85" s="4" t="s">
        <v>16</v>
      </c>
      <c r="D85" s="25" t="str">
        <f>VLOOKUP(C85,'dane dodatkowe'!$E$2:$F$6,2,0)</f>
        <v>Produkcja</v>
      </c>
      <c r="E85" s="4" t="s">
        <v>19</v>
      </c>
      <c r="F85" s="25" t="str">
        <f>VLOOKUP(E85,'dane dodatkowe'!$A$2:$B$6,2,0)</f>
        <v>Kierownik</v>
      </c>
      <c r="G85" s="5">
        <v>17632</v>
      </c>
      <c r="H85" s="26" t="str">
        <f t="shared" si="4"/>
        <v>kwiecień</v>
      </c>
      <c r="I85" s="30">
        <v>9400</v>
      </c>
      <c r="J85" s="34">
        <f>VLOOKUP(E85,'dane dodatkowe'!$A$2:$C$6,3,0)</f>
        <v>0.2</v>
      </c>
      <c r="K85" s="36">
        <f t="shared" si="5"/>
        <v>1880</v>
      </c>
      <c r="L85" s="27" t="str">
        <f>IF(AND(C85="d3",E85="s1"),'dane dodatkowe'!$B$8,"")</f>
        <v/>
      </c>
      <c r="M85" s="45">
        <f t="shared" si="6"/>
        <v>11280</v>
      </c>
    </row>
    <row r="86" spans="1:13" x14ac:dyDescent="0.25">
      <c r="A86" s="1" t="s">
        <v>143</v>
      </c>
      <c r="B86" s="1" t="s">
        <v>145</v>
      </c>
      <c r="C86" s="2" t="s">
        <v>8</v>
      </c>
      <c r="D86" s="25" t="str">
        <f>VLOOKUP(C86,'dane dodatkowe'!$E$2:$F$6,2,0)</f>
        <v>Administracja</v>
      </c>
      <c r="E86" s="2" t="s">
        <v>36</v>
      </c>
      <c r="F86" s="25" t="str">
        <f>VLOOKUP(E86,'dane dodatkowe'!$A$2:$B$6,2,0)</f>
        <v>Księgowy</v>
      </c>
      <c r="G86" s="5">
        <v>15561</v>
      </c>
      <c r="H86" s="26" t="str">
        <f t="shared" si="4"/>
        <v>sierpień</v>
      </c>
      <c r="I86" s="30">
        <v>5900</v>
      </c>
      <c r="J86" s="34">
        <f>VLOOKUP(E86,'dane dodatkowe'!$A$2:$C$6,3,0)</f>
        <v>0.15</v>
      </c>
      <c r="K86" s="36">
        <f t="shared" si="5"/>
        <v>885</v>
      </c>
      <c r="L86" s="27" t="str">
        <f>IF(AND(C86="d3",E86="s1"),'dane dodatkowe'!$B$8,"")</f>
        <v/>
      </c>
      <c r="M86" s="45">
        <f t="shared" si="6"/>
        <v>6785</v>
      </c>
    </row>
    <row r="87" spans="1:13" x14ac:dyDescent="0.25">
      <c r="A87" s="3" t="s">
        <v>86</v>
      </c>
      <c r="B87" s="3" t="s">
        <v>99</v>
      </c>
      <c r="C87" s="2" t="s">
        <v>18</v>
      </c>
      <c r="D87" s="25" t="str">
        <f>VLOOKUP(C87,'dane dodatkowe'!$E$2:$F$6,2,0)</f>
        <v>Magazyn</v>
      </c>
      <c r="E87" s="2" t="s">
        <v>14</v>
      </c>
      <c r="F87" s="25" t="str">
        <f>VLOOKUP(E87,'dane dodatkowe'!$A$2:$B$6,2,0)</f>
        <v>Asystent</v>
      </c>
      <c r="G87" s="5">
        <v>17300</v>
      </c>
      <c r="H87" s="26" t="str">
        <f t="shared" si="4"/>
        <v>maj</v>
      </c>
      <c r="I87" s="30">
        <v>5600</v>
      </c>
      <c r="J87" s="34">
        <f>VLOOKUP(E87,'dane dodatkowe'!$A$2:$C$6,3,0)</f>
        <v>0.1</v>
      </c>
      <c r="K87" s="36">
        <f t="shared" si="5"/>
        <v>560</v>
      </c>
      <c r="L87" s="27" t="str">
        <f>IF(AND(C87="d3",E87="s1"),'dane dodatkowe'!$B$8,"")</f>
        <v/>
      </c>
      <c r="M87" s="45">
        <f t="shared" si="6"/>
        <v>6160</v>
      </c>
    </row>
    <row r="88" spans="1:13" x14ac:dyDescent="0.25">
      <c r="A88" s="3" t="s">
        <v>41</v>
      </c>
      <c r="B88" s="3" t="s">
        <v>99</v>
      </c>
      <c r="C88" s="4" t="s">
        <v>8</v>
      </c>
      <c r="D88" s="25" t="str">
        <f>VLOOKUP(C88,'dane dodatkowe'!$E$2:$F$6,2,0)</f>
        <v>Administracja</v>
      </c>
      <c r="E88" s="2" t="s">
        <v>19</v>
      </c>
      <c r="F88" s="25" t="str">
        <f>VLOOKUP(E88,'dane dodatkowe'!$A$2:$B$6,2,0)</f>
        <v>Kierownik</v>
      </c>
      <c r="G88" s="5">
        <v>23849</v>
      </c>
      <c r="H88" s="26" t="str">
        <f t="shared" si="4"/>
        <v>kwiecień</v>
      </c>
      <c r="I88" s="30">
        <v>6000</v>
      </c>
      <c r="J88" s="34">
        <f>VLOOKUP(E88,'dane dodatkowe'!$A$2:$C$6,3,0)</f>
        <v>0.2</v>
      </c>
      <c r="K88" s="36">
        <f t="shared" si="5"/>
        <v>1200</v>
      </c>
      <c r="L88" s="27" t="str">
        <f>IF(AND(C88="d3",E88="s1"),'dane dodatkowe'!$B$8,"")</f>
        <v/>
      </c>
      <c r="M88" s="45">
        <f t="shared" si="6"/>
        <v>7200</v>
      </c>
    </row>
    <row r="89" spans="1:13" x14ac:dyDescent="0.25">
      <c r="A89" s="3" t="s">
        <v>79</v>
      </c>
      <c r="B89" s="3" t="s">
        <v>100</v>
      </c>
      <c r="C89" s="2" t="s">
        <v>8</v>
      </c>
      <c r="D89" s="25" t="str">
        <f>VLOOKUP(C89,'dane dodatkowe'!$E$2:$F$6,2,0)</f>
        <v>Administracja</v>
      </c>
      <c r="E89" s="2" t="s">
        <v>14</v>
      </c>
      <c r="F89" s="25" t="str">
        <f>VLOOKUP(E89,'dane dodatkowe'!$A$2:$B$6,2,0)</f>
        <v>Asystent</v>
      </c>
      <c r="G89" s="5">
        <v>27262</v>
      </c>
      <c r="H89" s="26" t="str">
        <f t="shared" si="4"/>
        <v>sierpień</v>
      </c>
      <c r="I89" s="30">
        <v>8000</v>
      </c>
      <c r="J89" s="34">
        <f>VLOOKUP(E89,'dane dodatkowe'!$A$2:$C$6,3,0)</f>
        <v>0.1</v>
      </c>
      <c r="K89" s="36">
        <f t="shared" si="5"/>
        <v>800</v>
      </c>
      <c r="L89" s="27" t="str">
        <f>IF(AND(C89="d3",E89="s1"),'dane dodatkowe'!$B$8,"")</f>
        <v/>
      </c>
      <c r="M89" s="45">
        <f t="shared" si="6"/>
        <v>8800</v>
      </c>
    </row>
    <row r="90" spans="1:13" x14ac:dyDescent="0.25">
      <c r="A90" s="3" t="s">
        <v>35</v>
      </c>
      <c r="B90" s="3" t="s">
        <v>100</v>
      </c>
      <c r="C90" s="4" t="s">
        <v>8</v>
      </c>
      <c r="D90" s="25" t="str">
        <f>VLOOKUP(C90,'dane dodatkowe'!$E$2:$F$6,2,0)</f>
        <v>Administracja</v>
      </c>
      <c r="E90" s="2" t="s">
        <v>9</v>
      </c>
      <c r="F90" s="25" t="str">
        <f>VLOOKUP(E90,'dane dodatkowe'!$A$2:$B$6,2,0)</f>
        <v>Konsultant</v>
      </c>
      <c r="G90" s="5">
        <v>25785</v>
      </c>
      <c r="H90" s="26" t="str">
        <f t="shared" si="4"/>
        <v>sierpień</v>
      </c>
      <c r="I90" s="30">
        <v>5900</v>
      </c>
      <c r="J90" s="34">
        <f>VLOOKUP(E90,'dane dodatkowe'!$A$2:$C$6,3,0)</f>
        <v>0.25</v>
      </c>
      <c r="K90" s="36">
        <f t="shared" si="5"/>
        <v>1475</v>
      </c>
      <c r="L90" s="27" t="str">
        <f>IF(AND(C90="d3",E90="s1"),'dane dodatkowe'!$B$8,"")</f>
        <v/>
      </c>
      <c r="M90" s="45">
        <f t="shared" si="6"/>
        <v>7375</v>
      </c>
    </row>
    <row r="91" spans="1:13" x14ac:dyDescent="0.25">
      <c r="A91" s="3" t="s">
        <v>81</v>
      </c>
      <c r="B91" s="3" t="s">
        <v>101</v>
      </c>
      <c r="C91" s="4" t="s">
        <v>67</v>
      </c>
      <c r="D91" s="25" t="str">
        <f>VLOOKUP(C91,'dane dodatkowe'!$E$2:$F$6,2,0)</f>
        <v>Obsługa Klienta</v>
      </c>
      <c r="E91" s="4" t="s">
        <v>19</v>
      </c>
      <c r="F91" s="25" t="str">
        <f>VLOOKUP(E91,'dane dodatkowe'!$A$2:$B$6,2,0)</f>
        <v>Kierownik</v>
      </c>
      <c r="G91" s="5">
        <v>17634</v>
      </c>
      <c r="H91" s="26" t="str">
        <f t="shared" si="4"/>
        <v>kwiecień</v>
      </c>
      <c r="I91" s="30">
        <v>9320</v>
      </c>
      <c r="J91" s="34">
        <f>VLOOKUP(E91,'dane dodatkowe'!$A$2:$C$6,3,0)</f>
        <v>0.2</v>
      </c>
      <c r="K91" s="36">
        <f t="shared" si="5"/>
        <v>1864</v>
      </c>
      <c r="L91" s="27" t="str">
        <f>IF(AND(C91="d3",E91="s1"),'dane dodatkowe'!$B$8,"")</f>
        <v/>
      </c>
      <c r="M91" s="45">
        <f t="shared" si="6"/>
        <v>11184</v>
      </c>
    </row>
    <row r="92" spans="1:13" x14ac:dyDescent="0.25">
      <c r="A92" s="3" t="s">
        <v>20</v>
      </c>
      <c r="B92" s="3" t="s">
        <v>102</v>
      </c>
      <c r="C92" s="4" t="s">
        <v>21</v>
      </c>
      <c r="D92" s="25" t="str">
        <f>VLOOKUP(C92,'dane dodatkowe'!$E$2:$F$6,2,0)</f>
        <v>Techniczny</v>
      </c>
      <c r="E92" s="2" t="s">
        <v>12</v>
      </c>
      <c r="F92" s="25" t="str">
        <f>VLOOKUP(E92,'dane dodatkowe'!$A$2:$B$6,2,0)</f>
        <v>Sprzedawca</v>
      </c>
      <c r="G92" s="5">
        <v>17626</v>
      </c>
      <c r="H92" s="26" t="str">
        <f t="shared" si="4"/>
        <v>kwiecień</v>
      </c>
      <c r="I92" s="30">
        <v>5900</v>
      </c>
      <c r="J92" s="34">
        <f>VLOOKUP(E92,'dane dodatkowe'!$A$2:$C$6,3,0)</f>
        <v>0.05</v>
      </c>
      <c r="K92" s="36">
        <f t="shared" si="5"/>
        <v>295</v>
      </c>
      <c r="L92" s="27" t="str">
        <f>IF(AND(C92="d3",E92="s1"),'dane dodatkowe'!$B$8,"")</f>
        <v/>
      </c>
      <c r="M92" s="45">
        <f t="shared" si="6"/>
        <v>6195</v>
      </c>
    </row>
    <row r="93" spans="1:13" x14ac:dyDescent="0.25">
      <c r="A93" s="3" t="s">
        <v>13</v>
      </c>
      <c r="B93" s="3" t="s">
        <v>102</v>
      </c>
      <c r="C93" s="4" t="s">
        <v>67</v>
      </c>
      <c r="D93" s="25" t="str">
        <f>VLOOKUP(C93,'dane dodatkowe'!$E$2:$F$6,2,0)</f>
        <v>Obsługa Klienta</v>
      </c>
      <c r="E93" s="4" t="s">
        <v>36</v>
      </c>
      <c r="F93" s="25" t="str">
        <f>VLOOKUP(E93,'dane dodatkowe'!$A$2:$B$6,2,0)</f>
        <v>Księgowy</v>
      </c>
      <c r="G93" s="5">
        <v>23849</v>
      </c>
      <c r="H93" s="26" t="str">
        <f t="shared" si="4"/>
        <v>kwiecień</v>
      </c>
      <c r="I93" s="30">
        <v>10000</v>
      </c>
      <c r="J93" s="34">
        <f>VLOOKUP(E93,'dane dodatkowe'!$A$2:$C$6,3,0)</f>
        <v>0.15</v>
      </c>
      <c r="K93" s="36">
        <f t="shared" si="5"/>
        <v>1500</v>
      </c>
      <c r="L93" s="27" t="str">
        <f>IF(AND(C93="d3",E93="s1"),'dane dodatkowe'!$B$8,"")</f>
        <v/>
      </c>
      <c r="M93" s="45">
        <f t="shared" si="6"/>
        <v>11500</v>
      </c>
    </row>
    <row r="94" spans="1:13" x14ac:dyDescent="0.25">
      <c r="A94" s="3" t="s">
        <v>29</v>
      </c>
      <c r="B94" s="3" t="s">
        <v>103</v>
      </c>
      <c r="C94" s="2" t="s">
        <v>16</v>
      </c>
      <c r="D94" s="25" t="str">
        <f>VLOOKUP(C94,'dane dodatkowe'!$E$2:$F$6,2,0)</f>
        <v>Produkcja</v>
      </c>
      <c r="E94" s="2" t="s">
        <v>19</v>
      </c>
      <c r="F94" s="25" t="str">
        <f>VLOOKUP(E94,'dane dodatkowe'!$A$2:$B$6,2,0)</f>
        <v>Kierownik</v>
      </c>
      <c r="G94" s="5">
        <v>8467</v>
      </c>
      <c r="H94" s="26" t="str">
        <f t="shared" si="4"/>
        <v>marzec</v>
      </c>
      <c r="I94" s="30">
        <v>10500</v>
      </c>
      <c r="J94" s="34">
        <f>VLOOKUP(E94,'dane dodatkowe'!$A$2:$C$6,3,0)</f>
        <v>0.2</v>
      </c>
      <c r="K94" s="36">
        <f t="shared" si="5"/>
        <v>2100</v>
      </c>
      <c r="L94" s="27" t="str">
        <f>IF(AND(C94="d3",E94="s1"),'dane dodatkowe'!$B$8,"")</f>
        <v/>
      </c>
      <c r="M94" s="45">
        <f t="shared" si="6"/>
        <v>12600</v>
      </c>
    </row>
    <row r="95" spans="1:13" x14ac:dyDescent="0.25">
      <c r="A95" s="3" t="s">
        <v>50</v>
      </c>
      <c r="B95" s="3" t="s">
        <v>103</v>
      </c>
      <c r="C95" s="4" t="s">
        <v>67</v>
      </c>
      <c r="D95" s="25" t="str">
        <f>VLOOKUP(C95,'dane dodatkowe'!$E$2:$F$6,2,0)</f>
        <v>Obsługa Klienta</v>
      </c>
      <c r="E95" s="2" t="s">
        <v>19</v>
      </c>
      <c r="F95" s="25" t="str">
        <f>VLOOKUP(E95,'dane dodatkowe'!$A$2:$B$6,2,0)</f>
        <v>Kierownik</v>
      </c>
      <c r="G95" s="5">
        <v>8468</v>
      </c>
      <c r="H95" s="26" t="str">
        <f t="shared" si="4"/>
        <v>marzec</v>
      </c>
      <c r="I95" s="30">
        <v>10700</v>
      </c>
      <c r="J95" s="34">
        <f>VLOOKUP(E95,'dane dodatkowe'!$A$2:$C$6,3,0)</f>
        <v>0.2</v>
      </c>
      <c r="K95" s="36">
        <f t="shared" si="5"/>
        <v>2140</v>
      </c>
      <c r="L95" s="27" t="str">
        <f>IF(AND(C95="d3",E95="s1"),'dane dodatkowe'!$B$8,"")</f>
        <v/>
      </c>
      <c r="M95" s="45">
        <f t="shared" si="6"/>
        <v>12840</v>
      </c>
    </row>
    <row r="96" spans="1:13" x14ac:dyDescent="0.25">
      <c r="A96" s="1" t="s">
        <v>104</v>
      </c>
      <c r="B96" s="1" t="s">
        <v>105</v>
      </c>
      <c r="C96" s="2" t="s">
        <v>18</v>
      </c>
      <c r="D96" s="25" t="str">
        <f>VLOOKUP(C96,'dane dodatkowe'!$E$2:$F$6,2,0)</f>
        <v>Magazyn</v>
      </c>
      <c r="E96" s="2" t="s">
        <v>19</v>
      </c>
      <c r="F96" s="25" t="str">
        <f>VLOOKUP(E96,'dane dodatkowe'!$A$2:$B$6,2,0)</f>
        <v>Kierownik</v>
      </c>
      <c r="G96" s="5">
        <v>23849</v>
      </c>
      <c r="H96" s="26" t="str">
        <f t="shared" si="4"/>
        <v>kwiecień</v>
      </c>
      <c r="I96" s="30">
        <v>9400</v>
      </c>
      <c r="J96" s="34">
        <f>VLOOKUP(E96,'dane dodatkowe'!$A$2:$C$6,3,0)</f>
        <v>0.2</v>
      </c>
      <c r="K96" s="36">
        <f t="shared" si="5"/>
        <v>1880</v>
      </c>
      <c r="L96" s="27" t="str">
        <f>IF(AND(C96="d3",E96="s1"),'dane dodatkowe'!$B$8,"")</f>
        <v/>
      </c>
      <c r="M96" s="45">
        <f t="shared" si="6"/>
        <v>11280</v>
      </c>
    </row>
    <row r="97" spans="1:13" x14ac:dyDescent="0.25">
      <c r="A97" s="1" t="s">
        <v>106</v>
      </c>
      <c r="B97" s="1" t="s">
        <v>107</v>
      </c>
      <c r="C97" s="2" t="s">
        <v>18</v>
      </c>
      <c r="D97" s="25" t="str">
        <f>VLOOKUP(C97,'dane dodatkowe'!$E$2:$F$6,2,0)</f>
        <v>Magazyn</v>
      </c>
      <c r="E97" s="2" t="s">
        <v>9</v>
      </c>
      <c r="F97" s="25" t="str">
        <f>VLOOKUP(E97,'dane dodatkowe'!$A$2:$B$6,2,0)</f>
        <v>Konsultant</v>
      </c>
      <c r="G97" s="5">
        <v>17211</v>
      </c>
      <c r="H97" s="26" t="str">
        <f t="shared" si="4"/>
        <v>luty</v>
      </c>
      <c r="I97" s="30">
        <v>5900</v>
      </c>
      <c r="J97" s="34">
        <f>VLOOKUP(E97,'dane dodatkowe'!$A$2:$C$6,3,0)</f>
        <v>0.25</v>
      </c>
      <c r="K97" s="36">
        <f t="shared" si="5"/>
        <v>1475</v>
      </c>
      <c r="L97" s="27" t="str">
        <f>IF(AND(C97="d3",E97="s1"),'dane dodatkowe'!$B$8,"")</f>
        <v/>
      </c>
      <c r="M97" s="45">
        <f t="shared" si="6"/>
        <v>7375</v>
      </c>
    </row>
    <row r="98" spans="1:13" x14ac:dyDescent="0.25">
      <c r="A98" s="3" t="s">
        <v>50</v>
      </c>
      <c r="B98" s="3" t="s">
        <v>108</v>
      </c>
      <c r="C98" s="4" t="s">
        <v>67</v>
      </c>
      <c r="D98" s="25" t="str">
        <f>VLOOKUP(C98,'dane dodatkowe'!$E$2:$F$6,2,0)</f>
        <v>Obsługa Klienta</v>
      </c>
      <c r="E98" s="2" t="s">
        <v>14</v>
      </c>
      <c r="F98" s="25" t="str">
        <f>VLOOKUP(E98,'dane dodatkowe'!$A$2:$B$6,2,0)</f>
        <v>Asystent</v>
      </c>
      <c r="G98" s="5">
        <v>13917</v>
      </c>
      <c r="H98" s="26" t="str">
        <f t="shared" si="4"/>
        <v>luty</v>
      </c>
      <c r="I98" s="30">
        <v>5600</v>
      </c>
      <c r="J98" s="34">
        <f>VLOOKUP(E98,'dane dodatkowe'!$A$2:$C$6,3,0)</f>
        <v>0.1</v>
      </c>
      <c r="K98" s="36">
        <f t="shared" si="5"/>
        <v>560</v>
      </c>
      <c r="L98" s="27" t="str">
        <f>IF(AND(C98="d3",E98="s1"),'dane dodatkowe'!$B$8,"")</f>
        <v/>
      </c>
      <c r="M98" s="45">
        <f t="shared" si="6"/>
        <v>6160</v>
      </c>
    </row>
    <row r="99" spans="1:13" x14ac:dyDescent="0.25">
      <c r="A99" s="3" t="s">
        <v>10</v>
      </c>
      <c r="B99" s="3" t="s">
        <v>108</v>
      </c>
      <c r="C99" s="4" t="s">
        <v>18</v>
      </c>
      <c r="D99" s="25" t="str">
        <f>VLOOKUP(C99,'dane dodatkowe'!$E$2:$F$6,2,0)</f>
        <v>Magazyn</v>
      </c>
      <c r="E99" s="4" t="s">
        <v>12</v>
      </c>
      <c r="F99" s="25" t="str">
        <f>VLOOKUP(E99,'dane dodatkowe'!$A$2:$B$6,2,0)</f>
        <v>Sprzedawca</v>
      </c>
      <c r="G99" s="5">
        <v>19944</v>
      </c>
      <c r="H99" s="26" t="str">
        <f t="shared" si="4"/>
        <v>sierpień</v>
      </c>
      <c r="I99" s="30">
        <v>6000</v>
      </c>
      <c r="J99" s="34">
        <f>VLOOKUP(E99,'dane dodatkowe'!$A$2:$C$6,3,0)</f>
        <v>0.05</v>
      </c>
      <c r="K99" s="36">
        <f t="shared" si="5"/>
        <v>300</v>
      </c>
      <c r="L99" s="27" t="str">
        <f>IF(AND(C99="d3",E99="s1"),'dane dodatkowe'!$B$8,"")</f>
        <v/>
      </c>
      <c r="M99" s="45">
        <f t="shared" si="6"/>
        <v>6300</v>
      </c>
    </row>
    <row r="100" spans="1:13" x14ac:dyDescent="0.25">
      <c r="A100" s="1" t="s">
        <v>109</v>
      </c>
      <c r="B100" s="1" t="s">
        <v>110</v>
      </c>
      <c r="C100" s="2" t="s">
        <v>21</v>
      </c>
      <c r="D100" s="25" t="str">
        <f>VLOOKUP(C100,'dane dodatkowe'!$E$2:$F$6,2,0)</f>
        <v>Techniczny</v>
      </c>
      <c r="E100" s="2" t="s">
        <v>9</v>
      </c>
      <c r="F100" s="25" t="str">
        <f>VLOOKUP(E100,'dane dodatkowe'!$A$2:$B$6,2,0)</f>
        <v>Konsultant</v>
      </c>
      <c r="G100" s="5">
        <v>23849</v>
      </c>
      <c r="H100" s="26" t="str">
        <f t="shared" si="4"/>
        <v>kwiecień</v>
      </c>
      <c r="I100" s="30">
        <v>8000</v>
      </c>
      <c r="J100" s="34">
        <f>VLOOKUP(E100,'dane dodatkowe'!$A$2:$C$6,3,0)</f>
        <v>0.25</v>
      </c>
      <c r="K100" s="36">
        <f t="shared" si="5"/>
        <v>2000</v>
      </c>
      <c r="L100" s="27" t="str">
        <f>IF(AND(C100="d3",E100="s1"),'dane dodatkowe'!$B$8,"")</f>
        <v/>
      </c>
      <c r="M100" s="45">
        <f t="shared" si="6"/>
        <v>10000</v>
      </c>
    </row>
    <row r="101" spans="1:13" x14ac:dyDescent="0.25">
      <c r="A101" s="3" t="s">
        <v>96</v>
      </c>
      <c r="B101" s="3" t="s">
        <v>110</v>
      </c>
      <c r="C101" s="2" t="s">
        <v>8</v>
      </c>
      <c r="D101" s="25" t="str">
        <f>VLOOKUP(C101,'dane dodatkowe'!$E$2:$F$6,2,0)</f>
        <v>Administracja</v>
      </c>
      <c r="E101" s="2" t="s">
        <v>14</v>
      </c>
      <c r="F101" s="25" t="str">
        <f>VLOOKUP(E101,'dane dodatkowe'!$A$2:$B$6,2,0)</f>
        <v>Asystent</v>
      </c>
      <c r="G101" s="5">
        <v>23216</v>
      </c>
      <c r="H101" s="26" t="str">
        <f t="shared" si="4"/>
        <v>lipiec</v>
      </c>
      <c r="I101" s="30">
        <v>9400</v>
      </c>
      <c r="J101" s="34">
        <f>VLOOKUP(E101,'dane dodatkowe'!$A$2:$C$6,3,0)</f>
        <v>0.1</v>
      </c>
      <c r="K101" s="36">
        <f t="shared" si="5"/>
        <v>940</v>
      </c>
      <c r="L101" s="27" t="str">
        <f>IF(AND(C101="d3",E101="s1"),'dane dodatkowe'!$B$8,"")</f>
        <v/>
      </c>
      <c r="M101" s="45">
        <f t="shared" si="6"/>
        <v>10340</v>
      </c>
    </row>
    <row r="102" spans="1:13" x14ac:dyDescent="0.25">
      <c r="A102" s="3" t="s">
        <v>41</v>
      </c>
      <c r="B102" s="3" t="s">
        <v>110</v>
      </c>
      <c r="C102" s="4" t="s">
        <v>18</v>
      </c>
      <c r="D102" s="25" t="str">
        <f>VLOOKUP(C102,'dane dodatkowe'!$E$2:$F$6,2,0)</f>
        <v>Magazyn</v>
      </c>
      <c r="E102" s="2" t="s">
        <v>9</v>
      </c>
      <c r="F102" s="25" t="str">
        <f>VLOOKUP(E102,'dane dodatkowe'!$A$2:$B$6,2,0)</f>
        <v>Konsultant</v>
      </c>
      <c r="G102" s="5">
        <v>13919</v>
      </c>
      <c r="H102" s="26" t="str">
        <f t="shared" si="4"/>
        <v>luty</v>
      </c>
      <c r="I102" s="30">
        <v>5900</v>
      </c>
      <c r="J102" s="34">
        <f>VLOOKUP(E102,'dane dodatkowe'!$A$2:$C$6,3,0)</f>
        <v>0.25</v>
      </c>
      <c r="K102" s="36">
        <f t="shared" si="5"/>
        <v>1475</v>
      </c>
      <c r="L102" s="27" t="str">
        <f>IF(AND(C102="d3",E102="s1"),'dane dodatkowe'!$B$8,"")</f>
        <v/>
      </c>
      <c r="M102" s="45">
        <f t="shared" si="6"/>
        <v>7375</v>
      </c>
    </row>
    <row r="103" spans="1:13" x14ac:dyDescent="0.25">
      <c r="A103" s="1" t="s">
        <v>20</v>
      </c>
      <c r="B103" s="1" t="s">
        <v>111</v>
      </c>
      <c r="C103" s="2" t="s">
        <v>18</v>
      </c>
      <c r="D103" s="25" t="str">
        <f>VLOOKUP(C103,'dane dodatkowe'!$E$2:$F$6,2,0)</f>
        <v>Magazyn</v>
      </c>
      <c r="E103" s="2" t="s">
        <v>36</v>
      </c>
      <c r="F103" s="25" t="str">
        <f>VLOOKUP(E103,'dane dodatkowe'!$A$2:$B$6,2,0)</f>
        <v>Księgowy</v>
      </c>
      <c r="G103" s="5">
        <v>19944</v>
      </c>
      <c r="H103" s="26" t="str">
        <f t="shared" si="4"/>
        <v>sierpień</v>
      </c>
      <c r="I103" s="30">
        <v>5600</v>
      </c>
      <c r="J103" s="34">
        <f>VLOOKUP(E103,'dane dodatkowe'!$A$2:$C$6,3,0)</f>
        <v>0.15</v>
      </c>
      <c r="K103" s="36">
        <f t="shared" si="5"/>
        <v>840</v>
      </c>
      <c r="L103" s="27" t="str">
        <f>IF(AND(C103="d3",E103="s1"),'dane dodatkowe'!$B$8,"")</f>
        <v/>
      </c>
      <c r="M103" s="45">
        <f t="shared" si="6"/>
        <v>6440</v>
      </c>
    </row>
    <row r="104" spans="1:13" x14ac:dyDescent="0.25">
      <c r="A104" s="3" t="s">
        <v>37</v>
      </c>
      <c r="B104" s="3" t="s">
        <v>112</v>
      </c>
      <c r="C104" s="4" t="s">
        <v>8</v>
      </c>
      <c r="D104" s="25" t="str">
        <f>VLOOKUP(C104,'dane dodatkowe'!$E$2:$F$6,2,0)</f>
        <v>Administracja</v>
      </c>
      <c r="E104" s="4" t="s">
        <v>36</v>
      </c>
      <c r="F104" s="25" t="str">
        <f>VLOOKUP(E104,'dane dodatkowe'!$A$2:$B$6,2,0)</f>
        <v>Księgowy</v>
      </c>
      <c r="G104" s="5">
        <v>17630</v>
      </c>
      <c r="H104" s="26" t="str">
        <f t="shared" si="4"/>
        <v>kwiecień</v>
      </c>
      <c r="I104" s="30">
        <v>6000</v>
      </c>
      <c r="J104" s="34">
        <f>VLOOKUP(E104,'dane dodatkowe'!$A$2:$C$6,3,0)</f>
        <v>0.15</v>
      </c>
      <c r="K104" s="36">
        <f t="shared" si="5"/>
        <v>900</v>
      </c>
      <c r="L104" s="27" t="str">
        <f>IF(AND(C104="d3",E104="s1"),'dane dodatkowe'!$B$8,"")</f>
        <v/>
      </c>
      <c r="M104" s="45">
        <f t="shared" si="6"/>
        <v>6900</v>
      </c>
    </row>
    <row r="105" spans="1:13" x14ac:dyDescent="0.25">
      <c r="A105" s="3" t="s">
        <v>68</v>
      </c>
      <c r="B105" s="3" t="s">
        <v>112</v>
      </c>
      <c r="C105" s="4" t="s">
        <v>67</v>
      </c>
      <c r="D105" s="25" t="str">
        <f>VLOOKUP(C105,'dane dodatkowe'!$E$2:$F$6,2,0)</f>
        <v>Obsługa Klienta</v>
      </c>
      <c r="E105" s="4" t="s">
        <v>19</v>
      </c>
      <c r="F105" s="25" t="str">
        <f>VLOOKUP(E105,'dane dodatkowe'!$A$2:$B$6,2,0)</f>
        <v>Kierownik</v>
      </c>
      <c r="G105" s="5">
        <v>22539</v>
      </c>
      <c r="H105" s="26" t="str">
        <f t="shared" si="4"/>
        <v>wrzesień</v>
      </c>
      <c r="I105" s="30">
        <v>8000</v>
      </c>
      <c r="J105" s="34">
        <f>VLOOKUP(E105,'dane dodatkowe'!$A$2:$C$6,3,0)</f>
        <v>0.2</v>
      </c>
      <c r="K105" s="36">
        <f t="shared" si="5"/>
        <v>1600</v>
      </c>
      <c r="L105" s="27" t="str">
        <f>IF(AND(C105="d3",E105="s1"),'dane dodatkowe'!$B$8,"")</f>
        <v/>
      </c>
      <c r="M105" s="45">
        <f t="shared" si="6"/>
        <v>9600</v>
      </c>
    </row>
    <row r="106" spans="1:13" x14ac:dyDescent="0.25">
      <c r="A106" s="3" t="s">
        <v>65</v>
      </c>
      <c r="B106" s="3" t="s">
        <v>113</v>
      </c>
      <c r="C106" s="2" t="s">
        <v>16</v>
      </c>
      <c r="D106" s="25" t="str">
        <f>VLOOKUP(C106,'dane dodatkowe'!$E$2:$F$6,2,0)</f>
        <v>Produkcja</v>
      </c>
      <c r="E106" s="2" t="s">
        <v>36</v>
      </c>
      <c r="F106" s="25" t="str">
        <f>VLOOKUP(E106,'dane dodatkowe'!$A$2:$B$6,2,0)</f>
        <v>Księgowy</v>
      </c>
      <c r="G106" s="5">
        <v>23849</v>
      </c>
      <c r="H106" s="26" t="str">
        <f t="shared" si="4"/>
        <v>kwiecień</v>
      </c>
      <c r="I106" s="30">
        <v>5900</v>
      </c>
      <c r="J106" s="34">
        <f>VLOOKUP(E106,'dane dodatkowe'!$A$2:$C$6,3,0)</f>
        <v>0.15</v>
      </c>
      <c r="K106" s="36">
        <f t="shared" si="5"/>
        <v>885</v>
      </c>
      <c r="L106" s="27" t="str">
        <f>IF(AND(C106="d3",E106="s1"),'dane dodatkowe'!$B$8,"")</f>
        <v/>
      </c>
      <c r="M106" s="45">
        <f t="shared" si="6"/>
        <v>6785</v>
      </c>
    </row>
    <row r="107" spans="1:13" x14ac:dyDescent="0.25">
      <c r="A107" s="3" t="s">
        <v>114</v>
      </c>
      <c r="B107" s="3" t="s">
        <v>113</v>
      </c>
      <c r="C107" s="2" t="s">
        <v>8</v>
      </c>
      <c r="D107" s="25" t="str">
        <f>VLOOKUP(C107,'dane dodatkowe'!$E$2:$F$6,2,0)</f>
        <v>Administracja</v>
      </c>
      <c r="E107" s="2" t="s">
        <v>9</v>
      </c>
      <c r="F107" s="25" t="str">
        <f>VLOOKUP(E107,'dane dodatkowe'!$A$2:$B$6,2,0)</f>
        <v>Konsultant</v>
      </c>
      <c r="G107" s="5">
        <v>26000</v>
      </c>
      <c r="H107" s="26" t="str">
        <f t="shared" si="4"/>
        <v>marzec</v>
      </c>
      <c r="I107" s="30">
        <v>9320</v>
      </c>
      <c r="J107" s="34">
        <f>VLOOKUP(E107,'dane dodatkowe'!$A$2:$C$6,3,0)</f>
        <v>0.25</v>
      </c>
      <c r="K107" s="36">
        <f t="shared" si="5"/>
        <v>2330</v>
      </c>
      <c r="L107" s="27" t="str">
        <f>IF(AND(C107="d3",E107="s1"),'dane dodatkowe'!$B$8,"")</f>
        <v/>
      </c>
      <c r="M107" s="45">
        <f t="shared" si="6"/>
        <v>11650</v>
      </c>
    </row>
    <row r="108" spans="1:13" x14ac:dyDescent="0.25">
      <c r="A108" s="3" t="s">
        <v>43</v>
      </c>
      <c r="B108" s="3" t="s">
        <v>113</v>
      </c>
      <c r="C108" s="4" t="s">
        <v>67</v>
      </c>
      <c r="D108" s="25" t="str">
        <f>VLOOKUP(C108,'dane dodatkowe'!$E$2:$F$6,2,0)</f>
        <v>Obsługa Klienta</v>
      </c>
      <c r="E108" s="4" t="s">
        <v>9</v>
      </c>
      <c r="F108" s="25" t="str">
        <f>VLOOKUP(E108,'dane dodatkowe'!$A$2:$B$6,2,0)</f>
        <v>Konsultant</v>
      </c>
      <c r="G108" s="5">
        <v>26000</v>
      </c>
      <c r="H108" s="26" t="str">
        <f t="shared" si="4"/>
        <v>marzec</v>
      </c>
      <c r="I108" s="30">
        <v>10500</v>
      </c>
      <c r="J108" s="34">
        <f>VLOOKUP(E108,'dane dodatkowe'!$A$2:$C$6,3,0)</f>
        <v>0.25</v>
      </c>
      <c r="K108" s="36">
        <f t="shared" si="5"/>
        <v>2625</v>
      </c>
      <c r="L108" s="27" t="str">
        <f>IF(AND(C108="d3",E108="s1"),'dane dodatkowe'!$B$8,"")</f>
        <v/>
      </c>
      <c r="M108" s="45">
        <f t="shared" si="6"/>
        <v>13125</v>
      </c>
    </row>
    <row r="109" spans="1:13" x14ac:dyDescent="0.25">
      <c r="A109" s="1" t="s">
        <v>115</v>
      </c>
      <c r="B109" s="1" t="s">
        <v>116</v>
      </c>
      <c r="C109" s="2" t="s">
        <v>8</v>
      </c>
      <c r="D109" s="25" t="str">
        <f>VLOOKUP(C109,'dane dodatkowe'!$E$2:$F$6,2,0)</f>
        <v>Administracja</v>
      </c>
      <c r="E109" s="2" t="s">
        <v>14</v>
      </c>
      <c r="F109" s="25" t="str">
        <f>VLOOKUP(E109,'dane dodatkowe'!$A$2:$B$6,2,0)</f>
        <v>Asystent</v>
      </c>
      <c r="G109" s="5">
        <v>13799</v>
      </c>
      <c r="H109" s="26" t="str">
        <f t="shared" si="4"/>
        <v>październik</v>
      </c>
      <c r="I109" s="30">
        <v>10700</v>
      </c>
      <c r="J109" s="34">
        <f>VLOOKUP(E109,'dane dodatkowe'!$A$2:$C$6,3,0)</f>
        <v>0.1</v>
      </c>
      <c r="K109" s="36">
        <f t="shared" si="5"/>
        <v>1070</v>
      </c>
      <c r="L109" s="27" t="str">
        <f>IF(AND(C109="d3",E109="s1"),'dane dodatkowe'!$B$8,"")</f>
        <v/>
      </c>
      <c r="M109" s="45">
        <f t="shared" si="6"/>
        <v>11770</v>
      </c>
    </row>
    <row r="110" spans="1:13" x14ac:dyDescent="0.25">
      <c r="A110" s="3" t="s">
        <v>114</v>
      </c>
      <c r="B110" s="3" t="s">
        <v>117</v>
      </c>
      <c r="C110" s="2" t="s">
        <v>8</v>
      </c>
      <c r="D110" s="25" t="str">
        <f>VLOOKUP(C110,'dane dodatkowe'!$E$2:$F$6,2,0)</f>
        <v>Administracja</v>
      </c>
      <c r="E110" s="2" t="s">
        <v>36</v>
      </c>
      <c r="F110" s="25" t="str">
        <f>VLOOKUP(E110,'dane dodatkowe'!$A$2:$B$6,2,0)</f>
        <v>Księgowy</v>
      </c>
      <c r="G110" s="5">
        <v>25785</v>
      </c>
      <c r="H110" s="26" t="str">
        <f t="shared" si="4"/>
        <v>sierpień</v>
      </c>
      <c r="I110" s="30">
        <v>9400</v>
      </c>
      <c r="J110" s="34">
        <f>VLOOKUP(E110,'dane dodatkowe'!$A$2:$C$6,3,0)</f>
        <v>0.15</v>
      </c>
      <c r="K110" s="36">
        <f t="shared" si="5"/>
        <v>1410</v>
      </c>
      <c r="L110" s="27" t="str">
        <f>IF(AND(C110="d3",E110="s1"),'dane dodatkowe'!$B$8,"")</f>
        <v/>
      </c>
      <c r="M110" s="45">
        <f t="shared" si="6"/>
        <v>10810</v>
      </c>
    </row>
    <row r="111" spans="1:13" x14ac:dyDescent="0.25">
      <c r="A111" s="3" t="s">
        <v>68</v>
      </c>
      <c r="B111" s="3" t="s">
        <v>117</v>
      </c>
      <c r="C111" s="4" t="s">
        <v>67</v>
      </c>
      <c r="D111" s="25" t="str">
        <f>VLOOKUP(C111,'dane dodatkowe'!$E$2:$F$6,2,0)</f>
        <v>Obsługa Klienta</v>
      </c>
      <c r="E111" s="4" t="s">
        <v>14</v>
      </c>
      <c r="F111" s="25" t="str">
        <f>VLOOKUP(E111,'dane dodatkowe'!$A$2:$B$6,2,0)</f>
        <v>Asystent</v>
      </c>
      <c r="G111" s="5">
        <v>13920</v>
      </c>
      <c r="H111" s="26" t="str">
        <f t="shared" si="4"/>
        <v>luty</v>
      </c>
      <c r="I111" s="30">
        <v>5900</v>
      </c>
      <c r="J111" s="34">
        <f>VLOOKUP(E111,'dane dodatkowe'!$A$2:$C$6,3,0)</f>
        <v>0.1</v>
      </c>
      <c r="K111" s="36">
        <f t="shared" si="5"/>
        <v>590</v>
      </c>
      <c r="L111" s="27" t="str">
        <f>IF(AND(C111="d3",E111="s1"),'dane dodatkowe'!$B$8,"")</f>
        <v/>
      </c>
      <c r="M111" s="45">
        <f t="shared" si="6"/>
        <v>6490</v>
      </c>
    </row>
    <row r="112" spans="1:13" x14ac:dyDescent="0.25">
      <c r="A112" s="1" t="s">
        <v>118</v>
      </c>
      <c r="B112" s="1" t="s">
        <v>119</v>
      </c>
      <c r="C112" s="2" t="s">
        <v>21</v>
      </c>
      <c r="D112" s="25" t="str">
        <f>VLOOKUP(C112,'dane dodatkowe'!$E$2:$F$6,2,0)</f>
        <v>Techniczny</v>
      </c>
      <c r="E112" s="2" t="s">
        <v>12</v>
      </c>
      <c r="F112" s="25" t="str">
        <f>VLOOKUP(E112,'dane dodatkowe'!$A$2:$B$6,2,0)</f>
        <v>Sprzedawca</v>
      </c>
      <c r="G112" s="5">
        <v>17646</v>
      </c>
      <c r="H112" s="26" t="str">
        <f t="shared" si="4"/>
        <v>kwiecień</v>
      </c>
      <c r="I112" s="30">
        <v>5600</v>
      </c>
      <c r="J112" s="34">
        <f>VLOOKUP(E112,'dane dodatkowe'!$A$2:$C$6,3,0)</f>
        <v>0.05</v>
      </c>
      <c r="K112" s="36">
        <f t="shared" si="5"/>
        <v>280</v>
      </c>
      <c r="L112" s="27" t="str">
        <f>IF(AND(C112="d3",E112="s1"),'dane dodatkowe'!$B$8,"")</f>
        <v/>
      </c>
      <c r="M112" s="45">
        <f t="shared" si="6"/>
        <v>5880</v>
      </c>
    </row>
    <row r="113" spans="1:13" ht="15.75" thickBot="1" x14ac:dyDescent="0.3">
      <c r="A113" s="31" t="s">
        <v>144</v>
      </c>
      <c r="B113" s="31" t="s">
        <v>120</v>
      </c>
      <c r="C113" s="32" t="s">
        <v>18</v>
      </c>
      <c r="D113" s="25" t="str">
        <f>VLOOKUP(C113,'dane dodatkowe'!$E$2:$F$6,2,0)</f>
        <v>Magazyn</v>
      </c>
      <c r="E113" s="32" t="s">
        <v>9</v>
      </c>
      <c r="F113" s="25" t="str">
        <f>VLOOKUP(E113,'dane dodatkowe'!$A$2:$B$6,2,0)</f>
        <v>Konsultant</v>
      </c>
      <c r="G113" s="33">
        <v>27933</v>
      </c>
      <c r="H113" s="26" t="str">
        <f t="shared" si="4"/>
        <v>czerwiec</v>
      </c>
      <c r="I113" s="30">
        <v>6000</v>
      </c>
      <c r="J113" s="34">
        <f>VLOOKUP(E113,'dane dodatkowe'!$A$2:$C$6,3,0)</f>
        <v>0.25</v>
      </c>
      <c r="K113" s="36">
        <f t="shared" si="5"/>
        <v>1500</v>
      </c>
      <c r="L113" s="27" t="str">
        <f>IF(AND(C113="d3",E113="s1"),'dane dodatkowe'!$B$8,"")</f>
        <v/>
      </c>
      <c r="M113" s="45">
        <f t="shared" si="6"/>
        <v>7500</v>
      </c>
    </row>
  </sheetData>
  <conditionalFormatting sqref="C1:C1048576">
    <cfRule type="cellIs" dxfId="18" priority="4" operator="equal">
      <formula>"d1"</formula>
    </cfRule>
  </conditionalFormatting>
  <conditionalFormatting sqref="A17:M113">
    <cfRule type="expression" dxfId="17" priority="2">
      <formula>$I17&gt;=12000</formula>
    </cfRule>
    <cfRule type="expression" dxfId="16" priority="3">
      <formula>$H17="wrzesień"</formula>
    </cfRule>
  </conditionalFormatting>
  <conditionalFormatting sqref="I17:I113">
    <cfRule type="dataBar" priority="1">
      <dataBar>
        <cfvo type="min"/>
        <cfvo type="max"/>
        <color theme="3"/>
      </dataBar>
      <extLst>
        <ext xmlns:x14="http://schemas.microsoft.com/office/spreadsheetml/2009/9/main" uri="{B025F937-C7B1-47D3-B67F-A62EFF666E3E}">
          <x14:id>{B2C1D66D-5FA8-45B8-B5EB-52A4B2785F3A}</x14:id>
        </ext>
      </extLst>
    </cfRule>
  </conditionalFormatting>
  <pageMargins left="0.74803149606299213" right="0.74803149606299213" top="0.98425196850393704" bottom="0.98425196850393704" header="0.51181102362204722" footer="0.51181102362204722"/>
  <pageSetup paperSize="9" scale="48" orientation="portrait" horizontalDpi="4294967292" r:id="rId2"/>
  <headerFooter alignWithMargins="0">
    <oddHeader>&amp;R&amp;D</oddHeader>
  </headerFooter>
  <rowBreaks count="1" manualBreakCount="1">
    <brk id="93" max="18" man="1"/>
  </rowBreaks>
  <colBreaks count="1" manualBreakCount="1">
    <brk id="13" min="15" max="122" man="1"/>
  </colBreaks>
  <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C1D66D-5FA8-45B8-B5EB-52A4B2785F3A}">
            <x14:dataBar minLength="0" maxLength="100" border="1" negativeBarBorderColorSameAsPositive="0">
              <x14:cfvo type="autoMin"/>
              <x14:cfvo type="autoMax"/>
              <x14:borderColor theme="0"/>
              <x14:negativeFillColor rgb="FFFF0000"/>
              <x14:negativeBorderColor rgb="FFFF0000"/>
              <x14:axisColor rgb="FF000000"/>
            </x14:dataBar>
          </x14:cfRule>
          <xm:sqref>I17:I113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9" sqref="B9"/>
    </sheetView>
  </sheetViews>
  <sheetFormatPr defaultRowHeight="12.75" x14ac:dyDescent="0.2"/>
  <cols>
    <col min="1" max="1" width="11.5703125" customWidth="1"/>
    <col min="2" max="2" width="14.140625" bestFit="1" customWidth="1"/>
    <col min="6" max="6" width="14.140625" bestFit="1" customWidth="1"/>
  </cols>
  <sheetData>
    <row r="1" spans="1:6" s="7" customFormat="1" ht="26.25" thickTop="1" x14ac:dyDescent="0.2">
      <c r="A1" s="18" t="s">
        <v>121</v>
      </c>
      <c r="B1" s="19" t="s">
        <v>126</v>
      </c>
      <c r="C1" s="20" t="s">
        <v>122</v>
      </c>
      <c r="E1" s="23" t="s">
        <v>2</v>
      </c>
      <c r="F1" s="24" t="s">
        <v>133</v>
      </c>
    </row>
    <row r="2" spans="1:6" x14ac:dyDescent="0.2">
      <c r="A2" s="12" t="s">
        <v>14</v>
      </c>
      <c r="B2" s="13" t="s">
        <v>128</v>
      </c>
      <c r="C2" s="14">
        <v>0.1</v>
      </c>
      <c r="E2" s="12" t="s">
        <v>16</v>
      </c>
      <c r="F2" s="21" t="s">
        <v>134</v>
      </c>
    </row>
    <row r="3" spans="1:6" x14ac:dyDescent="0.2">
      <c r="A3" s="12" t="s">
        <v>19</v>
      </c>
      <c r="B3" s="13" t="s">
        <v>129</v>
      </c>
      <c r="C3" s="14">
        <v>0.2</v>
      </c>
      <c r="E3" s="12" t="s">
        <v>18</v>
      </c>
      <c r="F3" s="21" t="s">
        <v>135</v>
      </c>
    </row>
    <row r="4" spans="1:6" x14ac:dyDescent="0.2">
      <c r="A4" s="12" t="s">
        <v>36</v>
      </c>
      <c r="B4" s="13" t="s">
        <v>130</v>
      </c>
      <c r="C4" s="14">
        <v>0.15</v>
      </c>
      <c r="E4" s="12" t="s">
        <v>21</v>
      </c>
      <c r="F4" s="21" t="s">
        <v>136</v>
      </c>
    </row>
    <row r="5" spans="1:6" x14ac:dyDescent="0.2">
      <c r="A5" s="12" t="s">
        <v>12</v>
      </c>
      <c r="B5" s="13" t="s">
        <v>131</v>
      </c>
      <c r="C5" s="14">
        <v>0.05</v>
      </c>
      <c r="E5" s="12" t="s">
        <v>8</v>
      </c>
      <c r="F5" s="21" t="s">
        <v>137</v>
      </c>
    </row>
    <row r="6" spans="1:6" ht="13.5" thickBot="1" x14ac:dyDescent="0.25">
      <c r="A6" s="15" t="s">
        <v>9</v>
      </c>
      <c r="B6" s="16" t="s">
        <v>132</v>
      </c>
      <c r="C6" s="17">
        <v>0.25</v>
      </c>
      <c r="E6" s="15" t="s">
        <v>67</v>
      </c>
      <c r="F6" s="22" t="s">
        <v>139</v>
      </c>
    </row>
    <row r="7" spans="1:6" ht="13.5" thickTop="1" x14ac:dyDescent="0.2"/>
    <row r="8" spans="1:6" x14ac:dyDescent="0.2">
      <c r="A8" s="13" t="s">
        <v>149</v>
      </c>
      <c r="B8" s="13">
        <v>2000</v>
      </c>
    </row>
  </sheetData>
  <phoneticPr fontId="0" type="noConversion"/>
  <pageMargins left="0.75" right="0.75" top="1" bottom="1" header="0.5" footer="0.5"/>
  <pageSetup paperSize="9" orientation="portrait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G23" sqref="G23"/>
    </sheetView>
  </sheetViews>
  <sheetFormatPr defaultRowHeight="12.75" x14ac:dyDescent="0.2"/>
  <cols>
    <col min="1" max="1" width="11.7109375" customWidth="1"/>
    <col min="3" max="3" width="13" customWidth="1"/>
    <col min="4" max="4" width="15.42578125" customWidth="1"/>
    <col min="5" max="5" width="17.28515625" customWidth="1"/>
    <col min="6" max="6" width="19.85546875" customWidth="1"/>
    <col min="7" max="7" width="17" customWidth="1"/>
    <col min="8" max="8" width="20" customWidth="1"/>
    <col min="9" max="9" width="13.7109375" customWidth="1"/>
    <col min="10" max="10" width="12.85546875" customWidth="1"/>
    <col min="11" max="11" width="15.7109375" customWidth="1"/>
    <col min="12" max="12" width="9.7109375" customWidth="1"/>
    <col min="13" max="13" width="15.7109375" customWidth="1"/>
  </cols>
  <sheetData>
    <row r="1" spans="1:13" x14ac:dyDescent="0.2">
      <c r="A1" t="s">
        <v>0</v>
      </c>
      <c r="B1" t="s">
        <v>1</v>
      </c>
      <c r="C1" t="s">
        <v>123</v>
      </c>
      <c r="D1" t="s">
        <v>124</v>
      </c>
      <c r="E1" t="s">
        <v>125</v>
      </c>
      <c r="F1" t="s">
        <v>126</v>
      </c>
      <c r="G1" t="s">
        <v>148</v>
      </c>
      <c r="H1" t="s">
        <v>127</v>
      </c>
      <c r="I1" t="s">
        <v>3</v>
      </c>
      <c r="J1" t="s">
        <v>4</v>
      </c>
      <c r="K1" t="s">
        <v>5</v>
      </c>
      <c r="L1" t="s">
        <v>138</v>
      </c>
      <c r="M1" t="s">
        <v>6</v>
      </c>
    </row>
    <row r="2" spans="1:13" x14ac:dyDescent="0.2">
      <c r="A2" t="s">
        <v>68</v>
      </c>
      <c r="B2" t="s">
        <v>117</v>
      </c>
      <c r="C2" t="s">
        <v>67</v>
      </c>
      <c r="D2" t="s">
        <v>139</v>
      </c>
      <c r="E2" t="s">
        <v>14</v>
      </c>
      <c r="F2" t="s">
        <v>128</v>
      </c>
      <c r="G2" s="41">
        <v>13920</v>
      </c>
      <c r="H2" t="s">
        <v>154</v>
      </c>
      <c r="I2">
        <v>5900</v>
      </c>
      <c r="J2">
        <v>0.1</v>
      </c>
      <c r="K2">
        <v>590</v>
      </c>
      <c r="L2" t="s">
        <v>155</v>
      </c>
      <c r="M2">
        <v>6490</v>
      </c>
    </row>
    <row r="3" spans="1:13" x14ac:dyDescent="0.2">
      <c r="A3" t="s">
        <v>43</v>
      </c>
      <c r="B3" t="s">
        <v>113</v>
      </c>
      <c r="C3" t="s">
        <v>67</v>
      </c>
      <c r="D3" t="s">
        <v>139</v>
      </c>
      <c r="E3" t="s">
        <v>9</v>
      </c>
      <c r="F3" t="s">
        <v>132</v>
      </c>
      <c r="G3" s="41">
        <v>26000</v>
      </c>
      <c r="H3" t="s">
        <v>156</v>
      </c>
      <c r="I3">
        <v>10500</v>
      </c>
      <c r="J3">
        <v>0.25</v>
      </c>
      <c r="K3">
        <v>2625</v>
      </c>
      <c r="L3" t="s">
        <v>155</v>
      </c>
      <c r="M3">
        <v>13125</v>
      </c>
    </row>
    <row r="4" spans="1:13" x14ac:dyDescent="0.2">
      <c r="A4" t="s">
        <v>68</v>
      </c>
      <c r="B4" t="s">
        <v>112</v>
      </c>
      <c r="C4" t="s">
        <v>67</v>
      </c>
      <c r="D4" t="s">
        <v>139</v>
      </c>
      <c r="E4" t="s">
        <v>19</v>
      </c>
      <c r="F4" t="s">
        <v>129</v>
      </c>
      <c r="G4" s="41">
        <v>22539</v>
      </c>
      <c r="H4" t="s">
        <v>157</v>
      </c>
      <c r="I4">
        <v>8000</v>
      </c>
      <c r="J4">
        <v>0.2</v>
      </c>
      <c r="K4">
        <v>1600</v>
      </c>
      <c r="L4" t="s">
        <v>155</v>
      </c>
      <c r="M4">
        <v>9600</v>
      </c>
    </row>
    <row r="5" spans="1:13" x14ac:dyDescent="0.2">
      <c r="A5" t="s">
        <v>50</v>
      </c>
      <c r="B5" t="s">
        <v>108</v>
      </c>
      <c r="C5" t="s">
        <v>67</v>
      </c>
      <c r="D5" t="s">
        <v>139</v>
      </c>
      <c r="E5" t="s">
        <v>14</v>
      </c>
      <c r="F5" t="s">
        <v>128</v>
      </c>
      <c r="G5" s="41">
        <v>13917</v>
      </c>
      <c r="H5" t="s">
        <v>154</v>
      </c>
      <c r="I5">
        <v>5600</v>
      </c>
      <c r="J5">
        <v>0.1</v>
      </c>
      <c r="K5">
        <v>560</v>
      </c>
      <c r="L5" t="s">
        <v>155</v>
      </c>
      <c r="M5">
        <v>6160</v>
      </c>
    </row>
    <row r="6" spans="1:13" x14ac:dyDescent="0.2">
      <c r="A6" t="s">
        <v>50</v>
      </c>
      <c r="B6" t="s">
        <v>103</v>
      </c>
      <c r="C6" t="s">
        <v>67</v>
      </c>
      <c r="D6" t="s">
        <v>139</v>
      </c>
      <c r="E6" t="s">
        <v>19</v>
      </c>
      <c r="F6" t="s">
        <v>129</v>
      </c>
      <c r="G6" s="41">
        <v>8468</v>
      </c>
      <c r="H6" t="s">
        <v>156</v>
      </c>
      <c r="I6">
        <v>10700</v>
      </c>
      <c r="J6">
        <v>0.2</v>
      </c>
      <c r="K6">
        <v>2140</v>
      </c>
      <c r="L6" t="s">
        <v>155</v>
      </c>
      <c r="M6">
        <v>12840</v>
      </c>
    </row>
    <row r="7" spans="1:13" x14ac:dyDescent="0.2">
      <c r="A7" t="s">
        <v>13</v>
      </c>
      <c r="B7" t="s">
        <v>102</v>
      </c>
      <c r="C7" t="s">
        <v>67</v>
      </c>
      <c r="D7" t="s">
        <v>139</v>
      </c>
      <c r="E7" t="s">
        <v>36</v>
      </c>
      <c r="F7" t="s">
        <v>130</v>
      </c>
      <c r="G7" s="41">
        <v>23849</v>
      </c>
      <c r="H7" t="s">
        <v>158</v>
      </c>
      <c r="I7">
        <v>10000</v>
      </c>
      <c r="J7">
        <v>0.15</v>
      </c>
      <c r="K7">
        <v>1500</v>
      </c>
      <c r="L7" t="s">
        <v>155</v>
      </c>
      <c r="M7">
        <v>11500</v>
      </c>
    </row>
    <row r="8" spans="1:13" x14ac:dyDescent="0.2">
      <c r="A8" t="s">
        <v>81</v>
      </c>
      <c r="B8" t="s">
        <v>101</v>
      </c>
      <c r="C8" t="s">
        <v>67</v>
      </c>
      <c r="D8" t="s">
        <v>139</v>
      </c>
      <c r="E8" t="s">
        <v>19</v>
      </c>
      <c r="F8" t="s">
        <v>129</v>
      </c>
      <c r="G8" s="41">
        <v>17634</v>
      </c>
      <c r="H8" t="s">
        <v>158</v>
      </c>
      <c r="I8">
        <v>9320</v>
      </c>
      <c r="J8">
        <v>0.2</v>
      </c>
      <c r="K8">
        <v>1864</v>
      </c>
      <c r="L8" t="s">
        <v>155</v>
      </c>
      <c r="M8">
        <v>11184</v>
      </c>
    </row>
    <row r="9" spans="1:13" x14ac:dyDescent="0.2">
      <c r="A9" t="s">
        <v>35</v>
      </c>
      <c r="B9" t="s">
        <v>87</v>
      </c>
      <c r="C9" t="s">
        <v>67</v>
      </c>
      <c r="D9" t="s">
        <v>139</v>
      </c>
      <c r="E9" t="s">
        <v>19</v>
      </c>
      <c r="F9" t="s">
        <v>129</v>
      </c>
      <c r="G9" s="41">
        <v>23216</v>
      </c>
      <c r="H9" t="s">
        <v>159</v>
      </c>
      <c r="I9">
        <v>7700</v>
      </c>
      <c r="J9">
        <v>0.2</v>
      </c>
      <c r="K9">
        <v>1540</v>
      </c>
      <c r="L9" t="s">
        <v>155</v>
      </c>
      <c r="M9">
        <v>9240</v>
      </c>
    </row>
    <row r="10" spans="1:13" x14ac:dyDescent="0.2">
      <c r="A10" t="s">
        <v>81</v>
      </c>
      <c r="B10" t="s">
        <v>80</v>
      </c>
      <c r="C10" t="s">
        <v>67</v>
      </c>
      <c r="D10" t="s">
        <v>139</v>
      </c>
      <c r="E10" t="s">
        <v>9</v>
      </c>
      <c r="F10" t="s">
        <v>132</v>
      </c>
      <c r="G10" s="41">
        <v>19944</v>
      </c>
      <c r="H10" t="s">
        <v>160</v>
      </c>
      <c r="I10">
        <v>15000</v>
      </c>
      <c r="J10">
        <v>0.25</v>
      </c>
      <c r="K10">
        <v>3750</v>
      </c>
      <c r="L10" t="s">
        <v>155</v>
      </c>
      <c r="M10">
        <v>18750</v>
      </c>
    </row>
    <row r="11" spans="1:13" x14ac:dyDescent="0.2">
      <c r="A11" t="s">
        <v>66</v>
      </c>
      <c r="B11" t="s">
        <v>64</v>
      </c>
      <c r="C11" t="s">
        <v>67</v>
      </c>
      <c r="D11" t="s">
        <v>139</v>
      </c>
      <c r="E11" t="s">
        <v>12</v>
      </c>
      <c r="F11" t="s">
        <v>131</v>
      </c>
      <c r="G11" s="41">
        <v>17484</v>
      </c>
      <c r="H11" t="s">
        <v>161</v>
      </c>
      <c r="I11">
        <v>8400</v>
      </c>
      <c r="J11">
        <v>0.05</v>
      </c>
      <c r="K11">
        <v>420</v>
      </c>
      <c r="L11" t="s">
        <v>155</v>
      </c>
      <c r="M11">
        <v>8820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Normal="100" workbookViewId="0">
      <selection activeCell="G18" sqref="G18"/>
    </sheetView>
  </sheetViews>
  <sheetFormatPr defaultRowHeight="12.75" x14ac:dyDescent="0.2"/>
  <cols>
    <col min="1" max="1" width="17.85546875" bestFit="1" customWidth="1"/>
    <col min="2" max="2" width="21.85546875" bestFit="1" customWidth="1"/>
    <col min="3" max="3" width="22.85546875" bestFit="1" customWidth="1"/>
  </cols>
  <sheetData>
    <row r="1" spans="1:3" x14ac:dyDescent="0.2">
      <c r="A1" t="s">
        <v>2</v>
      </c>
    </row>
    <row r="2" spans="1:3" x14ac:dyDescent="0.2">
      <c r="A2" t="s">
        <v>137</v>
      </c>
      <c r="B2">
        <f>COUNTIF(lista!$D$2:$D$98,analizy!A2)</f>
        <v>26</v>
      </c>
    </row>
    <row r="3" spans="1:3" x14ac:dyDescent="0.2">
      <c r="A3" t="s">
        <v>135</v>
      </c>
      <c r="B3">
        <f>COUNTIF(lista!$D$2:$D$98,analizy!A3)</f>
        <v>26</v>
      </c>
    </row>
    <row r="4" spans="1:3" x14ac:dyDescent="0.2">
      <c r="A4" t="s">
        <v>139</v>
      </c>
      <c r="B4">
        <f>COUNTIF(lista!$D$2:$D$98,analizy!A4)</f>
        <v>10</v>
      </c>
    </row>
    <row r="5" spans="1:3" x14ac:dyDescent="0.2">
      <c r="A5" t="s">
        <v>134</v>
      </c>
      <c r="B5">
        <f>COUNTIF(lista!$D$2:$D$98,analizy!A5)</f>
        <v>22</v>
      </c>
    </row>
    <row r="6" spans="1:3" x14ac:dyDescent="0.2">
      <c r="A6" t="s">
        <v>136</v>
      </c>
      <c r="B6">
        <f>COUNTIF(lista!$D$2:$D$98,analizy!A6)</f>
        <v>13</v>
      </c>
    </row>
    <row r="12" spans="1:3" x14ac:dyDescent="0.2">
      <c r="A12" s="37" t="s">
        <v>150</v>
      </c>
      <c r="B12" t="s">
        <v>152</v>
      </c>
      <c r="C12" t="s">
        <v>153</v>
      </c>
    </row>
    <row r="13" spans="1:3" x14ac:dyDescent="0.2">
      <c r="A13" s="38" t="s">
        <v>137</v>
      </c>
      <c r="B13" s="39">
        <v>26</v>
      </c>
      <c r="C13" s="40">
        <v>0.26804123711340205</v>
      </c>
    </row>
    <row r="14" spans="1:3" x14ac:dyDescent="0.2">
      <c r="A14" s="38" t="s">
        <v>135</v>
      </c>
      <c r="B14" s="39">
        <v>26</v>
      </c>
      <c r="C14" s="40">
        <v>0.26804123711340205</v>
      </c>
    </row>
    <row r="15" spans="1:3" x14ac:dyDescent="0.2">
      <c r="A15" s="38" t="s">
        <v>139</v>
      </c>
      <c r="B15" s="39">
        <v>10</v>
      </c>
      <c r="C15" s="40">
        <v>0.10309278350515463</v>
      </c>
    </row>
    <row r="16" spans="1:3" x14ac:dyDescent="0.2">
      <c r="A16" s="38" t="s">
        <v>134</v>
      </c>
      <c r="B16" s="39">
        <v>22</v>
      </c>
      <c r="C16" s="40">
        <v>0.22680412371134021</v>
      </c>
    </row>
    <row r="17" spans="1:3" x14ac:dyDescent="0.2">
      <c r="A17" s="38" t="s">
        <v>136</v>
      </c>
      <c r="B17" s="39">
        <v>13</v>
      </c>
      <c r="C17" s="40">
        <v>0.13402061855670103</v>
      </c>
    </row>
    <row r="18" spans="1:3" x14ac:dyDescent="0.2">
      <c r="A18" s="38" t="s">
        <v>151</v>
      </c>
      <c r="B18" s="39">
        <v>97</v>
      </c>
      <c r="C18" s="40">
        <v>1</v>
      </c>
    </row>
  </sheetData>
  <sortState ref="A2:A6">
    <sortCondition ref="A2"/>
  </sortState>
  <phoneticPr fontId="0" type="noConversion"/>
  <pageMargins left="0.75" right="0.75" top="1" bottom="1" header="0.5" footer="0.5"/>
  <pageSetup paperSize="9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G32" sqref="G32"/>
    </sheetView>
  </sheetViews>
  <sheetFormatPr defaultRowHeight="12.75" x14ac:dyDescent="0.2"/>
  <cols>
    <col min="7" max="7" width="10.140625" bestFit="1" customWidth="1"/>
    <col min="9" max="9" width="9.85546875" bestFit="1" customWidth="1"/>
    <col min="11" max="11" width="9.85546875" bestFit="1" customWidth="1"/>
    <col min="13" max="13" width="12.28515625" bestFit="1" customWidth="1"/>
  </cols>
  <sheetData>
    <row r="1" spans="1:13" ht="39.75" thickTop="1" thickBot="1" x14ac:dyDescent="0.25">
      <c r="A1" s="8" t="s">
        <v>0</v>
      </c>
      <c r="B1" s="8" t="s">
        <v>1</v>
      </c>
      <c r="C1" s="9" t="s">
        <v>123</v>
      </c>
      <c r="D1" s="28" t="s">
        <v>124</v>
      </c>
      <c r="E1" s="10" t="s">
        <v>125</v>
      </c>
      <c r="F1" s="28" t="s">
        <v>126</v>
      </c>
      <c r="G1" s="10" t="s">
        <v>148</v>
      </c>
      <c r="H1" s="28" t="s">
        <v>127</v>
      </c>
      <c r="I1" s="11" t="s">
        <v>3</v>
      </c>
      <c r="J1" s="29" t="s">
        <v>4</v>
      </c>
      <c r="K1" s="29" t="s">
        <v>5</v>
      </c>
      <c r="L1" s="29" t="s">
        <v>138</v>
      </c>
      <c r="M1" s="29" t="s">
        <v>6</v>
      </c>
    </row>
    <row r="2" spans="1:13" ht="15.75" thickTop="1" x14ac:dyDescent="0.25">
      <c r="A2" s="1" t="s">
        <v>140</v>
      </c>
      <c r="B2" s="1" t="s">
        <v>15</v>
      </c>
      <c r="C2" s="2" t="s">
        <v>16</v>
      </c>
      <c r="D2" s="25" t="s">
        <v>134</v>
      </c>
      <c r="E2" s="2" t="s">
        <v>12</v>
      </c>
      <c r="F2" s="25" t="s">
        <v>131</v>
      </c>
      <c r="G2" s="5">
        <v>8463</v>
      </c>
      <c r="H2" s="26" t="s">
        <v>156</v>
      </c>
      <c r="I2" s="30">
        <v>10500</v>
      </c>
      <c r="J2" s="34">
        <v>0.05</v>
      </c>
      <c r="K2" s="36">
        <v>525</v>
      </c>
      <c r="L2" s="27" t="s">
        <v>155</v>
      </c>
      <c r="M2" s="35">
        <v>11025</v>
      </c>
    </row>
    <row r="3" spans="1:13" ht="15" x14ac:dyDescent="0.25">
      <c r="A3" s="1" t="s">
        <v>24</v>
      </c>
      <c r="B3" s="1" t="s">
        <v>25</v>
      </c>
      <c r="C3" s="2" t="s">
        <v>16</v>
      </c>
      <c r="D3" s="25" t="s">
        <v>134</v>
      </c>
      <c r="E3" s="2" t="s">
        <v>19</v>
      </c>
      <c r="F3" s="25" t="s">
        <v>129</v>
      </c>
      <c r="G3" s="5">
        <v>27933</v>
      </c>
      <c r="H3" s="26" t="s">
        <v>162</v>
      </c>
      <c r="I3" s="30">
        <v>15000</v>
      </c>
      <c r="J3" s="34">
        <v>0.2</v>
      </c>
      <c r="K3" s="36">
        <v>3000</v>
      </c>
      <c r="L3" s="27" t="s">
        <v>155</v>
      </c>
      <c r="M3" s="35">
        <v>18000</v>
      </c>
    </row>
    <row r="4" spans="1:13" ht="15" x14ac:dyDescent="0.25">
      <c r="A4" s="3" t="s">
        <v>34</v>
      </c>
      <c r="B4" s="3" t="s">
        <v>33</v>
      </c>
      <c r="C4" s="4" t="s">
        <v>16</v>
      </c>
      <c r="D4" s="25" t="s">
        <v>134</v>
      </c>
      <c r="E4" s="2" t="s">
        <v>14</v>
      </c>
      <c r="F4" s="25" t="s">
        <v>128</v>
      </c>
      <c r="G4" s="5">
        <v>27262</v>
      </c>
      <c r="H4" s="26" t="s">
        <v>160</v>
      </c>
      <c r="I4" s="30">
        <v>9200</v>
      </c>
      <c r="J4" s="34">
        <v>0.1</v>
      </c>
      <c r="K4" s="36">
        <v>920</v>
      </c>
      <c r="L4" s="27" t="s">
        <v>155</v>
      </c>
      <c r="M4" s="35">
        <v>10120</v>
      </c>
    </row>
    <row r="5" spans="1:13" ht="15" x14ac:dyDescent="0.25">
      <c r="A5" s="1" t="s">
        <v>46</v>
      </c>
      <c r="B5" s="1" t="s">
        <v>47</v>
      </c>
      <c r="C5" s="2" t="s">
        <v>16</v>
      </c>
      <c r="D5" s="25" t="s">
        <v>134</v>
      </c>
      <c r="E5" s="2" t="s">
        <v>14</v>
      </c>
      <c r="F5" s="25" t="s">
        <v>128</v>
      </c>
      <c r="G5" s="5">
        <v>23216</v>
      </c>
      <c r="H5" s="26" t="s">
        <v>159</v>
      </c>
      <c r="I5" s="30">
        <v>8400</v>
      </c>
      <c r="J5" s="34">
        <v>0.1</v>
      </c>
      <c r="K5" s="36">
        <v>840</v>
      </c>
      <c r="L5" s="27" t="s">
        <v>155</v>
      </c>
      <c r="M5" s="35">
        <v>9240</v>
      </c>
    </row>
    <row r="6" spans="1:13" ht="15" x14ac:dyDescent="0.25">
      <c r="A6" s="3" t="s">
        <v>27</v>
      </c>
      <c r="B6" s="3" t="s">
        <v>49</v>
      </c>
      <c r="C6" s="2" t="s">
        <v>16</v>
      </c>
      <c r="D6" s="25" t="s">
        <v>134</v>
      </c>
      <c r="E6" s="2" t="s">
        <v>19</v>
      </c>
      <c r="F6" s="25" t="s">
        <v>129</v>
      </c>
      <c r="G6" s="5">
        <v>19944</v>
      </c>
      <c r="H6" s="26" t="s">
        <v>160</v>
      </c>
      <c r="I6" s="30">
        <v>6700</v>
      </c>
      <c r="J6" s="34">
        <v>0.2</v>
      </c>
      <c r="K6" s="36">
        <v>1340</v>
      </c>
      <c r="L6" s="27" t="s">
        <v>155</v>
      </c>
      <c r="M6" s="35">
        <v>8040</v>
      </c>
    </row>
    <row r="7" spans="1:13" ht="15" x14ac:dyDescent="0.25">
      <c r="A7" s="1" t="s">
        <v>61</v>
      </c>
      <c r="B7" s="1" t="s">
        <v>62</v>
      </c>
      <c r="C7" s="2" t="s">
        <v>16</v>
      </c>
      <c r="D7" s="25" t="s">
        <v>134</v>
      </c>
      <c r="E7" s="2" t="s">
        <v>14</v>
      </c>
      <c r="F7" s="25" t="s">
        <v>128</v>
      </c>
      <c r="G7" s="5">
        <v>16387</v>
      </c>
      <c r="H7" s="26" t="s">
        <v>161</v>
      </c>
      <c r="I7" s="30">
        <v>7800</v>
      </c>
      <c r="J7" s="34">
        <v>0.1</v>
      </c>
      <c r="K7" s="36">
        <v>780</v>
      </c>
      <c r="L7" s="27" t="s">
        <v>155</v>
      </c>
      <c r="M7" s="35">
        <v>8580</v>
      </c>
    </row>
    <row r="8" spans="1:13" ht="15" x14ac:dyDescent="0.25">
      <c r="A8" s="1" t="s">
        <v>63</v>
      </c>
      <c r="B8" s="1" t="s">
        <v>64</v>
      </c>
      <c r="C8" s="2" t="s">
        <v>16</v>
      </c>
      <c r="D8" s="25" t="s">
        <v>134</v>
      </c>
      <c r="E8" s="2" t="s">
        <v>14</v>
      </c>
      <c r="F8" s="25" t="s">
        <v>128</v>
      </c>
      <c r="G8" s="5">
        <v>21123</v>
      </c>
      <c r="H8" s="26" t="s">
        <v>163</v>
      </c>
      <c r="I8" s="30">
        <v>13200</v>
      </c>
      <c r="J8" s="34">
        <v>0.1</v>
      </c>
      <c r="K8" s="36">
        <v>1320</v>
      </c>
      <c r="L8" s="27" t="s">
        <v>155</v>
      </c>
      <c r="M8" s="35">
        <v>14520</v>
      </c>
    </row>
    <row r="9" spans="1:13" ht="15" x14ac:dyDescent="0.25">
      <c r="A9" s="3" t="s">
        <v>65</v>
      </c>
      <c r="B9" s="3" t="s">
        <v>64</v>
      </c>
      <c r="C9" s="2" t="s">
        <v>16</v>
      </c>
      <c r="D9" s="25" t="s">
        <v>134</v>
      </c>
      <c r="E9" s="2" t="s">
        <v>9</v>
      </c>
      <c r="F9" s="25" t="s">
        <v>132</v>
      </c>
      <c r="G9" s="5">
        <v>20720</v>
      </c>
      <c r="H9" s="26" t="s">
        <v>157</v>
      </c>
      <c r="I9" s="30">
        <v>14000</v>
      </c>
      <c r="J9" s="34">
        <v>0.25</v>
      </c>
      <c r="K9" s="36">
        <v>3500</v>
      </c>
      <c r="L9" s="27" t="s">
        <v>155</v>
      </c>
      <c r="M9" s="35">
        <v>17500</v>
      </c>
    </row>
    <row r="10" spans="1:13" ht="15" x14ac:dyDescent="0.25">
      <c r="A10" s="3" t="s">
        <v>17</v>
      </c>
      <c r="B10" s="3" t="s">
        <v>64</v>
      </c>
      <c r="C10" s="2" t="s">
        <v>16</v>
      </c>
      <c r="D10" s="25" t="s">
        <v>134</v>
      </c>
      <c r="E10" s="2" t="s">
        <v>36</v>
      </c>
      <c r="F10" s="25" t="s">
        <v>130</v>
      </c>
      <c r="G10" s="5">
        <v>22539</v>
      </c>
      <c r="H10" s="26" t="s">
        <v>157</v>
      </c>
      <c r="I10" s="30">
        <v>9200</v>
      </c>
      <c r="J10" s="34">
        <v>0.15</v>
      </c>
      <c r="K10" s="36">
        <v>1380</v>
      </c>
      <c r="L10" s="27" t="s">
        <v>155</v>
      </c>
      <c r="M10" s="35">
        <v>10580</v>
      </c>
    </row>
    <row r="11" spans="1:13" ht="15" x14ac:dyDescent="0.25">
      <c r="A11" s="1" t="s">
        <v>69</v>
      </c>
      <c r="B11" s="1" t="s">
        <v>70</v>
      </c>
      <c r="C11" s="2" t="s">
        <v>16</v>
      </c>
      <c r="D11" s="25" t="s">
        <v>134</v>
      </c>
      <c r="E11" s="2" t="s">
        <v>9</v>
      </c>
      <c r="F11" s="25" t="s">
        <v>132</v>
      </c>
      <c r="G11" s="5">
        <v>24447</v>
      </c>
      <c r="H11" s="26" t="s">
        <v>164</v>
      </c>
      <c r="I11" s="30">
        <v>12100</v>
      </c>
      <c r="J11" s="34">
        <v>0.25</v>
      </c>
      <c r="K11" s="36">
        <v>3025</v>
      </c>
      <c r="L11" s="27" t="s">
        <v>155</v>
      </c>
      <c r="M11" s="35">
        <v>15125</v>
      </c>
    </row>
    <row r="12" spans="1:13" ht="15" x14ac:dyDescent="0.25">
      <c r="A12" s="1" t="s">
        <v>71</v>
      </c>
      <c r="B12" s="1" t="s">
        <v>72</v>
      </c>
      <c r="C12" s="2" t="s">
        <v>16</v>
      </c>
      <c r="D12" s="25" t="s">
        <v>134</v>
      </c>
      <c r="E12" s="2" t="s">
        <v>9</v>
      </c>
      <c r="F12" s="25" t="s">
        <v>132</v>
      </c>
      <c r="G12" s="5">
        <v>27644</v>
      </c>
      <c r="H12" s="26" t="s">
        <v>157</v>
      </c>
      <c r="I12" s="30">
        <v>6500</v>
      </c>
      <c r="J12" s="34">
        <v>0.25</v>
      </c>
      <c r="K12" s="36">
        <v>1625</v>
      </c>
      <c r="L12" s="27" t="s">
        <v>155</v>
      </c>
      <c r="M12" s="35">
        <v>8125</v>
      </c>
    </row>
    <row r="13" spans="1:13" ht="15" x14ac:dyDescent="0.25">
      <c r="A13" s="1" t="s">
        <v>73</v>
      </c>
      <c r="B13" s="1" t="s">
        <v>74</v>
      </c>
      <c r="C13" s="2" t="s">
        <v>16</v>
      </c>
      <c r="D13" s="25" t="s">
        <v>134</v>
      </c>
      <c r="E13" s="2" t="s">
        <v>19</v>
      </c>
      <c r="F13" s="25" t="s">
        <v>129</v>
      </c>
      <c r="G13" s="5">
        <v>20720</v>
      </c>
      <c r="H13" s="26" t="s">
        <v>157</v>
      </c>
      <c r="I13" s="30">
        <v>7000</v>
      </c>
      <c r="J13" s="34">
        <v>0.2</v>
      </c>
      <c r="K13" s="36">
        <v>1400</v>
      </c>
      <c r="L13" s="27" t="s">
        <v>155</v>
      </c>
      <c r="M13" s="35">
        <v>8400</v>
      </c>
    </row>
    <row r="14" spans="1:13" ht="15" x14ac:dyDescent="0.25">
      <c r="A14" s="1" t="s">
        <v>75</v>
      </c>
      <c r="B14" s="1" t="s">
        <v>74</v>
      </c>
      <c r="C14" s="2" t="s">
        <v>16</v>
      </c>
      <c r="D14" s="25" t="s">
        <v>134</v>
      </c>
      <c r="E14" s="2" t="s">
        <v>36</v>
      </c>
      <c r="F14" s="25" t="s">
        <v>130</v>
      </c>
      <c r="G14" s="5">
        <v>13797</v>
      </c>
      <c r="H14" s="26" t="s">
        <v>163</v>
      </c>
      <c r="I14" s="30">
        <v>9000</v>
      </c>
      <c r="J14" s="34">
        <v>0.15</v>
      </c>
      <c r="K14" s="36">
        <v>1350</v>
      </c>
      <c r="L14" s="27" t="s">
        <v>155</v>
      </c>
      <c r="M14" s="35">
        <v>10350</v>
      </c>
    </row>
    <row r="15" spans="1:13" ht="15" x14ac:dyDescent="0.25">
      <c r="A15" s="1" t="s">
        <v>71</v>
      </c>
      <c r="B15" s="1" t="s">
        <v>85</v>
      </c>
      <c r="C15" s="2" t="s">
        <v>16</v>
      </c>
      <c r="D15" s="25" t="s">
        <v>134</v>
      </c>
      <c r="E15" s="2" t="s">
        <v>9</v>
      </c>
      <c r="F15" s="25" t="s">
        <v>132</v>
      </c>
      <c r="G15" s="5">
        <v>26341</v>
      </c>
      <c r="H15" s="26" t="s">
        <v>154</v>
      </c>
      <c r="I15" s="30">
        <v>4500</v>
      </c>
      <c r="J15" s="34">
        <v>0.25</v>
      </c>
      <c r="K15" s="36">
        <v>1125</v>
      </c>
      <c r="L15" s="27" t="s">
        <v>155</v>
      </c>
      <c r="M15" s="35">
        <v>5625</v>
      </c>
    </row>
    <row r="16" spans="1:13" ht="15" x14ac:dyDescent="0.25">
      <c r="A16" s="3" t="s">
        <v>86</v>
      </c>
      <c r="B16" s="3" t="s">
        <v>85</v>
      </c>
      <c r="C16" s="2" t="s">
        <v>16</v>
      </c>
      <c r="D16" s="25" t="s">
        <v>134</v>
      </c>
      <c r="E16" s="2" t="s">
        <v>19</v>
      </c>
      <c r="F16" s="25" t="s">
        <v>129</v>
      </c>
      <c r="G16" s="5">
        <v>17841</v>
      </c>
      <c r="H16" s="26" t="s">
        <v>161</v>
      </c>
      <c r="I16" s="30">
        <v>6700</v>
      </c>
      <c r="J16" s="34">
        <v>0.2</v>
      </c>
      <c r="K16" s="36">
        <v>1340</v>
      </c>
      <c r="L16" s="27" t="s">
        <v>155</v>
      </c>
      <c r="M16" s="35">
        <v>8040</v>
      </c>
    </row>
    <row r="17" spans="1:13" ht="15" x14ac:dyDescent="0.25">
      <c r="A17" s="1" t="s">
        <v>91</v>
      </c>
      <c r="B17" s="1" t="s">
        <v>92</v>
      </c>
      <c r="C17" s="2" t="s">
        <v>16</v>
      </c>
      <c r="D17" s="25" t="s">
        <v>134</v>
      </c>
      <c r="E17" s="2" t="s">
        <v>12</v>
      </c>
      <c r="F17" s="25" t="s">
        <v>131</v>
      </c>
      <c r="G17" s="5">
        <v>19944</v>
      </c>
      <c r="H17" s="26" t="s">
        <v>160</v>
      </c>
      <c r="I17" s="30">
        <v>9200</v>
      </c>
      <c r="J17" s="34">
        <v>0.05</v>
      </c>
      <c r="K17" s="36">
        <v>460</v>
      </c>
      <c r="L17" s="27" t="s">
        <v>155</v>
      </c>
      <c r="M17" s="35">
        <v>9660</v>
      </c>
    </row>
    <row r="18" spans="1:13" ht="15" x14ac:dyDescent="0.25">
      <c r="A18" s="1" t="s">
        <v>94</v>
      </c>
      <c r="B18" s="1" t="s">
        <v>95</v>
      </c>
      <c r="C18" s="2" t="s">
        <v>16</v>
      </c>
      <c r="D18" s="25" t="s">
        <v>134</v>
      </c>
      <c r="E18" s="2" t="s">
        <v>36</v>
      </c>
      <c r="F18" s="25" t="s">
        <v>130</v>
      </c>
      <c r="G18" s="5">
        <v>28686</v>
      </c>
      <c r="H18" s="26" t="s">
        <v>159</v>
      </c>
      <c r="I18" s="30">
        <v>5900</v>
      </c>
      <c r="J18" s="34">
        <v>0.15</v>
      </c>
      <c r="K18" s="36">
        <v>885</v>
      </c>
      <c r="L18" s="27" t="s">
        <v>155</v>
      </c>
      <c r="M18" s="35">
        <v>6785</v>
      </c>
    </row>
    <row r="19" spans="1:13" ht="15" x14ac:dyDescent="0.25">
      <c r="A19" s="3" t="s">
        <v>96</v>
      </c>
      <c r="B19" s="3" t="s">
        <v>95</v>
      </c>
      <c r="C19" s="2" t="s">
        <v>16</v>
      </c>
      <c r="D19" s="25" t="s">
        <v>134</v>
      </c>
      <c r="E19" s="2" t="s">
        <v>12</v>
      </c>
      <c r="F19" s="25" t="s">
        <v>131</v>
      </c>
      <c r="G19" s="5">
        <v>25785</v>
      </c>
      <c r="H19" s="26" t="s">
        <v>160</v>
      </c>
      <c r="I19" s="30">
        <v>9320</v>
      </c>
      <c r="J19" s="34">
        <v>0.05</v>
      </c>
      <c r="K19" s="36">
        <v>466</v>
      </c>
      <c r="L19" s="27" t="s">
        <v>155</v>
      </c>
      <c r="M19" s="35">
        <v>9786</v>
      </c>
    </row>
    <row r="20" spans="1:13" ht="15" x14ac:dyDescent="0.25">
      <c r="A20" s="3" t="s">
        <v>77</v>
      </c>
      <c r="B20" s="3" t="s">
        <v>95</v>
      </c>
      <c r="C20" s="2" t="s">
        <v>16</v>
      </c>
      <c r="D20" s="25" t="s">
        <v>134</v>
      </c>
      <c r="E20" s="2" t="s">
        <v>14</v>
      </c>
      <c r="F20" s="25" t="s">
        <v>128</v>
      </c>
      <c r="G20" s="5">
        <v>22539</v>
      </c>
      <c r="H20" s="26" t="s">
        <v>157</v>
      </c>
      <c r="I20" s="30">
        <v>5900</v>
      </c>
      <c r="J20" s="34">
        <v>0.1</v>
      </c>
      <c r="K20" s="36">
        <v>590</v>
      </c>
      <c r="L20" s="27" t="s">
        <v>155</v>
      </c>
      <c r="M20" s="35">
        <v>6490</v>
      </c>
    </row>
    <row r="21" spans="1:13" ht="15" x14ac:dyDescent="0.25">
      <c r="A21" s="3" t="s">
        <v>10</v>
      </c>
      <c r="B21" s="3" t="s">
        <v>98</v>
      </c>
      <c r="C21" s="4" t="s">
        <v>16</v>
      </c>
      <c r="D21" s="25" t="s">
        <v>134</v>
      </c>
      <c r="E21" s="4" t="s">
        <v>19</v>
      </c>
      <c r="F21" s="25" t="s">
        <v>129</v>
      </c>
      <c r="G21" s="5">
        <v>17632</v>
      </c>
      <c r="H21" s="26" t="s">
        <v>158</v>
      </c>
      <c r="I21" s="30">
        <v>9400</v>
      </c>
      <c r="J21" s="34">
        <v>0.2</v>
      </c>
      <c r="K21" s="36">
        <v>1880</v>
      </c>
      <c r="L21" s="27" t="s">
        <v>155</v>
      </c>
      <c r="M21" s="35">
        <v>11280</v>
      </c>
    </row>
    <row r="22" spans="1:13" ht="15" x14ac:dyDescent="0.25">
      <c r="A22" s="3" t="s">
        <v>29</v>
      </c>
      <c r="B22" s="3" t="s">
        <v>103</v>
      </c>
      <c r="C22" s="2" t="s">
        <v>16</v>
      </c>
      <c r="D22" s="25" t="s">
        <v>134</v>
      </c>
      <c r="E22" s="2" t="s">
        <v>19</v>
      </c>
      <c r="F22" s="25" t="s">
        <v>129</v>
      </c>
      <c r="G22" s="5">
        <v>8467</v>
      </c>
      <c r="H22" s="26" t="s">
        <v>156</v>
      </c>
      <c r="I22" s="30">
        <v>10500</v>
      </c>
      <c r="J22" s="34">
        <v>0.2</v>
      </c>
      <c r="K22" s="36">
        <v>2100</v>
      </c>
      <c r="L22" s="27" t="s">
        <v>155</v>
      </c>
      <c r="M22" s="35">
        <v>12600</v>
      </c>
    </row>
    <row r="23" spans="1:13" ht="15" x14ac:dyDescent="0.25">
      <c r="A23" s="3" t="s">
        <v>65</v>
      </c>
      <c r="B23" s="3" t="s">
        <v>113</v>
      </c>
      <c r="C23" s="2" t="s">
        <v>16</v>
      </c>
      <c r="D23" s="25" t="s">
        <v>134</v>
      </c>
      <c r="E23" s="2" t="s">
        <v>36</v>
      </c>
      <c r="F23" s="25" t="s">
        <v>130</v>
      </c>
      <c r="G23" s="5">
        <v>23849</v>
      </c>
      <c r="H23" s="26" t="s">
        <v>158</v>
      </c>
      <c r="I23" s="30">
        <v>5900</v>
      </c>
      <c r="J23" s="34">
        <v>0.15</v>
      </c>
      <c r="K23" s="36">
        <v>885</v>
      </c>
      <c r="L23" s="27" t="s">
        <v>155</v>
      </c>
      <c r="M23" s="35">
        <v>6785</v>
      </c>
    </row>
  </sheetData>
  <conditionalFormatting sqref="C1:C23">
    <cfRule type="cellIs" dxfId="31" priority="4" operator="equal">
      <formula>"d1"</formula>
    </cfRule>
  </conditionalFormatting>
  <conditionalFormatting sqref="A2:M23">
    <cfRule type="expression" dxfId="30" priority="2">
      <formula>$I2&gt;=12000</formula>
    </cfRule>
    <cfRule type="expression" dxfId="29" priority="3">
      <formula>$H2="wrzesień"</formula>
    </cfRule>
  </conditionalFormatting>
  <conditionalFormatting sqref="I2:I23">
    <cfRule type="dataBar" priority="1">
      <dataBar>
        <cfvo type="min"/>
        <cfvo type="max"/>
        <color theme="3"/>
      </dataBar>
      <extLst>
        <ext xmlns:x14="http://schemas.microsoft.com/office/spreadsheetml/2009/9/main" uri="{B025F937-C7B1-47D3-B67F-A62EFF666E3E}">
          <x14:id>{04CBA594-FFD1-48D5-9241-083FC77D6DE7}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CBA594-FFD1-48D5-9241-083FC77D6DE7}">
            <x14:dataBar minLength="0" maxLength="100" border="1" negativeBarBorderColorSameAsPositive="0">
              <x14:cfvo type="autoMin"/>
              <x14:cfvo type="autoMax"/>
              <x14:borderColor theme="0"/>
              <x14:negativeFillColor rgb="FFFF0000"/>
              <x14:negativeBorderColor rgb="FFFF0000"/>
              <x14:axisColor rgb="FF000000"/>
            </x14:dataBar>
          </x14:cfRule>
          <xm:sqref>I2:I23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83"/>
  <sheetViews>
    <sheetView zoomScaleNormal="100" workbookViewId="0">
      <selection activeCell="E7" sqref="E7"/>
    </sheetView>
  </sheetViews>
  <sheetFormatPr defaultRowHeight="12.75" x14ac:dyDescent="0.2"/>
  <cols>
    <col min="1" max="1" width="13.7109375" customWidth="1"/>
    <col min="2" max="2" width="9.5703125" customWidth="1"/>
    <col min="5" max="5" width="9.28515625" customWidth="1"/>
    <col min="8" max="8" width="9.7109375" customWidth="1"/>
    <col min="9" max="9" width="9.42578125" customWidth="1"/>
    <col min="10" max="10" width="14" customWidth="1"/>
    <col min="11" max="11" width="11.140625" customWidth="1"/>
    <col min="13" max="13" width="9.5703125" customWidth="1"/>
    <col min="16" max="16" width="9.5703125" customWidth="1"/>
    <col min="18" max="18" width="9.85546875" customWidth="1"/>
    <col min="19" max="19" width="10.7109375" customWidth="1"/>
    <col min="21" max="21" width="13.42578125" customWidth="1"/>
    <col min="24" max="24" width="9.5703125" customWidth="1"/>
    <col min="26" max="26" width="11.140625" customWidth="1"/>
    <col min="27" max="27" width="9.85546875" customWidth="1"/>
    <col min="28" max="28" width="9.42578125" customWidth="1"/>
    <col min="30" max="30" width="10.140625" customWidth="1"/>
    <col min="32" max="32" width="9.5703125" customWidth="1"/>
    <col min="33" max="33" width="11" customWidth="1"/>
    <col min="34" max="34" width="9.85546875" customWidth="1"/>
    <col min="36" max="37" width="11.85546875" customWidth="1"/>
    <col min="39" max="39" width="9.42578125" customWidth="1"/>
    <col min="41" max="41" width="10.140625" customWidth="1"/>
    <col min="43" max="43" width="12.7109375" customWidth="1"/>
    <col min="44" max="44" width="11.85546875" customWidth="1"/>
    <col min="45" max="45" width="10.28515625" customWidth="1"/>
    <col min="46" max="46" width="11.7109375" customWidth="1"/>
    <col min="48" max="48" width="9.85546875" customWidth="1"/>
    <col min="50" max="50" width="9.42578125" customWidth="1"/>
    <col min="54" max="54" width="11.140625" customWidth="1"/>
    <col min="55" max="55" width="10.140625" customWidth="1"/>
    <col min="56" max="56" width="12.5703125" customWidth="1"/>
    <col min="58" max="58" width="12.140625" customWidth="1"/>
    <col min="59" max="59" width="11.28515625" customWidth="1"/>
    <col min="60" max="60" width="12.140625" customWidth="1"/>
    <col min="63" max="63" width="11" customWidth="1"/>
    <col min="64" max="64" width="12.5703125" customWidth="1"/>
    <col min="66" max="66" width="11.7109375" customWidth="1"/>
    <col min="67" max="67" width="11" customWidth="1"/>
    <col min="68" max="68" width="10.140625" customWidth="1"/>
    <col min="69" max="69" width="9.42578125" customWidth="1"/>
    <col min="70" max="70" width="10.5703125" customWidth="1"/>
    <col min="72" max="72" width="11" customWidth="1"/>
    <col min="73" max="73" width="10.5703125" customWidth="1"/>
    <col min="74" max="74" width="11.28515625" customWidth="1"/>
    <col min="75" max="75" width="12.140625" customWidth="1"/>
    <col min="76" max="77" width="11.28515625" customWidth="1"/>
    <col min="78" max="78" width="10.85546875" customWidth="1"/>
    <col min="79" max="79" width="11.85546875" customWidth="1"/>
    <col min="80" max="80" width="11.7109375" customWidth="1"/>
    <col min="81" max="81" width="10.7109375" customWidth="1"/>
    <col min="82" max="82" width="10.28515625" customWidth="1"/>
    <col min="83" max="83" width="11.7109375" customWidth="1"/>
    <col min="84" max="84" width="10.5703125" customWidth="1"/>
    <col min="85" max="85" width="11.42578125" customWidth="1"/>
    <col min="86" max="86" width="10.28515625" customWidth="1"/>
    <col min="87" max="87" width="10.5703125" customWidth="1"/>
    <col min="88" max="88" width="11.28515625" customWidth="1"/>
    <col min="89" max="89" width="13" customWidth="1"/>
    <col min="90" max="91" width="11.42578125" customWidth="1"/>
    <col min="92" max="93" width="10.140625" customWidth="1"/>
    <col min="94" max="94" width="10.28515625" customWidth="1"/>
    <col min="95" max="95" width="12.42578125" customWidth="1"/>
    <col min="96" max="96" width="11.42578125" customWidth="1"/>
    <col min="97" max="97" width="9.85546875" customWidth="1"/>
  </cols>
  <sheetData>
    <row r="1" spans="1:98" ht="16.5" thickTop="1" thickBot="1" x14ac:dyDescent="0.3">
      <c r="A1" s="8" t="s">
        <v>0</v>
      </c>
      <c r="B1" s="1" t="s">
        <v>7</v>
      </c>
      <c r="C1" s="3" t="s">
        <v>10</v>
      </c>
      <c r="D1" s="3" t="s">
        <v>13</v>
      </c>
      <c r="E1" s="1" t="s">
        <v>140</v>
      </c>
      <c r="F1" s="3" t="s">
        <v>17</v>
      </c>
      <c r="G1" s="3" t="s">
        <v>20</v>
      </c>
      <c r="H1" s="3" t="s">
        <v>165</v>
      </c>
      <c r="I1" s="1" t="s">
        <v>22</v>
      </c>
      <c r="J1" s="1" t="s">
        <v>24</v>
      </c>
      <c r="K1" s="1" t="s">
        <v>26</v>
      </c>
      <c r="L1" s="3" t="s">
        <v>27</v>
      </c>
      <c r="M1" s="3" t="s">
        <v>29</v>
      </c>
      <c r="N1" s="3" t="s">
        <v>30</v>
      </c>
      <c r="O1" s="1" t="s">
        <v>31</v>
      </c>
      <c r="P1" s="1" t="s">
        <v>32</v>
      </c>
      <c r="Q1" s="3" t="s">
        <v>34</v>
      </c>
      <c r="R1" s="3" t="s">
        <v>35</v>
      </c>
      <c r="S1" s="3" t="s">
        <v>37</v>
      </c>
      <c r="T1" s="1" t="s">
        <v>38</v>
      </c>
      <c r="U1" s="1" t="s">
        <v>39</v>
      </c>
      <c r="V1" s="3" t="s">
        <v>41</v>
      </c>
      <c r="W1" s="3" t="s">
        <v>43</v>
      </c>
      <c r="X1" s="1" t="s">
        <v>44</v>
      </c>
      <c r="Y1" s="1" t="s">
        <v>46</v>
      </c>
      <c r="Z1" s="1" t="s">
        <v>48</v>
      </c>
      <c r="AA1" s="3" t="s">
        <v>166</v>
      </c>
      <c r="AB1" s="3" t="s">
        <v>50</v>
      </c>
      <c r="AC1" s="1" t="s">
        <v>51</v>
      </c>
      <c r="AD1" s="1" t="s">
        <v>53</v>
      </c>
      <c r="AE1" s="1" t="s">
        <v>55</v>
      </c>
      <c r="AF1" s="1" t="s">
        <v>141</v>
      </c>
      <c r="AG1" s="1" t="s">
        <v>142</v>
      </c>
      <c r="AH1" s="1" t="s">
        <v>167</v>
      </c>
      <c r="AI1" s="3" t="s">
        <v>60</v>
      </c>
      <c r="AJ1" s="1" t="s">
        <v>61</v>
      </c>
      <c r="AK1" s="1" t="s">
        <v>63</v>
      </c>
      <c r="AL1" s="3" t="s">
        <v>65</v>
      </c>
      <c r="AM1" s="3" t="s">
        <v>168</v>
      </c>
      <c r="AN1" s="3" t="s">
        <v>66</v>
      </c>
      <c r="AO1" s="3" t="s">
        <v>169</v>
      </c>
      <c r="AP1" s="3" t="s">
        <v>68</v>
      </c>
      <c r="AQ1" s="1" t="s">
        <v>69</v>
      </c>
      <c r="AR1" s="3" t="s">
        <v>170</v>
      </c>
      <c r="AS1" s="1" t="s">
        <v>71</v>
      </c>
      <c r="AT1" s="1" t="s">
        <v>73</v>
      </c>
      <c r="AU1" s="1" t="s">
        <v>75</v>
      </c>
      <c r="AV1" s="3" t="s">
        <v>171</v>
      </c>
      <c r="AW1" s="1" t="s">
        <v>76</v>
      </c>
      <c r="AX1" s="3" t="s">
        <v>77</v>
      </c>
      <c r="AY1" s="3" t="s">
        <v>79</v>
      </c>
      <c r="AZ1" s="3" t="s">
        <v>172</v>
      </c>
      <c r="BA1" s="3" t="s">
        <v>81</v>
      </c>
      <c r="BB1" s="1" t="s">
        <v>82</v>
      </c>
      <c r="BC1" s="3" t="s">
        <v>173</v>
      </c>
      <c r="BD1" s="1" t="s">
        <v>174</v>
      </c>
      <c r="BE1" s="3" t="s">
        <v>86</v>
      </c>
      <c r="BF1" s="3" t="s">
        <v>175</v>
      </c>
      <c r="BG1" s="3" t="s">
        <v>176</v>
      </c>
      <c r="BH1" s="1" t="s">
        <v>88</v>
      </c>
      <c r="BI1" s="1" t="s">
        <v>90</v>
      </c>
      <c r="BJ1" s="1" t="s">
        <v>91</v>
      </c>
      <c r="BK1" s="1" t="s">
        <v>93</v>
      </c>
      <c r="BL1" s="1" t="s">
        <v>94</v>
      </c>
      <c r="BM1" s="3" t="s">
        <v>96</v>
      </c>
      <c r="BN1" s="3" t="s">
        <v>177</v>
      </c>
      <c r="BO1" s="3" t="s">
        <v>178</v>
      </c>
      <c r="BP1" s="3" t="s">
        <v>179</v>
      </c>
      <c r="BQ1" s="1" t="s">
        <v>97</v>
      </c>
      <c r="BR1" s="3" t="s">
        <v>180</v>
      </c>
      <c r="BS1" s="1" t="s">
        <v>143</v>
      </c>
      <c r="BT1" s="3" t="s">
        <v>181</v>
      </c>
      <c r="BU1" s="3" t="s">
        <v>182</v>
      </c>
      <c r="BV1" s="3" t="s">
        <v>183</v>
      </c>
      <c r="BW1" s="3" t="s">
        <v>184</v>
      </c>
      <c r="BX1" s="3" t="s">
        <v>185</v>
      </c>
      <c r="BY1" s="3" t="s">
        <v>186</v>
      </c>
      <c r="BZ1" s="3" t="s">
        <v>187</v>
      </c>
      <c r="CA1" s="3" t="s">
        <v>188</v>
      </c>
      <c r="CB1" s="3" t="s">
        <v>189</v>
      </c>
      <c r="CC1" s="1" t="s">
        <v>104</v>
      </c>
      <c r="CD1" s="1" t="s">
        <v>106</v>
      </c>
      <c r="CE1" s="3" t="s">
        <v>190</v>
      </c>
      <c r="CF1" s="3" t="s">
        <v>191</v>
      </c>
      <c r="CG1" s="1" t="s">
        <v>109</v>
      </c>
      <c r="CH1" s="3" t="s">
        <v>192</v>
      </c>
      <c r="CI1" s="3" t="s">
        <v>193</v>
      </c>
      <c r="CJ1" s="1" t="s">
        <v>194</v>
      </c>
      <c r="CK1" s="3" t="s">
        <v>195</v>
      </c>
      <c r="CL1" s="3" t="s">
        <v>196</v>
      </c>
      <c r="CM1" s="3" t="s">
        <v>197</v>
      </c>
      <c r="CN1" s="3" t="s">
        <v>114</v>
      </c>
      <c r="CO1" s="3" t="s">
        <v>198</v>
      </c>
      <c r="CP1" s="1" t="s">
        <v>115</v>
      </c>
      <c r="CQ1" s="3" t="s">
        <v>199</v>
      </c>
      <c r="CR1" s="3" t="s">
        <v>200</v>
      </c>
      <c r="CS1" s="1" t="s">
        <v>118</v>
      </c>
      <c r="CT1" s="31" t="s">
        <v>144</v>
      </c>
    </row>
    <row r="2" spans="1:98" ht="16.5" thickTop="1" thickBot="1" x14ac:dyDescent="0.3">
      <c r="A2" s="8" t="s">
        <v>1</v>
      </c>
      <c r="B2" s="1" t="s">
        <v>147</v>
      </c>
      <c r="C2" s="3" t="s">
        <v>11</v>
      </c>
      <c r="D2" s="3" t="s">
        <v>11</v>
      </c>
      <c r="E2" s="1" t="s">
        <v>15</v>
      </c>
      <c r="F2" s="3" t="s">
        <v>15</v>
      </c>
      <c r="G2" s="3" t="s">
        <v>15</v>
      </c>
      <c r="H2" s="3" t="s">
        <v>15</v>
      </c>
      <c r="I2" s="1" t="s">
        <v>23</v>
      </c>
      <c r="J2" s="1" t="s">
        <v>25</v>
      </c>
      <c r="K2" s="1" t="s">
        <v>25</v>
      </c>
      <c r="L2" s="3" t="s">
        <v>28</v>
      </c>
      <c r="M2" s="3" t="s">
        <v>28</v>
      </c>
      <c r="N2" s="3" t="s">
        <v>28</v>
      </c>
      <c r="O2" s="1" t="s">
        <v>42</v>
      </c>
      <c r="P2" s="1" t="s">
        <v>33</v>
      </c>
      <c r="Q2" s="3" t="s">
        <v>33</v>
      </c>
      <c r="R2" s="3" t="s">
        <v>33</v>
      </c>
      <c r="S2" s="3" t="s">
        <v>33</v>
      </c>
      <c r="T2" s="1" t="s">
        <v>146</v>
      </c>
      <c r="U2" s="1" t="s">
        <v>40</v>
      </c>
      <c r="V2" s="3" t="s">
        <v>42</v>
      </c>
      <c r="W2" s="3" t="s">
        <v>42</v>
      </c>
      <c r="X2" s="1" t="s">
        <v>45</v>
      </c>
      <c r="Y2" s="1" t="s">
        <v>47</v>
      </c>
      <c r="Z2" s="1" t="s">
        <v>49</v>
      </c>
      <c r="AA2" s="3" t="s">
        <v>49</v>
      </c>
      <c r="AB2" s="3" t="s">
        <v>49</v>
      </c>
      <c r="AC2" s="1" t="s">
        <v>52</v>
      </c>
      <c r="AD2" s="1" t="s">
        <v>54</v>
      </c>
      <c r="AE2" s="1" t="s">
        <v>56</v>
      </c>
      <c r="AF2" s="1" t="s">
        <v>57</v>
      </c>
      <c r="AG2" s="1" t="s">
        <v>58</v>
      </c>
      <c r="AH2" s="1" t="s">
        <v>59</v>
      </c>
      <c r="AI2" s="3" t="s">
        <v>59</v>
      </c>
      <c r="AJ2" s="1" t="s">
        <v>62</v>
      </c>
      <c r="AK2" s="1" t="s">
        <v>64</v>
      </c>
      <c r="AL2" s="3" t="s">
        <v>64</v>
      </c>
      <c r="AM2" s="3" t="s">
        <v>64</v>
      </c>
      <c r="AN2" s="3" t="s">
        <v>64</v>
      </c>
      <c r="AO2" s="3" t="s">
        <v>64</v>
      </c>
      <c r="AP2" s="3" t="s">
        <v>64</v>
      </c>
      <c r="AQ2" s="1" t="s">
        <v>70</v>
      </c>
      <c r="AR2" s="3" t="s">
        <v>70</v>
      </c>
      <c r="AS2" s="1" t="s">
        <v>72</v>
      </c>
      <c r="AT2" s="1" t="s">
        <v>74</v>
      </c>
      <c r="AU2" s="1" t="s">
        <v>74</v>
      </c>
      <c r="AV2" s="3" t="s">
        <v>74</v>
      </c>
      <c r="AW2" s="1" t="s">
        <v>64</v>
      </c>
      <c r="AX2" s="3" t="s">
        <v>78</v>
      </c>
      <c r="AY2" s="3" t="s">
        <v>80</v>
      </c>
      <c r="AZ2" s="3" t="s">
        <v>80</v>
      </c>
      <c r="BA2" s="3" t="s">
        <v>80</v>
      </c>
      <c r="BB2" s="1" t="s">
        <v>83</v>
      </c>
      <c r="BC2" s="3" t="s">
        <v>84</v>
      </c>
      <c r="BD2" s="1" t="s">
        <v>85</v>
      </c>
      <c r="BE2" s="3" t="s">
        <v>85</v>
      </c>
      <c r="BF2" s="3" t="s">
        <v>87</v>
      </c>
      <c r="BG2" s="3" t="s">
        <v>87</v>
      </c>
      <c r="BH2" s="1" t="s">
        <v>89</v>
      </c>
      <c r="BI2" s="1" t="s">
        <v>89</v>
      </c>
      <c r="BJ2" s="1" t="s">
        <v>92</v>
      </c>
      <c r="BK2" s="1" t="s">
        <v>92</v>
      </c>
      <c r="BL2" s="1" t="s">
        <v>95</v>
      </c>
      <c r="BM2" s="3" t="s">
        <v>95</v>
      </c>
      <c r="BN2" s="3" t="s">
        <v>95</v>
      </c>
      <c r="BO2" s="3" t="s">
        <v>95</v>
      </c>
      <c r="BP2" s="3" t="s">
        <v>95</v>
      </c>
      <c r="BQ2" s="1" t="s">
        <v>98</v>
      </c>
      <c r="BR2" s="3" t="s">
        <v>98</v>
      </c>
      <c r="BS2" s="1" t="s">
        <v>145</v>
      </c>
      <c r="BT2" s="3" t="s">
        <v>99</v>
      </c>
      <c r="BU2" s="3" t="s">
        <v>99</v>
      </c>
      <c r="BV2" s="3" t="s">
        <v>100</v>
      </c>
      <c r="BW2" s="3" t="s">
        <v>100</v>
      </c>
      <c r="BX2" s="3" t="s">
        <v>101</v>
      </c>
      <c r="BY2" s="3" t="s">
        <v>102</v>
      </c>
      <c r="BZ2" s="3" t="s">
        <v>102</v>
      </c>
      <c r="CA2" s="3" t="s">
        <v>103</v>
      </c>
      <c r="CB2" s="3" t="s">
        <v>103</v>
      </c>
      <c r="CC2" s="1" t="s">
        <v>105</v>
      </c>
      <c r="CD2" s="1" t="s">
        <v>107</v>
      </c>
      <c r="CE2" s="3" t="s">
        <v>108</v>
      </c>
      <c r="CF2" s="3" t="s">
        <v>108</v>
      </c>
      <c r="CG2" s="1" t="s">
        <v>110</v>
      </c>
      <c r="CH2" s="3" t="s">
        <v>110</v>
      </c>
      <c r="CI2" s="3" t="s">
        <v>110</v>
      </c>
      <c r="CJ2" s="1" t="s">
        <v>111</v>
      </c>
      <c r="CK2" s="3" t="s">
        <v>112</v>
      </c>
      <c r="CL2" s="3" t="s">
        <v>112</v>
      </c>
      <c r="CM2" s="3" t="s">
        <v>113</v>
      </c>
      <c r="CN2" s="3" t="s">
        <v>113</v>
      </c>
      <c r="CO2" s="3" t="s">
        <v>113</v>
      </c>
      <c r="CP2" s="1" t="s">
        <v>116</v>
      </c>
      <c r="CQ2" s="3" t="s">
        <v>117</v>
      </c>
      <c r="CR2" s="3" t="s">
        <v>117</v>
      </c>
      <c r="CS2" s="1" t="s">
        <v>119</v>
      </c>
      <c r="CT2" s="31" t="s">
        <v>120</v>
      </c>
    </row>
    <row r="3" spans="1:98" ht="13.5" thickTop="1" x14ac:dyDescent="0.2">
      <c r="A3" s="41">
        <v>45742</v>
      </c>
    </row>
    <row r="4" spans="1:98" x14ac:dyDescent="0.2">
      <c r="A4" s="41">
        <v>45743</v>
      </c>
    </row>
    <row r="5" spans="1:98" x14ac:dyDescent="0.2">
      <c r="A5" s="41">
        <v>45744</v>
      </c>
    </row>
    <row r="6" spans="1:98" x14ac:dyDescent="0.2">
      <c r="A6" s="41">
        <v>45745</v>
      </c>
    </row>
    <row r="7" spans="1:98" x14ac:dyDescent="0.2">
      <c r="A7" s="41">
        <v>45746</v>
      </c>
    </row>
    <row r="8" spans="1:98" x14ac:dyDescent="0.2">
      <c r="A8" s="41">
        <v>45747</v>
      </c>
    </row>
    <row r="9" spans="1:98" x14ac:dyDescent="0.2">
      <c r="A9" s="41">
        <v>45748</v>
      </c>
    </row>
    <row r="10" spans="1:98" x14ac:dyDescent="0.2">
      <c r="A10" s="41">
        <v>45749</v>
      </c>
    </row>
    <row r="11" spans="1:98" x14ac:dyDescent="0.2">
      <c r="A11" s="41">
        <v>45750</v>
      </c>
    </row>
    <row r="12" spans="1:98" x14ac:dyDescent="0.2">
      <c r="A12" s="41">
        <v>45751</v>
      </c>
    </row>
    <row r="13" spans="1:98" x14ac:dyDescent="0.2">
      <c r="A13" s="41">
        <v>45752</v>
      </c>
    </row>
    <row r="14" spans="1:98" x14ac:dyDescent="0.2">
      <c r="A14" s="41">
        <v>45753</v>
      </c>
    </row>
    <row r="15" spans="1:98" x14ac:dyDescent="0.2">
      <c r="A15" s="41">
        <v>45754</v>
      </c>
    </row>
    <row r="16" spans="1:98" x14ac:dyDescent="0.2">
      <c r="A16" s="41">
        <v>45755</v>
      </c>
    </row>
    <row r="17" spans="1:1" x14ac:dyDescent="0.2">
      <c r="A17" s="41">
        <v>45756</v>
      </c>
    </row>
    <row r="18" spans="1:1" x14ac:dyDescent="0.2">
      <c r="A18" s="41">
        <v>45757</v>
      </c>
    </row>
    <row r="19" spans="1:1" x14ac:dyDescent="0.2">
      <c r="A19" s="41">
        <v>45758</v>
      </c>
    </row>
    <row r="20" spans="1:1" x14ac:dyDescent="0.2">
      <c r="A20" s="41">
        <v>45759</v>
      </c>
    </row>
    <row r="21" spans="1:1" x14ac:dyDescent="0.2">
      <c r="A21" s="41">
        <v>45760</v>
      </c>
    </row>
    <row r="22" spans="1:1" x14ac:dyDescent="0.2">
      <c r="A22" s="41">
        <v>45761</v>
      </c>
    </row>
    <row r="23" spans="1:1" x14ac:dyDescent="0.2">
      <c r="A23" s="41">
        <v>45762</v>
      </c>
    </row>
    <row r="24" spans="1:1" x14ac:dyDescent="0.2">
      <c r="A24" s="41">
        <v>45763</v>
      </c>
    </row>
    <row r="25" spans="1:1" x14ac:dyDescent="0.2">
      <c r="A25" s="41">
        <v>45764</v>
      </c>
    </row>
    <row r="26" spans="1:1" x14ac:dyDescent="0.2">
      <c r="A26" s="41">
        <v>45765</v>
      </c>
    </row>
    <row r="27" spans="1:1" x14ac:dyDescent="0.2">
      <c r="A27" s="41">
        <v>45766</v>
      </c>
    </row>
    <row r="28" spans="1:1" x14ac:dyDescent="0.2">
      <c r="A28" s="41">
        <v>45767</v>
      </c>
    </row>
    <row r="29" spans="1:1" x14ac:dyDescent="0.2">
      <c r="A29" s="41">
        <v>45768</v>
      </c>
    </row>
    <row r="30" spans="1:1" x14ac:dyDescent="0.2">
      <c r="A30" s="41">
        <v>45769</v>
      </c>
    </row>
    <row r="31" spans="1:1" x14ac:dyDescent="0.2">
      <c r="A31" s="41">
        <v>45770</v>
      </c>
    </row>
    <row r="32" spans="1:1" x14ac:dyDescent="0.2">
      <c r="A32" s="41">
        <v>45771</v>
      </c>
    </row>
    <row r="33" spans="1:1" x14ac:dyDescent="0.2">
      <c r="A33" s="41">
        <v>45772</v>
      </c>
    </row>
    <row r="34" spans="1:1" x14ac:dyDescent="0.2">
      <c r="A34" s="41">
        <v>45773</v>
      </c>
    </row>
    <row r="35" spans="1:1" x14ac:dyDescent="0.2">
      <c r="A35" s="41">
        <v>45774</v>
      </c>
    </row>
    <row r="36" spans="1:1" x14ac:dyDescent="0.2">
      <c r="A36" s="41">
        <v>45775</v>
      </c>
    </row>
    <row r="37" spans="1:1" x14ac:dyDescent="0.2">
      <c r="A37" s="41">
        <v>45776</v>
      </c>
    </row>
    <row r="38" spans="1:1" x14ac:dyDescent="0.2">
      <c r="A38" s="41">
        <v>45777</v>
      </c>
    </row>
    <row r="39" spans="1:1" x14ac:dyDescent="0.2">
      <c r="A39" s="41">
        <v>45778</v>
      </c>
    </row>
    <row r="40" spans="1:1" x14ac:dyDescent="0.2">
      <c r="A40" s="41">
        <v>45779</v>
      </c>
    </row>
    <row r="41" spans="1:1" x14ac:dyDescent="0.2">
      <c r="A41" s="41">
        <v>45780</v>
      </c>
    </row>
    <row r="42" spans="1:1" x14ac:dyDescent="0.2">
      <c r="A42" s="41">
        <v>45781</v>
      </c>
    </row>
    <row r="43" spans="1:1" x14ac:dyDescent="0.2">
      <c r="A43" s="41">
        <v>45782</v>
      </c>
    </row>
    <row r="44" spans="1:1" x14ac:dyDescent="0.2">
      <c r="A44" s="41">
        <v>45783</v>
      </c>
    </row>
    <row r="45" spans="1:1" x14ac:dyDescent="0.2">
      <c r="A45" s="41">
        <v>45784</v>
      </c>
    </row>
    <row r="46" spans="1:1" x14ac:dyDescent="0.2">
      <c r="A46" s="41">
        <v>45785</v>
      </c>
    </row>
    <row r="47" spans="1:1" x14ac:dyDescent="0.2">
      <c r="A47" s="41">
        <v>45786</v>
      </c>
    </row>
    <row r="48" spans="1:1" x14ac:dyDescent="0.2">
      <c r="A48" s="41">
        <v>45787</v>
      </c>
    </row>
    <row r="49" spans="1:1" x14ac:dyDescent="0.2">
      <c r="A49" s="41">
        <v>45788</v>
      </c>
    </row>
    <row r="50" spans="1:1" x14ac:dyDescent="0.2">
      <c r="A50" s="41">
        <v>45789</v>
      </c>
    </row>
    <row r="51" spans="1:1" x14ac:dyDescent="0.2">
      <c r="A51" s="41">
        <v>45790</v>
      </c>
    </row>
    <row r="52" spans="1:1" x14ac:dyDescent="0.2">
      <c r="A52" s="41">
        <v>45791</v>
      </c>
    </row>
    <row r="53" spans="1:1" x14ac:dyDescent="0.2">
      <c r="A53" s="41">
        <v>45792</v>
      </c>
    </row>
    <row r="54" spans="1:1" x14ac:dyDescent="0.2">
      <c r="A54" s="41">
        <v>45793</v>
      </c>
    </row>
    <row r="55" spans="1:1" x14ac:dyDescent="0.2">
      <c r="A55" s="41">
        <v>45794</v>
      </c>
    </row>
    <row r="56" spans="1:1" x14ac:dyDescent="0.2">
      <c r="A56" s="41">
        <v>45795</v>
      </c>
    </row>
    <row r="57" spans="1:1" x14ac:dyDescent="0.2">
      <c r="A57" s="41">
        <v>45796</v>
      </c>
    </row>
    <row r="58" spans="1:1" x14ac:dyDescent="0.2">
      <c r="A58" s="41">
        <v>45797</v>
      </c>
    </row>
    <row r="59" spans="1:1" x14ac:dyDescent="0.2">
      <c r="A59" s="41">
        <v>45798</v>
      </c>
    </row>
    <row r="60" spans="1:1" x14ac:dyDescent="0.2">
      <c r="A60" s="41">
        <v>45799</v>
      </c>
    </row>
    <row r="61" spans="1:1" x14ac:dyDescent="0.2">
      <c r="A61" s="41">
        <v>45800</v>
      </c>
    </row>
    <row r="62" spans="1:1" x14ac:dyDescent="0.2">
      <c r="A62" s="41">
        <v>45801</v>
      </c>
    </row>
    <row r="63" spans="1:1" x14ac:dyDescent="0.2">
      <c r="A63" s="41">
        <v>45802</v>
      </c>
    </row>
    <row r="64" spans="1:1" x14ac:dyDescent="0.2">
      <c r="A64" s="41">
        <v>45803</v>
      </c>
    </row>
    <row r="65" spans="1:1" x14ac:dyDescent="0.2">
      <c r="A65" s="41">
        <v>45804</v>
      </c>
    </row>
    <row r="66" spans="1:1" x14ac:dyDescent="0.2">
      <c r="A66" s="41">
        <v>45805</v>
      </c>
    </row>
    <row r="67" spans="1:1" x14ac:dyDescent="0.2">
      <c r="A67" s="41">
        <v>45806</v>
      </c>
    </row>
    <row r="68" spans="1:1" x14ac:dyDescent="0.2">
      <c r="A68" s="41">
        <v>45807</v>
      </c>
    </row>
    <row r="69" spans="1:1" x14ac:dyDescent="0.2">
      <c r="A69" s="41">
        <v>45808</v>
      </c>
    </row>
    <row r="70" spans="1:1" x14ac:dyDescent="0.2">
      <c r="A70" s="41">
        <v>45809</v>
      </c>
    </row>
    <row r="71" spans="1:1" x14ac:dyDescent="0.2">
      <c r="A71" s="41">
        <v>45810</v>
      </c>
    </row>
    <row r="72" spans="1:1" x14ac:dyDescent="0.2">
      <c r="A72" s="41">
        <v>45811</v>
      </c>
    </row>
    <row r="73" spans="1:1" x14ac:dyDescent="0.2">
      <c r="A73" s="41">
        <v>45812</v>
      </c>
    </row>
    <row r="74" spans="1:1" x14ac:dyDescent="0.2">
      <c r="A74" s="41">
        <v>45813</v>
      </c>
    </row>
    <row r="75" spans="1:1" x14ac:dyDescent="0.2">
      <c r="A75" s="41">
        <v>45814</v>
      </c>
    </row>
    <row r="76" spans="1:1" x14ac:dyDescent="0.2">
      <c r="A76" s="41">
        <v>45815</v>
      </c>
    </row>
    <row r="77" spans="1:1" x14ac:dyDescent="0.2">
      <c r="A77" s="41">
        <v>45816</v>
      </c>
    </row>
    <row r="78" spans="1:1" x14ac:dyDescent="0.2">
      <c r="A78" s="41">
        <v>45817</v>
      </c>
    </row>
    <row r="79" spans="1:1" x14ac:dyDescent="0.2">
      <c r="A79" s="41">
        <v>45818</v>
      </c>
    </row>
    <row r="80" spans="1:1" x14ac:dyDescent="0.2">
      <c r="A80" s="41">
        <v>45819</v>
      </c>
    </row>
    <row r="81" spans="1:1" x14ac:dyDescent="0.2">
      <c r="A81" s="41">
        <v>45820</v>
      </c>
    </row>
    <row r="82" spans="1:1" x14ac:dyDescent="0.2">
      <c r="A82" s="41">
        <v>45821</v>
      </c>
    </row>
    <row r="83" spans="1:1" x14ac:dyDescent="0.2">
      <c r="A83" s="41">
        <v>45822</v>
      </c>
    </row>
    <row r="84" spans="1:1" x14ac:dyDescent="0.2">
      <c r="A84" s="41">
        <v>45823</v>
      </c>
    </row>
    <row r="85" spans="1:1" x14ac:dyDescent="0.2">
      <c r="A85" s="41">
        <v>45824</v>
      </c>
    </row>
    <row r="86" spans="1:1" x14ac:dyDescent="0.2">
      <c r="A86" s="41">
        <v>45825</v>
      </c>
    </row>
    <row r="87" spans="1:1" x14ac:dyDescent="0.2">
      <c r="A87" s="41">
        <v>45826</v>
      </c>
    </row>
    <row r="88" spans="1:1" x14ac:dyDescent="0.2">
      <c r="A88" s="41">
        <v>45827</v>
      </c>
    </row>
    <row r="89" spans="1:1" x14ac:dyDescent="0.2">
      <c r="A89" s="41">
        <v>45828</v>
      </c>
    </row>
    <row r="90" spans="1:1" x14ac:dyDescent="0.2">
      <c r="A90" s="41">
        <v>45829</v>
      </c>
    </row>
    <row r="91" spans="1:1" x14ac:dyDescent="0.2">
      <c r="A91" s="41">
        <v>45830</v>
      </c>
    </row>
    <row r="92" spans="1:1" x14ac:dyDescent="0.2">
      <c r="A92" s="41">
        <v>45831</v>
      </c>
    </row>
    <row r="93" spans="1:1" x14ac:dyDescent="0.2">
      <c r="A93" s="41">
        <v>45832</v>
      </c>
    </row>
    <row r="94" spans="1:1" x14ac:dyDescent="0.2">
      <c r="A94" s="41">
        <v>45833</v>
      </c>
    </row>
    <row r="95" spans="1:1" x14ac:dyDescent="0.2">
      <c r="A95" s="41">
        <v>45834</v>
      </c>
    </row>
    <row r="96" spans="1:1" x14ac:dyDescent="0.2">
      <c r="A96" s="41">
        <v>45835</v>
      </c>
    </row>
    <row r="97" spans="1:1" x14ac:dyDescent="0.2">
      <c r="A97" s="41">
        <v>45836</v>
      </c>
    </row>
    <row r="98" spans="1:1" x14ac:dyDescent="0.2">
      <c r="A98" s="41">
        <v>45837</v>
      </c>
    </row>
    <row r="99" spans="1:1" x14ac:dyDescent="0.2">
      <c r="A99" s="41">
        <v>45838</v>
      </c>
    </row>
    <row r="100" spans="1:1" x14ac:dyDescent="0.2">
      <c r="A100" s="41">
        <v>45839</v>
      </c>
    </row>
    <row r="101" spans="1:1" x14ac:dyDescent="0.2">
      <c r="A101" s="41">
        <v>45840</v>
      </c>
    </row>
    <row r="102" spans="1:1" x14ac:dyDescent="0.2">
      <c r="A102" s="41">
        <v>45841</v>
      </c>
    </row>
    <row r="103" spans="1:1" x14ac:dyDescent="0.2">
      <c r="A103" s="41">
        <v>45842</v>
      </c>
    </row>
    <row r="104" spans="1:1" x14ac:dyDescent="0.2">
      <c r="A104" s="41">
        <v>45843</v>
      </c>
    </row>
    <row r="105" spans="1:1" x14ac:dyDescent="0.2">
      <c r="A105" s="41">
        <v>45844</v>
      </c>
    </row>
    <row r="106" spans="1:1" x14ac:dyDescent="0.2">
      <c r="A106" s="41">
        <v>45845</v>
      </c>
    </row>
    <row r="107" spans="1:1" x14ac:dyDescent="0.2">
      <c r="A107" s="41">
        <v>45846</v>
      </c>
    </row>
    <row r="108" spans="1:1" x14ac:dyDescent="0.2">
      <c r="A108" s="41">
        <v>45847</v>
      </c>
    </row>
    <row r="109" spans="1:1" x14ac:dyDescent="0.2">
      <c r="A109" s="41">
        <v>45848</v>
      </c>
    </row>
    <row r="110" spans="1:1" x14ac:dyDescent="0.2">
      <c r="A110" s="41">
        <v>45849</v>
      </c>
    </row>
    <row r="111" spans="1:1" x14ac:dyDescent="0.2">
      <c r="A111" s="41">
        <v>45850</v>
      </c>
    </row>
    <row r="112" spans="1:1" x14ac:dyDescent="0.2">
      <c r="A112" s="41">
        <v>45851</v>
      </c>
    </row>
    <row r="113" spans="1:1" x14ac:dyDescent="0.2">
      <c r="A113" s="41">
        <v>45852</v>
      </c>
    </row>
    <row r="114" spans="1:1" x14ac:dyDescent="0.2">
      <c r="A114" s="41">
        <v>45853</v>
      </c>
    </row>
    <row r="115" spans="1:1" x14ac:dyDescent="0.2">
      <c r="A115" s="41">
        <v>45854</v>
      </c>
    </row>
    <row r="116" spans="1:1" x14ac:dyDescent="0.2">
      <c r="A116" s="41">
        <v>45855</v>
      </c>
    </row>
    <row r="117" spans="1:1" x14ac:dyDescent="0.2">
      <c r="A117" s="41">
        <v>45856</v>
      </c>
    </row>
    <row r="118" spans="1:1" x14ac:dyDescent="0.2">
      <c r="A118" s="41">
        <v>45857</v>
      </c>
    </row>
    <row r="119" spans="1:1" x14ac:dyDescent="0.2">
      <c r="A119" s="41">
        <v>45858</v>
      </c>
    </row>
    <row r="120" spans="1:1" x14ac:dyDescent="0.2">
      <c r="A120" s="41">
        <v>45859</v>
      </c>
    </row>
    <row r="121" spans="1:1" x14ac:dyDescent="0.2">
      <c r="A121" s="41">
        <v>45860</v>
      </c>
    </row>
    <row r="122" spans="1:1" x14ac:dyDescent="0.2">
      <c r="A122" s="41">
        <v>45861</v>
      </c>
    </row>
    <row r="123" spans="1:1" x14ac:dyDescent="0.2">
      <c r="A123" s="41">
        <v>45862</v>
      </c>
    </row>
    <row r="124" spans="1:1" x14ac:dyDescent="0.2">
      <c r="A124" s="41">
        <v>45863</v>
      </c>
    </row>
    <row r="125" spans="1:1" x14ac:dyDescent="0.2">
      <c r="A125" s="41">
        <v>45864</v>
      </c>
    </row>
    <row r="126" spans="1:1" x14ac:dyDescent="0.2">
      <c r="A126" s="41">
        <v>45865</v>
      </c>
    </row>
    <row r="127" spans="1:1" x14ac:dyDescent="0.2">
      <c r="A127" s="41">
        <v>45866</v>
      </c>
    </row>
    <row r="128" spans="1:1" x14ac:dyDescent="0.2">
      <c r="A128" s="41">
        <v>45867</v>
      </c>
    </row>
    <row r="129" spans="1:1" x14ac:dyDescent="0.2">
      <c r="A129" s="41">
        <v>45868</v>
      </c>
    </row>
    <row r="130" spans="1:1" x14ac:dyDescent="0.2">
      <c r="A130" s="41">
        <v>45869</v>
      </c>
    </row>
    <row r="131" spans="1:1" x14ac:dyDescent="0.2">
      <c r="A131" s="41">
        <v>45870</v>
      </c>
    </row>
    <row r="132" spans="1:1" x14ac:dyDescent="0.2">
      <c r="A132" s="41">
        <v>45871</v>
      </c>
    </row>
    <row r="133" spans="1:1" x14ac:dyDescent="0.2">
      <c r="A133" s="41">
        <v>45872</v>
      </c>
    </row>
    <row r="134" spans="1:1" x14ac:dyDescent="0.2">
      <c r="A134" s="41">
        <v>45873</v>
      </c>
    </row>
    <row r="135" spans="1:1" x14ac:dyDescent="0.2">
      <c r="A135" s="41">
        <v>45874</v>
      </c>
    </row>
    <row r="136" spans="1:1" x14ac:dyDescent="0.2">
      <c r="A136" s="41">
        <v>45875</v>
      </c>
    </row>
    <row r="137" spans="1:1" x14ac:dyDescent="0.2">
      <c r="A137" s="41">
        <v>45876</v>
      </c>
    </row>
    <row r="138" spans="1:1" x14ac:dyDescent="0.2">
      <c r="A138" s="41">
        <v>45877</v>
      </c>
    </row>
    <row r="139" spans="1:1" x14ac:dyDescent="0.2">
      <c r="A139" s="41">
        <v>45878</v>
      </c>
    </row>
    <row r="140" spans="1:1" x14ac:dyDescent="0.2">
      <c r="A140" s="41">
        <v>45879</v>
      </c>
    </row>
    <row r="141" spans="1:1" x14ac:dyDescent="0.2">
      <c r="A141" s="41">
        <v>45880</v>
      </c>
    </row>
    <row r="142" spans="1:1" x14ac:dyDescent="0.2">
      <c r="A142" s="41">
        <v>45881</v>
      </c>
    </row>
    <row r="143" spans="1:1" x14ac:dyDescent="0.2">
      <c r="A143" s="41">
        <v>45882</v>
      </c>
    </row>
    <row r="144" spans="1:1" x14ac:dyDescent="0.2">
      <c r="A144" s="41">
        <v>45883</v>
      </c>
    </row>
    <row r="145" spans="1:1" x14ac:dyDescent="0.2">
      <c r="A145" s="41">
        <v>45884</v>
      </c>
    </row>
    <row r="146" spans="1:1" x14ac:dyDescent="0.2">
      <c r="A146" s="41">
        <v>45885</v>
      </c>
    </row>
    <row r="147" spans="1:1" x14ac:dyDescent="0.2">
      <c r="A147" s="41">
        <v>45886</v>
      </c>
    </row>
    <row r="148" spans="1:1" x14ac:dyDescent="0.2">
      <c r="A148" s="41">
        <v>45887</v>
      </c>
    </row>
    <row r="149" spans="1:1" x14ac:dyDescent="0.2">
      <c r="A149" s="41">
        <v>45888</v>
      </c>
    </row>
    <row r="150" spans="1:1" x14ac:dyDescent="0.2">
      <c r="A150" s="41">
        <v>45889</v>
      </c>
    </row>
    <row r="151" spans="1:1" x14ac:dyDescent="0.2">
      <c r="A151" s="41">
        <v>45890</v>
      </c>
    </row>
    <row r="152" spans="1:1" x14ac:dyDescent="0.2">
      <c r="A152" s="41">
        <v>45891</v>
      </c>
    </row>
    <row r="153" spans="1:1" x14ac:dyDescent="0.2">
      <c r="A153" s="41">
        <v>45892</v>
      </c>
    </row>
    <row r="154" spans="1:1" x14ac:dyDescent="0.2">
      <c r="A154" s="41">
        <v>45893</v>
      </c>
    </row>
    <row r="155" spans="1:1" x14ac:dyDescent="0.2">
      <c r="A155" s="41">
        <v>45894</v>
      </c>
    </row>
    <row r="156" spans="1:1" x14ac:dyDescent="0.2">
      <c r="A156" s="41">
        <v>45895</v>
      </c>
    </row>
    <row r="157" spans="1:1" x14ac:dyDescent="0.2">
      <c r="A157" s="41">
        <v>45896</v>
      </c>
    </row>
    <row r="158" spans="1:1" x14ac:dyDescent="0.2">
      <c r="A158" s="41">
        <v>45897</v>
      </c>
    </row>
    <row r="159" spans="1:1" x14ac:dyDescent="0.2">
      <c r="A159" s="41">
        <v>45898</v>
      </c>
    </row>
    <row r="160" spans="1:1" x14ac:dyDescent="0.2">
      <c r="A160" s="41">
        <v>45899</v>
      </c>
    </row>
    <row r="161" spans="1:1" x14ac:dyDescent="0.2">
      <c r="A161" s="41">
        <v>45900</v>
      </c>
    </row>
    <row r="162" spans="1:1" x14ac:dyDescent="0.2">
      <c r="A162" s="41">
        <v>45901</v>
      </c>
    </row>
    <row r="163" spans="1:1" x14ac:dyDescent="0.2">
      <c r="A163" s="41">
        <v>45902</v>
      </c>
    </row>
    <row r="164" spans="1:1" x14ac:dyDescent="0.2">
      <c r="A164" s="41">
        <v>45903</v>
      </c>
    </row>
    <row r="165" spans="1:1" x14ac:dyDescent="0.2">
      <c r="A165" s="41">
        <v>45904</v>
      </c>
    </row>
    <row r="166" spans="1:1" x14ac:dyDescent="0.2">
      <c r="A166" s="41">
        <v>45905</v>
      </c>
    </row>
    <row r="167" spans="1:1" x14ac:dyDescent="0.2">
      <c r="A167" s="41">
        <v>45906</v>
      </c>
    </row>
    <row r="168" spans="1:1" x14ac:dyDescent="0.2">
      <c r="A168" s="41">
        <v>45907</v>
      </c>
    </row>
    <row r="169" spans="1:1" x14ac:dyDescent="0.2">
      <c r="A169" s="41">
        <v>45908</v>
      </c>
    </row>
    <row r="170" spans="1:1" x14ac:dyDescent="0.2">
      <c r="A170" s="41">
        <v>45909</v>
      </c>
    </row>
    <row r="171" spans="1:1" x14ac:dyDescent="0.2">
      <c r="A171" s="41">
        <v>45910</v>
      </c>
    </row>
    <row r="172" spans="1:1" x14ac:dyDescent="0.2">
      <c r="A172" s="41">
        <v>45911</v>
      </c>
    </row>
    <row r="173" spans="1:1" x14ac:dyDescent="0.2">
      <c r="A173" s="41">
        <v>45912</v>
      </c>
    </row>
    <row r="174" spans="1:1" x14ac:dyDescent="0.2">
      <c r="A174" s="41">
        <v>45913</v>
      </c>
    </row>
    <row r="175" spans="1:1" x14ac:dyDescent="0.2">
      <c r="A175" s="41">
        <v>45914</v>
      </c>
    </row>
    <row r="176" spans="1:1" x14ac:dyDescent="0.2">
      <c r="A176" s="41">
        <v>45915</v>
      </c>
    </row>
    <row r="177" spans="1:1" x14ac:dyDescent="0.2">
      <c r="A177" s="41">
        <v>45916</v>
      </c>
    </row>
    <row r="178" spans="1:1" x14ac:dyDescent="0.2">
      <c r="A178" s="41">
        <v>45917</v>
      </c>
    </row>
    <row r="179" spans="1:1" x14ac:dyDescent="0.2">
      <c r="A179" s="41">
        <v>45918</v>
      </c>
    </row>
    <row r="180" spans="1:1" x14ac:dyDescent="0.2">
      <c r="A180" s="41">
        <v>45919</v>
      </c>
    </row>
    <row r="181" spans="1:1" x14ac:dyDescent="0.2">
      <c r="A181" s="41">
        <v>45920</v>
      </c>
    </row>
    <row r="182" spans="1:1" x14ac:dyDescent="0.2">
      <c r="A182" s="41">
        <v>45921</v>
      </c>
    </row>
    <row r="183" spans="1:1" x14ac:dyDescent="0.2">
      <c r="A183" s="41">
        <v>45922</v>
      </c>
    </row>
    <row r="184" spans="1:1" x14ac:dyDescent="0.2">
      <c r="A184" s="41">
        <v>45923</v>
      </c>
    </row>
    <row r="185" spans="1:1" x14ac:dyDescent="0.2">
      <c r="A185" s="41">
        <v>45924</v>
      </c>
    </row>
    <row r="186" spans="1:1" x14ac:dyDescent="0.2">
      <c r="A186" s="41">
        <v>45925</v>
      </c>
    </row>
    <row r="187" spans="1:1" x14ac:dyDescent="0.2">
      <c r="A187" s="41">
        <v>45926</v>
      </c>
    </row>
    <row r="188" spans="1:1" x14ac:dyDescent="0.2">
      <c r="A188" s="41">
        <v>45927</v>
      </c>
    </row>
    <row r="189" spans="1:1" x14ac:dyDescent="0.2">
      <c r="A189" s="41">
        <v>45928</v>
      </c>
    </row>
    <row r="190" spans="1:1" x14ac:dyDescent="0.2">
      <c r="A190" s="41">
        <v>45929</v>
      </c>
    </row>
    <row r="191" spans="1:1" x14ac:dyDescent="0.2">
      <c r="A191" s="41">
        <v>45930</v>
      </c>
    </row>
    <row r="192" spans="1:1" x14ac:dyDescent="0.2">
      <c r="A192" s="41">
        <v>45931</v>
      </c>
    </row>
    <row r="193" spans="1:1" x14ac:dyDescent="0.2">
      <c r="A193" s="41">
        <v>45932</v>
      </c>
    </row>
    <row r="194" spans="1:1" x14ac:dyDescent="0.2">
      <c r="A194" s="41">
        <v>45933</v>
      </c>
    </row>
    <row r="195" spans="1:1" x14ac:dyDescent="0.2">
      <c r="A195" s="41">
        <v>45934</v>
      </c>
    </row>
    <row r="196" spans="1:1" x14ac:dyDescent="0.2">
      <c r="A196" s="41">
        <v>45935</v>
      </c>
    </row>
    <row r="197" spans="1:1" x14ac:dyDescent="0.2">
      <c r="A197" s="41">
        <v>45936</v>
      </c>
    </row>
    <row r="198" spans="1:1" x14ac:dyDescent="0.2">
      <c r="A198" s="41">
        <v>45937</v>
      </c>
    </row>
    <row r="199" spans="1:1" x14ac:dyDescent="0.2">
      <c r="A199" s="41">
        <v>45938</v>
      </c>
    </row>
    <row r="200" spans="1:1" x14ac:dyDescent="0.2">
      <c r="A200" s="41">
        <v>45939</v>
      </c>
    </row>
    <row r="201" spans="1:1" x14ac:dyDescent="0.2">
      <c r="A201" s="41">
        <v>45940</v>
      </c>
    </row>
    <row r="202" spans="1:1" x14ac:dyDescent="0.2">
      <c r="A202" s="41">
        <v>45941</v>
      </c>
    </row>
    <row r="203" spans="1:1" x14ac:dyDescent="0.2">
      <c r="A203" s="41">
        <v>45942</v>
      </c>
    </row>
    <row r="204" spans="1:1" x14ac:dyDescent="0.2">
      <c r="A204" s="41">
        <v>45943</v>
      </c>
    </row>
    <row r="205" spans="1:1" x14ac:dyDescent="0.2">
      <c r="A205" s="41">
        <v>45944</v>
      </c>
    </row>
    <row r="206" spans="1:1" x14ac:dyDescent="0.2">
      <c r="A206" s="41">
        <v>45945</v>
      </c>
    </row>
    <row r="207" spans="1:1" x14ac:dyDescent="0.2">
      <c r="A207" s="41">
        <v>45946</v>
      </c>
    </row>
    <row r="208" spans="1:1" x14ac:dyDescent="0.2">
      <c r="A208" s="41">
        <v>45947</v>
      </c>
    </row>
    <row r="209" spans="1:1" x14ac:dyDescent="0.2">
      <c r="A209" s="41">
        <v>45948</v>
      </c>
    </row>
    <row r="210" spans="1:1" x14ac:dyDescent="0.2">
      <c r="A210" s="41">
        <v>45949</v>
      </c>
    </row>
    <row r="211" spans="1:1" x14ac:dyDescent="0.2">
      <c r="A211" s="41">
        <v>45950</v>
      </c>
    </row>
    <row r="212" spans="1:1" x14ac:dyDescent="0.2">
      <c r="A212" s="41">
        <v>45951</v>
      </c>
    </row>
    <row r="213" spans="1:1" x14ac:dyDescent="0.2">
      <c r="A213" s="41">
        <v>45952</v>
      </c>
    </row>
    <row r="214" spans="1:1" x14ac:dyDescent="0.2">
      <c r="A214" s="41">
        <v>45953</v>
      </c>
    </row>
    <row r="215" spans="1:1" x14ac:dyDescent="0.2">
      <c r="A215" s="41">
        <v>45954</v>
      </c>
    </row>
    <row r="216" spans="1:1" x14ac:dyDescent="0.2">
      <c r="A216" s="41">
        <v>45955</v>
      </c>
    </row>
    <row r="217" spans="1:1" x14ac:dyDescent="0.2">
      <c r="A217" s="41">
        <v>45956</v>
      </c>
    </row>
    <row r="218" spans="1:1" x14ac:dyDescent="0.2">
      <c r="A218" s="41">
        <v>45957</v>
      </c>
    </row>
    <row r="219" spans="1:1" x14ac:dyDescent="0.2">
      <c r="A219" s="41">
        <v>45958</v>
      </c>
    </row>
    <row r="220" spans="1:1" x14ac:dyDescent="0.2">
      <c r="A220" s="41">
        <v>45959</v>
      </c>
    </row>
    <row r="221" spans="1:1" x14ac:dyDescent="0.2">
      <c r="A221" s="41">
        <v>45960</v>
      </c>
    </row>
    <row r="222" spans="1:1" x14ac:dyDescent="0.2">
      <c r="A222" s="41">
        <v>45961</v>
      </c>
    </row>
    <row r="223" spans="1:1" x14ac:dyDescent="0.2">
      <c r="A223" s="41">
        <v>45962</v>
      </c>
    </row>
    <row r="224" spans="1:1" x14ac:dyDescent="0.2">
      <c r="A224" s="41">
        <v>45963</v>
      </c>
    </row>
    <row r="225" spans="1:1" x14ac:dyDescent="0.2">
      <c r="A225" s="41">
        <v>45964</v>
      </c>
    </row>
    <row r="226" spans="1:1" x14ac:dyDescent="0.2">
      <c r="A226" s="41">
        <v>45965</v>
      </c>
    </row>
    <row r="227" spans="1:1" x14ac:dyDescent="0.2">
      <c r="A227" s="41">
        <v>45966</v>
      </c>
    </row>
    <row r="228" spans="1:1" x14ac:dyDescent="0.2">
      <c r="A228" s="41">
        <v>45967</v>
      </c>
    </row>
    <row r="229" spans="1:1" x14ac:dyDescent="0.2">
      <c r="A229" s="41">
        <v>45968</v>
      </c>
    </row>
    <row r="230" spans="1:1" x14ac:dyDescent="0.2">
      <c r="A230" s="41">
        <v>45969</v>
      </c>
    </row>
    <row r="231" spans="1:1" x14ac:dyDescent="0.2">
      <c r="A231" s="41">
        <v>45970</v>
      </c>
    </row>
    <row r="232" spans="1:1" x14ac:dyDescent="0.2">
      <c r="A232" s="41">
        <v>45971</v>
      </c>
    </row>
    <row r="233" spans="1:1" x14ac:dyDescent="0.2">
      <c r="A233" s="41">
        <v>45972</v>
      </c>
    </row>
    <row r="234" spans="1:1" x14ac:dyDescent="0.2">
      <c r="A234" s="41">
        <v>45973</v>
      </c>
    </row>
    <row r="235" spans="1:1" x14ac:dyDescent="0.2">
      <c r="A235" s="41">
        <v>45974</v>
      </c>
    </row>
    <row r="236" spans="1:1" x14ac:dyDescent="0.2">
      <c r="A236" s="41">
        <v>45975</v>
      </c>
    </row>
    <row r="237" spans="1:1" x14ac:dyDescent="0.2">
      <c r="A237" s="41">
        <v>45976</v>
      </c>
    </row>
    <row r="238" spans="1:1" x14ac:dyDescent="0.2">
      <c r="A238" s="41">
        <v>45977</v>
      </c>
    </row>
    <row r="239" spans="1:1" x14ac:dyDescent="0.2">
      <c r="A239" s="41">
        <v>45978</v>
      </c>
    </row>
    <row r="240" spans="1:1" x14ac:dyDescent="0.2">
      <c r="A240" s="41">
        <v>45979</v>
      </c>
    </row>
    <row r="241" spans="1:1" x14ac:dyDescent="0.2">
      <c r="A241" s="41">
        <v>45980</v>
      </c>
    </row>
    <row r="242" spans="1:1" x14ac:dyDescent="0.2">
      <c r="A242" s="41">
        <v>45981</v>
      </c>
    </row>
    <row r="243" spans="1:1" x14ac:dyDescent="0.2">
      <c r="A243" s="41">
        <v>45982</v>
      </c>
    </row>
    <row r="244" spans="1:1" x14ac:dyDescent="0.2">
      <c r="A244" s="41">
        <v>45983</v>
      </c>
    </row>
    <row r="245" spans="1:1" x14ac:dyDescent="0.2">
      <c r="A245" s="41">
        <v>45984</v>
      </c>
    </row>
    <row r="246" spans="1:1" x14ac:dyDescent="0.2">
      <c r="A246" s="41">
        <v>45985</v>
      </c>
    </row>
    <row r="247" spans="1:1" x14ac:dyDescent="0.2">
      <c r="A247" s="41">
        <v>45986</v>
      </c>
    </row>
    <row r="248" spans="1:1" x14ac:dyDescent="0.2">
      <c r="A248" s="41">
        <v>45987</v>
      </c>
    </row>
    <row r="249" spans="1:1" x14ac:dyDescent="0.2">
      <c r="A249" s="41">
        <v>45988</v>
      </c>
    </row>
    <row r="250" spans="1:1" x14ac:dyDescent="0.2">
      <c r="A250" s="41">
        <v>45989</v>
      </c>
    </row>
    <row r="251" spans="1:1" x14ac:dyDescent="0.2">
      <c r="A251" s="41">
        <v>45990</v>
      </c>
    </row>
    <row r="252" spans="1:1" x14ac:dyDescent="0.2">
      <c r="A252" s="41">
        <v>45991</v>
      </c>
    </row>
    <row r="253" spans="1:1" x14ac:dyDescent="0.2">
      <c r="A253" s="41">
        <v>45992</v>
      </c>
    </row>
    <row r="254" spans="1:1" x14ac:dyDescent="0.2">
      <c r="A254" s="41">
        <v>45993</v>
      </c>
    </row>
    <row r="255" spans="1:1" x14ac:dyDescent="0.2">
      <c r="A255" s="41">
        <v>45994</v>
      </c>
    </row>
    <row r="256" spans="1:1" x14ac:dyDescent="0.2">
      <c r="A256" s="41">
        <v>45995</v>
      </c>
    </row>
    <row r="257" spans="1:1" x14ac:dyDescent="0.2">
      <c r="A257" s="41">
        <v>45996</v>
      </c>
    </row>
    <row r="258" spans="1:1" x14ac:dyDescent="0.2">
      <c r="A258" s="41">
        <v>45997</v>
      </c>
    </row>
    <row r="259" spans="1:1" x14ac:dyDescent="0.2">
      <c r="A259" s="41">
        <v>45998</v>
      </c>
    </row>
    <row r="260" spans="1:1" x14ac:dyDescent="0.2">
      <c r="A260" s="41">
        <v>45999</v>
      </c>
    </row>
    <row r="261" spans="1:1" x14ac:dyDescent="0.2">
      <c r="A261" s="41">
        <v>46000</v>
      </c>
    </row>
    <row r="262" spans="1:1" x14ac:dyDescent="0.2">
      <c r="A262" s="41">
        <v>46001</v>
      </c>
    </row>
    <row r="263" spans="1:1" x14ac:dyDescent="0.2">
      <c r="A263" s="41">
        <v>46002</v>
      </c>
    </row>
    <row r="264" spans="1:1" x14ac:dyDescent="0.2">
      <c r="A264" s="41">
        <v>46003</v>
      </c>
    </row>
    <row r="265" spans="1:1" x14ac:dyDescent="0.2">
      <c r="A265" s="41">
        <v>46004</v>
      </c>
    </row>
    <row r="266" spans="1:1" x14ac:dyDescent="0.2">
      <c r="A266" s="41">
        <v>46005</v>
      </c>
    </row>
    <row r="267" spans="1:1" x14ac:dyDescent="0.2">
      <c r="A267" s="41">
        <v>46006</v>
      </c>
    </row>
    <row r="268" spans="1:1" x14ac:dyDescent="0.2">
      <c r="A268" s="41">
        <v>46007</v>
      </c>
    </row>
    <row r="269" spans="1:1" x14ac:dyDescent="0.2">
      <c r="A269" s="41">
        <v>46008</v>
      </c>
    </row>
    <row r="270" spans="1:1" x14ac:dyDescent="0.2">
      <c r="A270" s="41">
        <v>46009</v>
      </c>
    </row>
    <row r="271" spans="1:1" x14ac:dyDescent="0.2">
      <c r="A271" s="41">
        <v>46010</v>
      </c>
    </row>
    <row r="272" spans="1:1" x14ac:dyDescent="0.2">
      <c r="A272" s="41">
        <v>46011</v>
      </c>
    </row>
    <row r="273" spans="1:1" x14ac:dyDescent="0.2">
      <c r="A273" s="41">
        <v>46012</v>
      </c>
    </row>
    <row r="274" spans="1:1" x14ac:dyDescent="0.2">
      <c r="A274" s="41">
        <v>46013</v>
      </c>
    </row>
    <row r="275" spans="1:1" x14ac:dyDescent="0.2">
      <c r="A275" s="41">
        <v>46014</v>
      </c>
    </row>
    <row r="276" spans="1:1" x14ac:dyDescent="0.2">
      <c r="A276" s="41">
        <v>46015</v>
      </c>
    </row>
    <row r="277" spans="1:1" x14ac:dyDescent="0.2">
      <c r="A277" s="41">
        <v>46016</v>
      </c>
    </row>
    <row r="278" spans="1:1" x14ac:dyDescent="0.2">
      <c r="A278" s="41">
        <v>46017</v>
      </c>
    </row>
    <row r="279" spans="1:1" x14ac:dyDescent="0.2">
      <c r="A279" s="41">
        <v>46018</v>
      </c>
    </row>
    <row r="280" spans="1:1" x14ac:dyDescent="0.2">
      <c r="A280" s="41">
        <v>46019</v>
      </c>
    </row>
    <row r="281" spans="1:1" x14ac:dyDescent="0.2">
      <c r="A281" s="41">
        <v>46020</v>
      </c>
    </row>
    <row r="282" spans="1:1" x14ac:dyDescent="0.2">
      <c r="A282" s="41">
        <v>46021</v>
      </c>
    </row>
    <row r="283" spans="1:1" x14ac:dyDescent="0.2">
      <c r="A283" s="41">
        <v>46022</v>
      </c>
    </row>
  </sheetData>
  <conditionalFormatting sqref="B1:CT2">
    <cfRule type="expression" dxfId="28" priority="1">
      <formula>$I1&gt;=12000</formula>
    </cfRule>
    <cfRule type="expression" dxfId="27" priority="2">
      <formula>$H1="wrzesień"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workbookViewId="0">
      <selection activeCell="B2" sqref="B2"/>
    </sheetView>
  </sheetViews>
  <sheetFormatPr defaultRowHeight="12.75" x14ac:dyDescent="0.2"/>
  <sheetData>
    <row r="1" spans="1:1" ht="14.25" thickTop="1" thickBot="1" x14ac:dyDescent="0.25">
      <c r="A1" s="8" t="s">
        <v>1</v>
      </c>
    </row>
    <row r="2" spans="1:1" ht="15.75" thickTop="1" x14ac:dyDescent="0.25">
      <c r="A2" s="1" t="s">
        <v>147</v>
      </c>
    </row>
    <row r="3" spans="1:1" ht="15" x14ac:dyDescent="0.25">
      <c r="A3" s="3" t="s">
        <v>11</v>
      </c>
    </row>
    <row r="4" spans="1:1" ht="15" x14ac:dyDescent="0.25">
      <c r="A4" s="1" t="s">
        <v>15</v>
      </c>
    </row>
    <row r="5" spans="1:1" ht="15" x14ac:dyDescent="0.25">
      <c r="A5" s="1" t="s">
        <v>23</v>
      </c>
    </row>
    <row r="6" spans="1:1" ht="15" x14ac:dyDescent="0.25">
      <c r="A6" s="1" t="s">
        <v>25</v>
      </c>
    </row>
    <row r="7" spans="1:1" ht="15" x14ac:dyDescent="0.25">
      <c r="A7" s="3" t="s">
        <v>28</v>
      </c>
    </row>
    <row r="8" spans="1:1" ht="15" x14ac:dyDescent="0.25">
      <c r="A8" s="1" t="s">
        <v>33</v>
      </c>
    </row>
    <row r="9" spans="1:1" ht="15" x14ac:dyDescent="0.25">
      <c r="A9" s="1" t="s">
        <v>146</v>
      </c>
    </row>
    <row r="10" spans="1:1" ht="15" x14ac:dyDescent="0.25">
      <c r="A10" s="1" t="s">
        <v>40</v>
      </c>
    </row>
    <row r="11" spans="1:1" ht="15" x14ac:dyDescent="0.25">
      <c r="A11" s="1" t="s">
        <v>42</v>
      </c>
    </row>
    <row r="12" spans="1:1" ht="15" x14ac:dyDescent="0.25">
      <c r="A12" s="1" t="s">
        <v>45</v>
      </c>
    </row>
    <row r="13" spans="1:1" ht="15" x14ac:dyDescent="0.25">
      <c r="A13" s="1" t="s">
        <v>47</v>
      </c>
    </row>
    <row r="14" spans="1:1" ht="15" x14ac:dyDescent="0.25">
      <c r="A14" s="1" t="s">
        <v>49</v>
      </c>
    </row>
    <row r="15" spans="1:1" ht="15" x14ac:dyDescent="0.25">
      <c r="A15" s="1" t="s">
        <v>52</v>
      </c>
    </row>
    <row r="16" spans="1:1" ht="15" x14ac:dyDescent="0.25">
      <c r="A16" s="1" t="s">
        <v>54</v>
      </c>
    </row>
    <row r="17" spans="1:1" ht="15" x14ac:dyDescent="0.25">
      <c r="A17" s="1" t="s">
        <v>56</v>
      </c>
    </row>
    <row r="18" spans="1:1" ht="15" x14ac:dyDescent="0.25">
      <c r="A18" s="1" t="s">
        <v>57</v>
      </c>
    </row>
    <row r="19" spans="1:1" ht="15" x14ac:dyDescent="0.25">
      <c r="A19" s="1" t="s">
        <v>58</v>
      </c>
    </row>
    <row r="20" spans="1:1" ht="15" x14ac:dyDescent="0.25">
      <c r="A20" s="1" t="s">
        <v>59</v>
      </c>
    </row>
    <row r="21" spans="1:1" ht="15" x14ac:dyDescent="0.25">
      <c r="A21" s="1" t="s">
        <v>62</v>
      </c>
    </row>
    <row r="22" spans="1:1" ht="15" x14ac:dyDescent="0.25">
      <c r="A22" s="1" t="s">
        <v>64</v>
      </c>
    </row>
    <row r="23" spans="1:1" ht="15" x14ac:dyDescent="0.25">
      <c r="A23" s="1" t="s">
        <v>70</v>
      </c>
    </row>
    <row r="24" spans="1:1" ht="15" x14ac:dyDescent="0.25">
      <c r="A24" s="1" t="s">
        <v>72</v>
      </c>
    </row>
    <row r="25" spans="1:1" ht="15" x14ac:dyDescent="0.25">
      <c r="A25" s="1" t="s">
        <v>74</v>
      </c>
    </row>
    <row r="26" spans="1:1" ht="15" x14ac:dyDescent="0.25">
      <c r="A26" s="3" t="s">
        <v>78</v>
      </c>
    </row>
    <row r="27" spans="1:1" ht="15" x14ac:dyDescent="0.25">
      <c r="A27" s="3" t="s">
        <v>80</v>
      </c>
    </row>
    <row r="28" spans="1:1" ht="15" x14ac:dyDescent="0.25">
      <c r="A28" s="1" t="s">
        <v>83</v>
      </c>
    </row>
    <row r="29" spans="1:1" ht="15" x14ac:dyDescent="0.25">
      <c r="A29" s="3" t="s">
        <v>84</v>
      </c>
    </row>
    <row r="30" spans="1:1" ht="15" x14ac:dyDescent="0.25">
      <c r="A30" s="1" t="s">
        <v>85</v>
      </c>
    </row>
    <row r="31" spans="1:1" ht="15" x14ac:dyDescent="0.25">
      <c r="A31" s="3" t="s">
        <v>87</v>
      </c>
    </row>
    <row r="32" spans="1:1" ht="15" x14ac:dyDescent="0.25">
      <c r="A32" s="1" t="s">
        <v>145</v>
      </c>
    </row>
    <row r="33" spans="1:1" ht="15" x14ac:dyDescent="0.25">
      <c r="A33" s="1" t="s">
        <v>89</v>
      </c>
    </row>
    <row r="34" spans="1:1" ht="15" x14ac:dyDescent="0.25">
      <c r="A34" s="1" t="s">
        <v>92</v>
      </c>
    </row>
    <row r="35" spans="1:1" ht="15" x14ac:dyDescent="0.25">
      <c r="A35" s="1" t="s">
        <v>95</v>
      </c>
    </row>
    <row r="36" spans="1:1" ht="15" x14ac:dyDescent="0.25">
      <c r="A36" s="1" t="s">
        <v>98</v>
      </c>
    </row>
    <row r="37" spans="1:1" ht="15" x14ac:dyDescent="0.25">
      <c r="A37" s="3" t="s">
        <v>99</v>
      </c>
    </row>
    <row r="38" spans="1:1" ht="15" x14ac:dyDescent="0.25">
      <c r="A38" s="3" t="s">
        <v>100</v>
      </c>
    </row>
    <row r="39" spans="1:1" ht="15" x14ac:dyDescent="0.25">
      <c r="A39" s="3" t="s">
        <v>101</v>
      </c>
    </row>
    <row r="40" spans="1:1" ht="15" x14ac:dyDescent="0.25">
      <c r="A40" s="3" t="s">
        <v>102</v>
      </c>
    </row>
    <row r="41" spans="1:1" ht="15" x14ac:dyDescent="0.25">
      <c r="A41" s="3" t="s">
        <v>103</v>
      </c>
    </row>
    <row r="42" spans="1:1" ht="15" x14ac:dyDescent="0.25">
      <c r="A42" s="1" t="s">
        <v>105</v>
      </c>
    </row>
    <row r="43" spans="1:1" ht="15" x14ac:dyDescent="0.25">
      <c r="A43" s="1" t="s">
        <v>107</v>
      </c>
    </row>
    <row r="44" spans="1:1" ht="15" x14ac:dyDescent="0.25">
      <c r="A44" s="3" t="s">
        <v>108</v>
      </c>
    </row>
    <row r="45" spans="1:1" ht="15" x14ac:dyDescent="0.25">
      <c r="A45" s="1" t="s">
        <v>110</v>
      </c>
    </row>
    <row r="46" spans="1:1" ht="15" x14ac:dyDescent="0.25">
      <c r="A46" s="1" t="s">
        <v>111</v>
      </c>
    </row>
    <row r="47" spans="1:1" ht="15" x14ac:dyDescent="0.25">
      <c r="A47" s="3" t="s">
        <v>112</v>
      </c>
    </row>
    <row r="48" spans="1:1" ht="15" x14ac:dyDescent="0.25">
      <c r="A48" s="3" t="s">
        <v>113</v>
      </c>
    </row>
    <row r="49" spans="1:1" ht="15" x14ac:dyDescent="0.25">
      <c r="A49" s="1" t="s">
        <v>116</v>
      </c>
    </row>
    <row r="50" spans="1:1" ht="15" x14ac:dyDescent="0.25">
      <c r="A50" s="3" t="s">
        <v>117</v>
      </c>
    </row>
    <row r="51" spans="1:1" ht="15" x14ac:dyDescent="0.25">
      <c r="A51" s="1" t="s">
        <v>119</v>
      </c>
    </row>
    <row r="52" spans="1:1" ht="15" x14ac:dyDescent="0.25">
      <c r="A52" s="42" t="s">
        <v>120</v>
      </c>
    </row>
  </sheetData>
  <sortState ref="A3:A52">
    <sortCondition ref="A2"/>
  </sortState>
  <conditionalFormatting sqref="A2:A52">
    <cfRule type="expression" dxfId="26" priority="1">
      <formula>$I2&gt;=12000</formula>
    </cfRule>
    <cfRule type="expression" dxfId="25" priority="2">
      <formula>$H2="wrzesień"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11" sqref="A11"/>
    </sheetView>
  </sheetViews>
  <sheetFormatPr defaultRowHeight="12.75" x14ac:dyDescent="0.2"/>
  <cols>
    <col min="4" max="4" width="12.5703125" bestFit="1" customWidth="1"/>
    <col min="7" max="7" width="10.140625" bestFit="1" customWidth="1"/>
    <col min="9" max="9" width="9.85546875" bestFit="1" customWidth="1"/>
    <col min="11" max="11" width="9.85546875" bestFit="1" customWidth="1"/>
    <col min="13" max="13" width="12.28515625" bestFit="1" customWidth="1"/>
  </cols>
  <sheetData>
    <row r="1" spans="1:13" ht="39.75" thickTop="1" thickBot="1" x14ac:dyDescent="0.25">
      <c r="A1" s="8" t="s">
        <v>0</v>
      </c>
      <c r="B1" s="8" t="s">
        <v>1</v>
      </c>
      <c r="C1" s="9" t="s">
        <v>123</v>
      </c>
      <c r="D1" s="28" t="s">
        <v>124</v>
      </c>
      <c r="E1" s="10" t="s">
        <v>125</v>
      </c>
      <c r="F1" s="28" t="s">
        <v>126</v>
      </c>
      <c r="G1" s="10" t="s">
        <v>148</v>
      </c>
      <c r="H1" s="28" t="s">
        <v>127</v>
      </c>
      <c r="I1" s="11" t="s">
        <v>3</v>
      </c>
      <c r="J1" s="29" t="s">
        <v>4</v>
      </c>
      <c r="K1" s="29" t="s">
        <v>5</v>
      </c>
      <c r="L1" s="29" t="s">
        <v>138</v>
      </c>
      <c r="M1" s="29" t="s">
        <v>6</v>
      </c>
    </row>
    <row r="2" spans="1:13" ht="15.75" thickTop="1" x14ac:dyDescent="0.25">
      <c r="A2" s="1" t="s">
        <v>22</v>
      </c>
      <c r="B2" s="1" t="s">
        <v>23</v>
      </c>
      <c r="C2" s="2" t="s">
        <v>8</v>
      </c>
      <c r="D2" s="25" t="s">
        <v>137</v>
      </c>
      <c r="E2" s="2" t="s">
        <v>19</v>
      </c>
      <c r="F2" s="25" t="s">
        <v>129</v>
      </c>
      <c r="G2" s="5">
        <v>20720</v>
      </c>
      <c r="H2" s="26" t="s">
        <v>157</v>
      </c>
      <c r="I2" s="30">
        <v>14500</v>
      </c>
      <c r="J2" s="34">
        <v>0.2</v>
      </c>
      <c r="K2" s="36">
        <v>2900</v>
      </c>
      <c r="L2" s="27" t="s">
        <v>155</v>
      </c>
      <c r="M2" s="35">
        <v>17400</v>
      </c>
    </row>
    <row r="3" spans="1:13" ht="15" x14ac:dyDescent="0.25">
      <c r="A3" s="1" t="s">
        <v>24</v>
      </c>
      <c r="B3" s="1" t="s">
        <v>25</v>
      </c>
      <c r="C3" s="2" t="s">
        <v>16</v>
      </c>
      <c r="D3" s="25" t="s">
        <v>134</v>
      </c>
      <c r="E3" s="2" t="s">
        <v>19</v>
      </c>
      <c r="F3" s="25" t="s">
        <v>129</v>
      </c>
      <c r="G3" s="5">
        <v>27933</v>
      </c>
      <c r="H3" s="26" t="s">
        <v>162</v>
      </c>
      <c r="I3" s="30">
        <v>15000</v>
      </c>
      <c r="J3" s="34">
        <v>0.2</v>
      </c>
      <c r="K3" s="36">
        <v>3000</v>
      </c>
      <c r="L3" s="27" t="s">
        <v>155</v>
      </c>
      <c r="M3" s="35">
        <v>18000</v>
      </c>
    </row>
    <row r="4" spans="1:13" ht="15" x14ac:dyDescent="0.25">
      <c r="A4" s="1" t="s">
        <v>26</v>
      </c>
      <c r="B4" s="1" t="s">
        <v>25</v>
      </c>
      <c r="C4" s="2" t="s">
        <v>21</v>
      </c>
      <c r="D4" s="25" t="s">
        <v>136</v>
      </c>
      <c r="E4" s="2" t="s">
        <v>14</v>
      </c>
      <c r="F4" s="25" t="s">
        <v>128</v>
      </c>
      <c r="G4" s="5">
        <v>19944</v>
      </c>
      <c r="H4" s="26" t="s">
        <v>160</v>
      </c>
      <c r="I4" s="30">
        <v>6700</v>
      </c>
      <c r="J4" s="34">
        <v>0.1</v>
      </c>
      <c r="K4" s="36">
        <v>670</v>
      </c>
      <c r="L4" s="27">
        <v>2000</v>
      </c>
      <c r="M4" s="35">
        <v>9370</v>
      </c>
    </row>
    <row r="5" spans="1:13" ht="15" x14ac:dyDescent="0.25">
      <c r="A5" s="3" t="s">
        <v>27</v>
      </c>
      <c r="B5" s="3" t="s">
        <v>28</v>
      </c>
      <c r="C5" s="2" t="s">
        <v>18</v>
      </c>
      <c r="D5" s="25" t="s">
        <v>135</v>
      </c>
      <c r="E5" s="2" t="s">
        <v>9</v>
      </c>
      <c r="F5" s="25" t="s">
        <v>132</v>
      </c>
      <c r="G5" s="5">
        <v>26000</v>
      </c>
      <c r="H5" s="26" t="s">
        <v>156</v>
      </c>
      <c r="I5" s="30">
        <v>5000</v>
      </c>
      <c r="J5" s="34">
        <v>0.25</v>
      </c>
      <c r="K5" s="36">
        <v>1250</v>
      </c>
      <c r="L5" s="27" t="s">
        <v>155</v>
      </c>
      <c r="M5" s="35">
        <v>6250</v>
      </c>
    </row>
    <row r="6" spans="1:13" ht="15" x14ac:dyDescent="0.25">
      <c r="A6" s="3" t="s">
        <v>29</v>
      </c>
      <c r="B6" s="3" t="s">
        <v>28</v>
      </c>
      <c r="C6" s="2" t="s">
        <v>18</v>
      </c>
      <c r="D6" s="25" t="s">
        <v>135</v>
      </c>
      <c r="E6" s="2" t="s">
        <v>9</v>
      </c>
      <c r="F6" s="25" t="s">
        <v>132</v>
      </c>
      <c r="G6" s="5">
        <v>13913</v>
      </c>
      <c r="H6" s="26" t="s">
        <v>154</v>
      </c>
      <c r="I6" s="30">
        <v>4500</v>
      </c>
      <c r="J6" s="34">
        <v>0.25</v>
      </c>
      <c r="K6" s="36">
        <v>1125</v>
      </c>
      <c r="L6" s="27" t="s">
        <v>155</v>
      </c>
      <c r="M6" s="35">
        <v>5625</v>
      </c>
    </row>
    <row r="7" spans="1:13" ht="15" x14ac:dyDescent="0.25">
      <c r="A7" s="3" t="s">
        <v>30</v>
      </c>
      <c r="B7" s="3" t="s">
        <v>28</v>
      </c>
      <c r="C7" s="4" t="s">
        <v>18</v>
      </c>
      <c r="D7" s="25" t="s">
        <v>135</v>
      </c>
      <c r="E7" s="4" t="s">
        <v>14</v>
      </c>
      <c r="F7" s="25" t="s">
        <v>128</v>
      </c>
      <c r="G7" s="5">
        <v>27262</v>
      </c>
      <c r="H7" s="26" t="s">
        <v>160</v>
      </c>
      <c r="I7" s="30">
        <v>12000</v>
      </c>
      <c r="J7" s="34">
        <v>0.1</v>
      </c>
      <c r="K7" s="36">
        <v>1200</v>
      </c>
      <c r="L7" s="27" t="s">
        <v>155</v>
      </c>
      <c r="M7" s="35">
        <v>13200</v>
      </c>
    </row>
    <row r="8" spans="1:13" ht="15" x14ac:dyDescent="0.25">
      <c r="A8" s="3" t="s">
        <v>203</v>
      </c>
    </row>
    <row r="9" spans="1:13" ht="15" x14ac:dyDescent="0.25">
      <c r="A9" s="3" t="s">
        <v>201</v>
      </c>
    </row>
    <row r="10" spans="1:13" ht="15" x14ac:dyDescent="0.25">
      <c r="A10" s="3" t="s">
        <v>202</v>
      </c>
    </row>
  </sheetData>
  <conditionalFormatting sqref="C1:C7">
    <cfRule type="cellIs" dxfId="24" priority="4" operator="equal">
      <formula>"d1"</formula>
    </cfRule>
  </conditionalFormatting>
  <conditionalFormatting sqref="A2:M7 A8:A10">
    <cfRule type="expression" dxfId="23" priority="2">
      <formula>$I2&gt;=12000</formula>
    </cfRule>
    <cfRule type="expression" dxfId="22" priority="3">
      <formula>$H2="wrzesień"</formula>
    </cfRule>
  </conditionalFormatting>
  <conditionalFormatting sqref="I2:I7">
    <cfRule type="dataBar" priority="1">
      <dataBar>
        <cfvo type="min"/>
        <cfvo type="max"/>
        <color theme="3"/>
      </dataBar>
      <extLst>
        <ext xmlns:x14="http://schemas.microsoft.com/office/spreadsheetml/2009/9/main" uri="{B025F937-C7B1-47D3-B67F-A62EFF666E3E}">
          <x14:id>{C5B2EF18-AEC1-49B1-8A17-D17CEE6B5076}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B2EF18-AEC1-49B1-8A17-D17CEE6B5076}">
            <x14:dataBar minLength="0" maxLength="100" border="1" negativeBarBorderColorSameAsPositive="0">
              <x14:cfvo type="autoMin"/>
              <x14:cfvo type="autoMax"/>
              <x14:borderColor theme="0"/>
              <x14:negativeFillColor rgb="FFFF0000"/>
              <x14:negativeBorderColor rgb="FFFF0000"/>
              <x14:axisColor rgb="FF000000"/>
            </x14:dataBar>
          </x14:cfRule>
          <xm:sqref>I2:I7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A10" workbookViewId="0">
      <selection activeCell="A20" sqref="A20"/>
    </sheetView>
  </sheetViews>
  <sheetFormatPr defaultRowHeight="12.75" x14ac:dyDescent="0.2"/>
  <cols>
    <col min="1" max="1" width="10.7109375" bestFit="1" customWidth="1"/>
    <col min="2" max="2" width="8.85546875" bestFit="1" customWidth="1"/>
    <col min="3" max="3" width="7.140625" customWidth="1"/>
    <col min="4" max="4" width="12.5703125" bestFit="1" customWidth="1"/>
    <col min="5" max="5" width="10.5703125" customWidth="1"/>
    <col min="6" max="6" width="11.42578125" bestFit="1" customWidth="1"/>
    <col min="7" max="7" width="11.85546875" customWidth="1"/>
    <col min="8" max="8" width="11.140625" bestFit="1" customWidth="1"/>
    <col min="9" max="9" width="10.85546875" customWidth="1"/>
    <col min="10" max="10" width="7.7109375" bestFit="1" customWidth="1"/>
    <col min="11" max="11" width="12" bestFit="1" customWidth="1"/>
    <col min="12" max="12" width="11.140625" bestFit="1" customWidth="1"/>
    <col min="13" max="13" width="13.140625" bestFit="1" customWidth="1"/>
  </cols>
  <sheetData>
    <row r="1" spans="1:13" ht="27" thickTop="1" thickBot="1" x14ac:dyDescent="0.25">
      <c r="A1" s="8" t="s">
        <v>0</v>
      </c>
      <c r="B1" s="8" t="s">
        <v>1</v>
      </c>
      <c r="C1" s="9" t="s">
        <v>123</v>
      </c>
      <c r="D1" s="28" t="s">
        <v>124</v>
      </c>
      <c r="E1" s="10" t="s">
        <v>125</v>
      </c>
      <c r="F1" s="28" t="s">
        <v>126</v>
      </c>
      <c r="G1" s="10" t="s">
        <v>148</v>
      </c>
      <c r="H1" s="28" t="s">
        <v>127</v>
      </c>
      <c r="I1" s="11" t="s">
        <v>3</v>
      </c>
      <c r="J1" s="29" t="s">
        <v>4</v>
      </c>
      <c r="K1" s="29" t="s">
        <v>5</v>
      </c>
      <c r="L1" s="29" t="s">
        <v>138</v>
      </c>
      <c r="M1" s="29" t="s">
        <v>6</v>
      </c>
    </row>
    <row r="2" spans="1:13" ht="15.75" thickTop="1" x14ac:dyDescent="0.25">
      <c r="A2" s="1" t="s">
        <v>7</v>
      </c>
      <c r="B2" s="1" t="s">
        <v>147</v>
      </c>
      <c r="C2" s="2" t="s">
        <v>8</v>
      </c>
      <c r="D2" s="25" t="str">
        <f>VLOOKUP(C2,'dane dodatkowe'!$E$2:$F$6,2,0)</f>
        <v>Administracja</v>
      </c>
      <c r="E2" s="2" t="s">
        <v>9</v>
      </c>
      <c r="F2" s="25" t="str">
        <f>VLOOKUP(E2,'dane dodatkowe'!$A$2:$B$6,2,0)</f>
        <v>Konsultant</v>
      </c>
      <c r="G2" s="5">
        <v>19725</v>
      </c>
      <c r="H2" s="26" t="str">
        <f>TEXT(G2,"mmmm")</f>
        <v>styczeń</v>
      </c>
      <c r="I2" s="30">
        <v>6500</v>
      </c>
      <c r="J2" s="34">
        <f>VLOOKUP(E2,'dane dodatkowe'!$A$2:$C$6,3,0)</f>
        <v>0.25</v>
      </c>
      <c r="K2" s="36">
        <f>I2*J2</f>
        <v>1625</v>
      </c>
      <c r="L2" s="27" t="str">
        <f>IF(AND(C2="d3",E2="s1"),'dane dodatkowe'!$B$8,"")</f>
        <v/>
      </c>
      <c r="M2" s="35">
        <f>SUM(I2,K2,L2)</f>
        <v>8125</v>
      </c>
    </row>
    <row r="3" spans="1:13" ht="15" x14ac:dyDescent="0.25">
      <c r="A3" s="3" t="s">
        <v>10</v>
      </c>
      <c r="B3" s="3" t="s">
        <v>11</v>
      </c>
      <c r="C3" s="4" t="s">
        <v>8</v>
      </c>
      <c r="D3" s="25" t="str">
        <f>VLOOKUP(C3,'dane dodatkowe'!$E$2:$F$6,2,0)</f>
        <v>Administracja</v>
      </c>
      <c r="E3" s="4" t="s">
        <v>12</v>
      </c>
      <c r="F3" s="25" t="str">
        <f>VLOOKUP(E3,'dane dodatkowe'!$A$2:$B$6,2,0)</f>
        <v>Sprzedawca</v>
      </c>
      <c r="G3" s="5">
        <v>27262</v>
      </c>
      <c r="H3" s="26" t="str">
        <f t="shared" ref="H3:H11" si="0">TEXT(G3,"mmmm")</f>
        <v>sierpień</v>
      </c>
      <c r="I3" s="30">
        <v>7000</v>
      </c>
      <c r="J3" s="34">
        <f>VLOOKUP(E3,'dane dodatkowe'!$A$2:$C$6,3,0)</f>
        <v>0.05</v>
      </c>
      <c r="K3" s="36">
        <f t="shared" ref="K3:K11" si="1">I3*J3</f>
        <v>350</v>
      </c>
      <c r="L3" s="27" t="str">
        <f>IF(AND(C3="d3",E3="s1"),'dane dodatkowe'!$B$8,"")</f>
        <v/>
      </c>
      <c r="M3" s="35">
        <f t="shared" ref="M3:M11" si="2">SUM(I3,K3,L3)</f>
        <v>7350</v>
      </c>
    </row>
    <row r="4" spans="1:13" ht="15" x14ac:dyDescent="0.25">
      <c r="A4" s="3" t="s">
        <v>13</v>
      </c>
      <c r="B4" s="3" t="s">
        <v>11</v>
      </c>
      <c r="C4" s="4" t="s">
        <v>8</v>
      </c>
      <c r="D4" s="25" t="str">
        <f>VLOOKUP(C4,'dane dodatkowe'!$E$2:$F$6,2,0)</f>
        <v>Administracja</v>
      </c>
      <c r="E4" s="4" t="s">
        <v>14</v>
      </c>
      <c r="F4" s="25" t="str">
        <f>VLOOKUP(E4,'dane dodatkowe'!$A$2:$B$6,2,0)</f>
        <v>Asystent</v>
      </c>
      <c r="G4" s="5">
        <v>20720</v>
      </c>
      <c r="H4" s="26" t="str">
        <f t="shared" si="0"/>
        <v>wrzesień</v>
      </c>
      <c r="I4" s="30">
        <v>9000</v>
      </c>
      <c r="J4" s="34">
        <f>VLOOKUP(E4,'dane dodatkowe'!$A$2:$C$6,3,0)</f>
        <v>0.1</v>
      </c>
      <c r="K4" s="36">
        <f t="shared" si="1"/>
        <v>900</v>
      </c>
      <c r="L4" s="27" t="str">
        <f>IF(AND(C4="d3",E4="s1"),'dane dodatkowe'!$B$8,"")</f>
        <v/>
      </c>
      <c r="M4" s="35">
        <f t="shared" si="2"/>
        <v>9900</v>
      </c>
    </row>
    <row r="5" spans="1:13" ht="15" x14ac:dyDescent="0.25">
      <c r="A5" s="1" t="s">
        <v>140</v>
      </c>
      <c r="B5" s="1" t="s">
        <v>15</v>
      </c>
      <c r="C5" s="2" t="s">
        <v>16</v>
      </c>
      <c r="D5" s="25" t="str">
        <f>VLOOKUP(C5,'dane dodatkowe'!$E$2:$F$6,2,0)</f>
        <v>Produkcja</v>
      </c>
      <c r="E5" s="2" t="s">
        <v>12</v>
      </c>
      <c r="F5" s="25" t="str">
        <f>VLOOKUP(E5,'dane dodatkowe'!$A$2:$B$6,2,0)</f>
        <v>Sprzedawca</v>
      </c>
      <c r="G5" s="5">
        <v>8463</v>
      </c>
      <c r="H5" s="26" t="str">
        <f t="shared" si="0"/>
        <v>marzec</v>
      </c>
      <c r="I5" s="30">
        <v>10500</v>
      </c>
      <c r="J5" s="34">
        <f>VLOOKUP(E5,'dane dodatkowe'!$A$2:$C$6,3,0)</f>
        <v>0.05</v>
      </c>
      <c r="K5" s="36">
        <f t="shared" si="1"/>
        <v>525</v>
      </c>
      <c r="L5" s="27" t="str">
        <f>IF(AND(C5="d3",E5="s1"),'dane dodatkowe'!$B$8,"")</f>
        <v/>
      </c>
      <c r="M5" s="35">
        <f t="shared" si="2"/>
        <v>11025</v>
      </c>
    </row>
    <row r="6" spans="1:13" ht="15" x14ac:dyDescent="0.25">
      <c r="A6" s="3" t="s">
        <v>17</v>
      </c>
      <c r="B6" s="3" t="s">
        <v>15</v>
      </c>
      <c r="C6" s="2" t="s">
        <v>18</v>
      </c>
      <c r="D6" s="25" t="str">
        <f>VLOOKUP(C6,'dane dodatkowe'!$E$2:$F$6,2,0)</f>
        <v>Magazyn</v>
      </c>
      <c r="E6" s="2" t="s">
        <v>19</v>
      </c>
      <c r="F6" s="25" t="str">
        <f>VLOOKUP(E6,'dane dodatkowe'!$A$2:$B$6,2,0)</f>
        <v>Kierownik</v>
      </c>
      <c r="G6" s="5">
        <v>23216</v>
      </c>
      <c r="H6" s="26" t="str">
        <f t="shared" si="0"/>
        <v>lipiec</v>
      </c>
      <c r="I6" s="30">
        <v>12000</v>
      </c>
      <c r="J6" s="34">
        <f>VLOOKUP(E6,'dane dodatkowe'!$A$2:$C$6,3,0)</f>
        <v>0.2</v>
      </c>
      <c r="K6" s="36">
        <f t="shared" si="1"/>
        <v>2400</v>
      </c>
      <c r="L6" s="27" t="str">
        <f>IF(AND(C6="d3",E6="s1"),'dane dodatkowe'!$B$8,"")</f>
        <v/>
      </c>
      <c r="M6" s="35">
        <f t="shared" si="2"/>
        <v>14400</v>
      </c>
    </row>
    <row r="7" spans="1:13" ht="15" x14ac:dyDescent="0.25">
      <c r="A7" s="3" t="s">
        <v>20</v>
      </c>
      <c r="B7" s="3" t="s">
        <v>15</v>
      </c>
      <c r="C7" s="4" t="s">
        <v>18</v>
      </c>
      <c r="D7" s="25" t="str">
        <f>VLOOKUP(C7,'dane dodatkowe'!$E$2:$F$6,2,0)</f>
        <v>Magazyn</v>
      </c>
      <c r="E7" s="2" t="s">
        <v>9</v>
      </c>
      <c r="F7" s="25" t="str">
        <f>VLOOKUP(E7,'dane dodatkowe'!$A$2:$B$6,2,0)</f>
        <v>Konsultant</v>
      </c>
      <c r="G7" s="5">
        <v>17688</v>
      </c>
      <c r="H7" s="26" t="str">
        <f t="shared" si="0"/>
        <v>czerwiec</v>
      </c>
      <c r="I7" s="30">
        <v>9500</v>
      </c>
      <c r="J7" s="34">
        <f>VLOOKUP(E7,'dane dodatkowe'!$A$2:$C$6,3,0)</f>
        <v>0.25</v>
      </c>
      <c r="K7" s="36">
        <f t="shared" si="1"/>
        <v>2375</v>
      </c>
      <c r="L7" s="27" t="str">
        <f>IF(AND(C7="d3",E7="s1"),'dane dodatkowe'!$B$8,"")</f>
        <v/>
      </c>
      <c r="M7" s="35">
        <f t="shared" si="2"/>
        <v>11875</v>
      </c>
    </row>
    <row r="8" spans="1:13" ht="15" x14ac:dyDescent="0.25">
      <c r="A8" s="3" t="s">
        <v>13</v>
      </c>
      <c r="B8" s="3" t="s">
        <v>15</v>
      </c>
      <c r="C8" s="4" t="s">
        <v>21</v>
      </c>
      <c r="D8" s="25" t="str">
        <f>VLOOKUP(C8,'dane dodatkowe'!$E$2:$F$6,2,0)</f>
        <v>Techniczny</v>
      </c>
      <c r="E8" s="4" t="s">
        <v>19</v>
      </c>
      <c r="F8" s="25" t="str">
        <f>VLOOKUP(E8,'dane dodatkowe'!$A$2:$B$6,2,0)</f>
        <v>Kierownik</v>
      </c>
      <c r="G8" s="5">
        <v>17514</v>
      </c>
      <c r="H8" s="26" t="str">
        <f t="shared" si="0"/>
        <v>grudzień</v>
      </c>
      <c r="I8" s="30">
        <v>13000</v>
      </c>
      <c r="J8" s="34">
        <f>VLOOKUP(E8,'dane dodatkowe'!$A$2:$C$6,3,0)</f>
        <v>0.2</v>
      </c>
      <c r="K8" s="36">
        <f t="shared" si="1"/>
        <v>2600</v>
      </c>
      <c r="L8" s="27" t="str">
        <f>IF(AND(C8="d3",E8="s1"),'dane dodatkowe'!$B$8,"")</f>
        <v/>
      </c>
      <c r="M8" s="35">
        <f t="shared" si="2"/>
        <v>15600</v>
      </c>
    </row>
    <row r="9" spans="1:13" ht="15" x14ac:dyDescent="0.25">
      <c r="A9" s="1" t="s">
        <v>22</v>
      </c>
      <c r="B9" s="1" t="s">
        <v>23</v>
      </c>
      <c r="C9" s="2" t="s">
        <v>8</v>
      </c>
      <c r="D9" s="25" t="str">
        <f>VLOOKUP(C9,'dane dodatkowe'!$E$2:$F$6,2,0)</f>
        <v>Administracja</v>
      </c>
      <c r="E9" s="2" t="s">
        <v>19</v>
      </c>
      <c r="F9" s="25" t="str">
        <f>VLOOKUP(E9,'dane dodatkowe'!$A$2:$B$6,2,0)</f>
        <v>Kierownik</v>
      </c>
      <c r="G9" s="5">
        <v>20720</v>
      </c>
      <c r="H9" s="26" t="str">
        <f t="shared" si="0"/>
        <v>wrzesień</v>
      </c>
      <c r="I9" s="30">
        <v>14500</v>
      </c>
      <c r="J9" s="34">
        <f>VLOOKUP(E9,'dane dodatkowe'!$A$2:$C$6,3,0)</f>
        <v>0.2</v>
      </c>
      <c r="K9" s="36">
        <f t="shared" si="1"/>
        <v>2900</v>
      </c>
      <c r="L9" s="27" t="str">
        <f>IF(AND(C9="d3",E9="s1"),'dane dodatkowe'!$B$8,"")</f>
        <v/>
      </c>
      <c r="M9" s="35">
        <f t="shared" si="2"/>
        <v>17400</v>
      </c>
    </row>
    <row r="10" spans="1:13" ht="15" x14ac:dyDescent="0.25">
      <c r="A10" s="1" t="s">
        <v>24</v>
      </c>
      <c r="B10" s="1" t="s">
        <v>25</v>
      </c>
      <c r="C10" s="2" t="s">
        <v>16</v>
      </c>
      <c r="D10" s="25" t="str">
        <f>VLOOKUP(C10,'dane dodatkowe'!$E$2:$F$6,2,0)</f>
        <v>Produkcja</v>
      </c>
      <c r="E10" s="2" t="s">
        <v>19</v>
      </c>
      <c r="F10" s="25" t="str">
        <f>VLOOKUP(E10,'dane dodatkowe'!$A$2:$B$6,2,0)</f>
        <v>Kierownik</v>
      </c>
      <c r="G10" s="5">
        <v>27933</v>
      </c>
      <c r="H10" s="26" t="str">
        <f t="shared" si="0"/>
        <v>czerwiec</v>
      </c>
      <c r="I10" s="30">
        <v>15000</v>
      </c>
      <c r="J10" s="34">
        <f>VLOOKUP(E10,'dane dodatkowe'!$A$2:$C$6,3,0)</f>
        <v>0.2</v>
      </c>
      <c r="K10" s="36">
        <f t="shared" si="1"/>
        <v>3000</v>
      </c>
      <c r="L10" s="27" t="str">
        <f>IF(AND(C10="d3",E10="s1"),'dane dodatkowe'!$B$8,"")</f>
        <v/>
      </c>
      <c r="M10" s="35">
        <f t="shared" si="2"/>
        <v>18000</v>
      </c>
    </row>
    <row r="11" spans="1:13" ht="15" x14ac:dyDescent="0.25">
      <c r="A11" s="1" t="s">
        <v>26</v>
      </c>
      <c r="B11" s="1" t="s">
        <v>25</v>
      </c>
      <c r="C11" s="2" t="s">
        <v>21</v>
      </c>
      <c r="D11" s="25" t="str">
        <f>VLOOKUP(C11,'dane dodatkowe'!$E$2:$F$6,2,0)</f>
        <v>Techniczny</v>
      </c>
      <c r="E11" s="2" t="s">
        <v>14</v>
      </c>
      <c r="F11" s="25" t="str">
        <f>VLOOKUP(E11,'dane dodatkowe'!$A$2:$B$6,2,0)</f>
        <v>Asystent</v>
      </c>
      <c r="G11" s="5">
        <v>19944</v>
      </c>
      <c r="H11" s="26" t="str">
        <f t="shared" si="0"/>
        <v>sierpień</v>
      </c>
      <c r="I11" s="30">
        <v>6700</v>
      </c>
      <c r="J11" s="34">
        <f>VLOOKUP(E11,'dane dodatkowe'!$A$2:$C$6,3,0)</f>
        <v>0.1</v>
      </c>
      <c r="K11" s="36">
        <f t="shared" si="1"/>
        <v>670</v>
      </c>
      <c r="L11" s="27">
        <f>IF(AND(C11="d3",E11="s1"),'dane dodatkowe'!$B$8,"")</f>
        <v>2000</v>
      </c>
      <c r="M11" s="35">
        <f t="shared" si="2"/>
        <v>9370</v>
      </c>
    </row>
  </sheetData>
  <conditionalFormatting sqref="C1:C11">
    <cfRule type="cellIs" dxfId="21" priority="4" operator="equal">
      <formula>"d1"</formula>
    </cfRule>
  </conditionalFormatting>
  <conditionalFormatting sqref="I2:I11">
    <cfRule type="dataBar" priority="1">
      <dataBar>
        <cfvo type="min"/>
        <cfvo type="max"/>
        <color theme="3"/>
      </dataBar>
      <extLst>
        <ext xmlns:x14="http://schemas.microsoft.com/office/spreadsheetml/2009/9/main" uri="{B025F937-C7B1-47D3-B67F-A62EFF666E3E}">
          <x14:id>{59D8483F-BE37-4EDB-B1A5-75640F23E946}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86FB5E5-C3FE-4161-A74E-3C08F20CE261}">
            <xm:f>lista!$I2&gt;=12000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12381AC-5005-4EFF-8CC9-962BB96BB591}">
            <xm:f>lista!$H2="wrzesień"</xm:f>
            <x14:dxf>
              <font>
                <color theme="8"/>
              </font>
            </x14:dxf>
          </x14:cfRule>
          <xm:sqref>A2:M11</xm:sqref>
        </x14:conditionalFormatting>
        <x14:conditionalFormatting xmlns:xm="http://schemas.microsoft.com/office/excel/2006/main">
          <x14:cfRule type="dataBar" id="{386FB5E5-C3FE-4161-A74E-3C08F20CE261}">
            <x14:dataBar minLength="0" maxLength="100" border="1" negativeBarBorderColorSameAsPositive="0">
              <x14:cfvo type="autoMin"/>
              <x14:cfvo type="autoMax"/>
              <x14:borderColor theme="0"/>
              <x14:negativeFillColor rgb="FFFF0000"/>
              <x14:negativeBorderColor rgb="FFFF0000"/>
              <x14:axisColor rgb="FF000000"/>
            </x14:dataBar>
          </x14:cfRule>
          <xm:sqref>I2:I11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Zakresy nazwane</vt:lpstr>
      </vt:variant>
      <vt:variant>
        <vt:i4>4</vt:i4>
      </vt:variant>
    </vt:vector>
  </HeadingPairs>
  <TitlesOfParts>
    <vt:vector size="14" baseType="lpstr">
      <vt:lpstr>lista</vt:lpstr>
      <vt:lpstr>dane dodatkowe</vt:lpstr>
      <vt:lpstr>Arkusz1</vt:lpstr>
      <vt:lpstr>analizy</vt:lpstr>
      <vt:lpstr>d1</vt:lpstr>
      <vt:lpstr>Lista_obecności</vt:lpstr>
      <vt:lpstr>Imię</vt:lpstr>
      <vt:lpstr>kobiety</vt:lpstr>
      <vt:lpstr>Wykres</vt:lpstr>
      <vt:lpstr>Raport</vt:lpstr>
      <vt:lpstr>lista!Obszar_wydruku</vt:lpstr>
      <vt:lpstr>Raport!Obszar_wydruku</vt:lpstr>
      <vt:lpstr>lista!Tytuły_wydruku</vt:lpstr>
      <vt:lpstr>Raport!Tytuły_wydruku</vt:lpstr>
    </vt:vector>
  </TitlesOfParts>
  <Company>Wydział Ekonomiczny UMCS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PZTI</dc:creator>
  <cp:lastModifiedBy>Student</cp:lastModifiedBy>
  <cp:lastPrinted>2025-03-26T09:58:03Z</cp:lastPrinted>
  <dcterms:created xsi:type="dcterms:W3CDTF">2002-05-14T06:09:32Z</dcterms:created>
  <dcterms:modified xsi:type="dcterms:W3CDTF">2025-03-26T10:14:02Z</dcterms:modified>
</cp:coreProperties>
</file>