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430" activeTab="4"/>
  </bookViews>
  <sheets>
    <sheet name="wzory" sheetId="1" r:id="rId1"/>
    <sheet name="zad 1" sheetId="2" r:id="rId2"/>
    <sheet name="zad3" sheetId="3" r:id="rId3"/>
    <sheet name="zad14" sheetId="4" r:id="rId4"/>
    <sheet name="zad17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5" l="1"/>
  <c r="E11" i="5"/>
  <c r="E8" i="5"/>
  <c r="E9" i="4"/>
  <c r="E8" i="4"/>
  <c r="E10" i="3"/>
  <c r="B9" i="3"/>
  <c r="E9" i="3"/>
  <c r="J14" i="2"/>
  <c r="J21" i="2"/>
  <c r="J19" i="2"/>
  <c r="F11" i="2"/>
  <c r="J26" i="2" s="1"/>
  <c r="C23" i="2"/>
  <c r="D26" i="2"/>
  <c r="C21" i="2"/>
  <c r="C19" i="2"/>
  <c r="C17" i="2"/>
  <c r="C14" i="2"/>
  <c r="J23" i="2" l="1"/>
  <c r="J17" i="2"/>
</calcChain>
</file>

<file path=xl/sharedStrings.xml><?xml version="1.0" encoding="utf-8"?>
<sst xmlns="http://schemas.openxmlformats.org/spreadsheetml/2006/main" count="80" uniqueCount="44">
  <si>
    <t>FV=PV(1+t*r)</t>
  </si>
  <si>
    <t>kapit. Prosta</t>
  </si>
  <si>
    <t>FV=PV(1+r)^t</t>
  </si>
  <si>
    <t>kapit. Złożona</t>
  </si>
  <si>
    <t>FV=PV(1+r/m)^t*m</t>
  </si>
  <si>
    <t>kapit. Niezgodna</t>
  </si>
  <si>
    <t>FV=PV*e^t*r</t>
  </si>
  <si>
    <t>kapit. Ciągła</t>
  </si>
  <si>
    <t>r-stopa nominalna</t>
  </si>
  <si>
    <t>rf=r(1-T)-st. Faktyczna (pomniejszona o podatek dochodowy) T=19%</t>
  </si>
  <si>
    <t>Dane:</t>
  </si>
  <si>
    <t>Szukane:</t>
  </si>
  <si>
    <t>PV=</t>
  </si>
  <si>
    <t>t=</t>
  </si>
  <si>
    <t>r=</t>
  </si>
  <si>
    <t>FV=?</t>
  </si>
  <si>
    <t>a)</t>
  </si>
  <si>
    <t>FV=PV*(1+tr)</t>
  </si>
  <si>
    <t>FV=</t>
  </si>
  <si>
    <t>b)</t>
  </si>
  <si>
    <t>złozona roczna</t>
  </si>
  <si>
    <t>m=</t>
  </si>
  <si>
    <t>złozona półroczna</t>
  </si>
  <si>
    <t xml:space="preserve">formuly&gt;finansowe&gt;i w wa - przed </t>
  </si>
  <si>
    <t>złozona miesieczna</t>
  </si>
  <si>
    <t xml:space="preserve">złozona dwuletnia </t>
  </si>
  <si>
    <t>d)</t>
  </si>
  <si>
    <t>FV=Pve^tr</t>
  </si>
  <si>
    <t>ciągła</t>
  </si>
  <si>
    <t>ODP. Pan Alojzy powinien wybrać najefektywniejszy model kapitalizacji, czyli kapitalizacje ciagła.</t>
  </si>
  <si>
    <t>rf=</t>
  </si>
  <si>
    <t>FVr=</t>
  </si>
  <si>
    <t>Rzeczywisty stan konta pana Alojzego wynosi FVr w zaleznosci od modelu kapitalizacji.</t>
  </si>
  <si>
    <t>z</t>
  </si>
  <si>
    <t>przy stopie nominalnej</t>
  </si>
  <si>
    <t>PVf=</t>
  </si>
  <si>
    <t>ODP. Pan Porażka powinien dysponować kwotą w wysokości 50301,39zł.</t>
  </si>
  <si>
    <t>ODP. Nominalna stopa procentowa na która pani Szpila ulokowala pieniadze wynosi 18,65%.</t>
  </si>
  <si>
    <t>t=?</t>
  </si>
  <si>
    <t xml:space="preserve">kapitalizacja złożona </t>
  </si>
  <si>
    <t>zaokraglamy do 5</t>
  </si>
  <si>
    <t>tf=</t>
  </si>
  <si>
    <t>ODP. Kapitał zostanie podwojony po 6 latach</t>
  </si>
  <si>
    <t>NPER-zwraca liczbe okresow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</si>
</sst>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8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153006</xdr:colOff>
      <xdr:row>6</xdr:row>
      <xdr:rowOff>133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344006" cy="952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524475</xdr:colOff>
      <xdr:row>3</xdr:row>
      <xdr:rowOff>19132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96375" cy="590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10122</xdr:colOff>
      <xdr:row>2</xdr:row>
      <xdr:rowOff>95316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77322" cy="476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29175</xdr:colOff>
      <xdr:row>3</xdr:row>
      <xdr:rowOff>28659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96375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H11" sqref="H11"/>
    </sheetView>
  </sheetViews>
  <sheetFormatPr defaultRowHeight="15" x14ac:dyDescent="0.25"/>
  <sheetData>
    <row r="2" spans="2:6" x14ac:dyDescent="0.25">
      <c r="B2" t="s">
        <v>0</v>
      </c>
      <c r="D2" t="s">
        <v>1</v>
      </c>
      <c r="F2" t="s">
        <v>8</v>
      </c>
    </row>
    <row r="3" spans="2:6" x14ac:dyDescent="0.25">
      <c r="F3" t="s">
        <v>9</v>
      </c>
    </row>
    <row r="4" spans="2:6" x14ac:dyDescent="0.25">
      <c r="B4" t="s">
        <v>2</v>
      </c>
      <c r="D4" t="s">
        <v>3</v>
      </c>
    </row>
    <row r="6" spans="2:6" x14ac:dyDescent="0.25">
      <c r="B6" t="s">
        <v>4</v>
      </c>
      <c r="D6" t="s">
        <v>5</v>
      </c>
    </row>
    <row r="8" spans="2:6" x14ac:dyDescent="0.25">
      <c r="B8" t="s">
        <v>6</v>
      </c>
      <c r="D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29"/>
  <sheetViews>
    <sheetView zoomScaleNormal="100" workbookViewId="0">
      <selection activeCell="B30" sqref="B30"/>
    </sheetView>
  </sheetViews>
  <sheetFormatPr defaultRowHeight="15" x14ac:dyDescent="0.25"/>
  <cols>
    <col min="3" max="4" width="12.28515625" bestFit="1" customWidth="1"/>
    <col min="6" max="6" width="10.85546875" bestFit="1" customWidth="1"/>
    <col min="8" max="8" width="13.140625" customWidth="1"/>
    <col min="9" max="9" width="8.5703125" customWidth="1"/>
    <col min="10" max="10" width="12.28515625" bestFit="1" customWidth="1"/>
  </cols>
  <sheetData>
    <row r="8" spans="2:10" x14ac:dyDescent="0.25">
      <c r="B8" t="s">
        <v>10</v>
      </c>
      <c r="E8" t="s">
        <v>11</v>
      </c>
    </row>
    <row r="9" spans="2:10" x14ac:dyDescent="0.25">
      <c r="B9" t="s">
        <v>12</v>
      </c>
      <c r="C9">
        <v>12000</v>
      </c>
      <c r="E9" t="s">
        <v>15</v>
      </c>
    </row>
    <row r="10" spans="2:10" x14ac:dyDescent="0.25">
      <c r="B10" t="s">
        <v>13</v>
      </c>
      <c r="C10">
        <v>14</v>
      </c>
    </row>
    <row r="11" spans="2:10" x14ac:dyDescent="0.25">
      <c r="B11" t="s">
        <v>14</v>
      </c>
      <c r="C11">
        <v>0.06</v>
      </c>
      <c r="E11" t="s">
        <v>30</v>
      </c>
      <c r="F11">
        <f>C11*(1-19%)</f>
        <v>4.8600000000000004E-2</v>
      </c>
    </row>
    <row r="12" spans="2:10" x14ac:dyDescent="0.25">
      <c r="E12" t="s">
        <v>31</v>
      </c>
      <c r="F12" s="2"/>
    </row>
    <row r="13" spans="2:10" x14ac:dyDescent="0.25">
      <c r="B13" t="s">
        <v>16</v>
      </c>
      <c r="C13" t="s">
        <v>17</v>
      </c>
    </row>
    <row r="14" spans="2:10" x14ac:dyDescent="0.25">
      <c r="B14" t="s">
        <v>18</v>
      </c>
      <c r="C14" s="1">
        <f>C9*(1+C10*C11)</f>
        <v>22080</v>
      </c>
      <c r="I14" t="s">
        <v>31</v>
      </c>
      <c r="J14" s="1">
        <f>C9*(1+C10*F11)</f>
        <v>20164.800000000003</v>
      </c>
    </row>
    <row r="16" spans="2:10" x14ac:dyDescent="0.25">
      <c r="B16" t="s">
        <v>19</v>
      </c>
    </row>
    <row r="17" spans="2:10" x14ac:dyDescent="0.25">
      <c r="B17" t="s">
        <v>18</v>
      </c>
      <c r="C17" s="2">
        <f>FV(C11,C10,,-C9)</f>
        <v>27130.847469053115</v>
      </c>
      <c r="D17" t="s">
        <v>20</v>
      </c>
      <c r="F17" t="s">
        <v>23</v>
      </c>
      <c r="I17" t="s">
        <v>31</v>
      </c>
      <c r="J17" s="2">
        <f>FV(F11,C10,,-C9)</f>
        <v>23319.497797404034</v>
      </c>
    </row>
    <row r="18" spans="2:10" x14ac:dyDescent="0.25">
      <c r="B18" t="s">
        <v>21</v>
      </c>
      <c r="C18">
        <v>2</v>
      </c>
      <c r="D18" t="s">
        <v>22</v>
      </c>
    </row>
    <row r="19" spans="2:10" x14ac:dyDescent="0.25">
      <c r="B19" t="s">
        <v>18</v>
      </c>
      <c r="C19" s="2">
        <f>FV(C11/C18,C10*C18,,-C9)</f>
        <v>27455.132108847123</v>
      </c>
      <c r="I19" t="s">
        <v>31</v>
      </c>
      <c r="J19" s="2">
        <f>FV(F11/C18,C10*C18,,-C9)</f>
        <v>23504.016435091493</v>
      </c>
    </row>
    <row r="20" spans="2:10" x14ac:dyDescent="0.25">
      <c r="B20" t="s">
        <v>21</v>
      </c>
      <c r="C20">
        <v>12</v>
      </c>
      <c r="D20" t="s">
        <v>24</v>
      </c>
    </row>
    <row r="21" spans="2:10" x14ac:dyDescent="0.25">
      <c r="B21" t="s">
        <v>18</v>
      </c>
      <c r="C21" s="2">
        <f>FV(C11/C20,C10*C20,,-C9)</f>
        <v>27738.28596384414</v>
      </c>
      <c r="I21" t="s">
        <v>31</v>
      </c>
      <c r="J21" s="2">
        <f>FV(F11/C20,C10*C20,,-C9)</f>
        <v>23663.470941425225</v>
      </c>
    </row>
    <row r="22" spans="2:10" x14ac:dyDescent="0.25">
      <c r="B22" t="s">
        <v>21</v>
      </c>
      <c r="C22" s="3">
        <v>0.5</v>
      </c>
      <c r="D22" t="s">
        <v>25</v>
      </c>
    </row>
    <row r="23" spans="2:10" x14ac:dyDescent="0.25">
      <c r="B23" t="s">
        <v>18</v>
      </c>
      <c r="C23" s="2">
        <f>FV(C11/C22,C10*C22,,-C9)</f>
        <v>26528.176888872971</v>
      </c>
      <c r="I23" t="s">
        <v>31</v>
      </c>
      <c r="J23" s="2">
        <f>FV(F11/C22,C10*C22,,-C9)</f>
        <v>22971.102440737115</v>
      </c>
    </row>
    <row r="25" spans="2:10" x14ac:dyDescent="0.25">
      <c r="B25" t="s">
        <v>26</v>
      </c>
      <c r="C25" t="s">
        <v>27</v>
      </c>
      <c r="D25" t="s">
        <v>28</v>
      </c>
    </row>
    <row r="26" spans="2:10" x14ac:dyDescent="0.25">
      <c r="C26" t="s">
        <v>18</v>
      </c>
      <c r="D26" s="1">
        <f>C9*EXP(C10*C11)</f>
        <v>27796.403721373099</v>
      </c>
      <c r="I26" t="s">
        <v>31</v>
      </c>
      <c r="J26" s="1">
        <f>C9*EXP(C10*F11)</f>
        <v>23696.009295055384</v>
      </c>
    </row>
    <row r="28" spans="2:10" x14ac:dyDescent="0.25">
      <c r="B28" t="s">
        <v>29</v>
      </c>
    </row>
    <row r="29" spans="2:10" x14ac:dyDescent="0.25">
      <c r="B29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5" max="5" width="10.85546875" bestFit="1" customWidth="1"/>
  </cols>
  <sheetData>
    <row r="1" spans="1:6" x14ac:dyDescent="0.25">
      <c r="A1" t="s">
        <v>33</v>
      </c>
    </row>
    <row r="5" spans="1:6" x14ac:dyDescent="0.25">
      <c r="A5" t="s">
        <v>10</v>
      </c>
      <c r="D5" t="s">
        <v>11</v>
      </c>
    </row>
    <row r="6" spans="1:6" x14ac:dyDescent="0.25">
      <c r="A6" t="s">
        <v>18</v>
      </c>
      <c r="B6">
        <v>81000</v>
      </c>
      <c r="D6" t="s">
        <v>12</v>
      </c>
    </row>
    <row r="7" spans="1:6" x14ac:dyDescent="0.25">
      <c r="A7" t="s">
        <v>13</v>
      </c>
      <c r="B7">
        <v>12</v>
      </c>
    </row>
    <row r="8" spans="1:6" x14ac:dyDescent="0.25">
      <c r="A8" t="s">
        <v>14</v>
      </c>
      <c r="B8">
        <v>0.05</v>
      </c>
    </row>
    <row r="9" spans="1:6" x14ac:dyDescent="0.25">
      <c r="A9" t="s">
        <v>30</v>
      </c>
      <c r="B9">
        <f>B8*(1-0.19)</f>
        <v>4.0500000000000008E-2</v>
      </c>
      <c r="D9" t="s">
        <v>12</v>
      </c>
      <c r="E9" s="2">
        <f>PV(B8,B7,,-B6)</f>
        <v>45103.830872382321</v>
      </c>
      <c r="F9" t="s">
        <v>34</v>
      </c>
    </row>
    <row r="10" spans="1:6" x14ac:dyDescent="0.25">
      <c r="D10" t="s">
        <v>35</v>
      </c>
      <c r="E10" s="2">
        <f>PV(B9,B7,,-B6)</f>
        <v>50301.392089273701</v>
      </c>
    </row>
    <row r="12" spans="1:6" x14ac:dyDescent="0.25">
      <c r="A12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E9" sqref="E9"/>
    </sheetView>
  </sheetViews>
  <sheetFormatPr defaultRowHeight="15" x14ac:dyDescent="0.25"/>
  <sheetData>
    <row r="4" spans="1:5" x14ac:dyDescent="0.25">
      <c r="A4" t="s">
        <v>10</v>
      </c>
      <c r="D4" t="s">
        <v>11</v>
      </c>
    </row>
    <row r="5" spans="1:5" x14ac:dyDescent="0.25">
      <c r="A5" t="s">
        <v>12</v>
      </c>
      <c r="B5">
        <v>2300</v>
      </c>
      <c r="D5" t="s">
        <v>14</v>
      </c>
    </row>
    <row r="6" spans="1:5" x14ac:dyDescent="0.25">
      <c r="A6" t="s">
        <v>18</v>
      </c>
      <c r="B6">
        <v>3047.5</v>
      </c>
    </row>
    <row r="7" spans="1:5" x14ac:dyDescent="0.25">
      <c r="A7" t="s">
        <v>13</v>
      </c>
      <c r="B7">
        <v>2</v>
      </c>
    </row>
    <row r="8" spans="1:5" x14ac:dyDescent="0.25">
      <c r="D8" t="s">
        <v>30</v>
      </c>
      <c r="E8" s="4">
        <f>RATE(B7,,-B5,B6)</f>
        <v>0.15108644332231275</v>
      </c>
    </row>
    <row r="9" spans="1:5" x14ac:dyDescent="0.25">
      <c r="D9" t="s">
        <v>14</v>
      </c>
      <c r="E9" s="4">
        <f>E8/(1-0.19)</f>
        <v>0.18652647323742313</v>
      </c>
    </row>
    <row r="11" spans="1:5" x14ac:dyDescent="0.25">
      <c r="B11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"/>
  <sheetViews>
    <sheetView tabSelected="1" zoomScaleNormal="100" workbookViewId="0">
      <selection activeCell="K12" sqref="K12"/>
    </sheetView>
  </sheetViews>
  <sheetFormatPr defaultRowHeight="15" x14ac:dyDescent="0.25"/>
  <sheetData>
    <row r="5" spans="1:11" x14ac:dyDescent="0.25">
      <c r="A5" t="s">
        <v>10</v>
      </c>
      <c r="D5" t="s">
        <v>11</v>
      </c>
    </row>
    <row r="6" spans="1:11" x14ac:dyDescent="0.25">
      <c r="A6" t="s">
        <v>14</v>
      </c>
      <c r="B6">
        <v>0.18</v>
      </c>
      <c r="D6" t="s">
        <v>38</v>
      </c>
    </row>
    <row r="7" spans="1:11" x14ac:dyDescent="0.25">
      <c r="A7" t="s">
        <v>12</v>
      </c>
      <c r="B7">
        <v>1</v>
      </c>
      <c r="D7" t="s">
        <v>39</v>
      </c>
    </row>
    <row r="8" spans="1:11" x14ac:dyDescent="0.25">
      <c r="A8" t="s">
        <v>18</v>
      </c>
      <c r="B8">
        <v>2</v>
      </c>
      <c r="D8" t="s">
        <v>13</v>
      </c>
      <c r="E8">
        <f>NPER(B6,,-B7,B8)</f>
        <v>4.1878351335123218</v>
      </c>
      <c r="F8" t="s">
        <v>40</v>
      </c>
    </row>
    <row r="11" spans="1:11" x14ac:dyDescent="0.25">
      <c r="D11" t="s">
        <v>30</v>
      </c>
      <c r="E11">
        <f>B6*(1-0.19)</f>
        <v>0.14580000000000001</v>
      </c>
      <c r="G11" t="s">
        <v>41</v>
      </c>
      <c r="H11">
        <f>NPER(E11,,-B7,B8)</f>
        <v>5.0928102826219934</v>
      </c>
      <c r="K11" t="s">
        <v>43</v>
      </c>
    </row>
    <row r="13" spans="1:11" x14ac:dyDescent="0.25">
      <c r="D1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wzory</vt:lpstr>
      <vt:lpstr>zad 1</vt:lpstr>
      <vt:lpstr>zad3</vt:lpstr>
      <vt:lpstr>zad14</vt:lpstr>
      <vt:lpstr>zad17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2025-03-10T10:30:04Z</dcterms:created>
  <dcterms:modified xsi:type="dcterms:W3CDTF">2025-03-10T11:38:17Z</dcterms:modified>
</cp:coreProperties>
</file>