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yajima\Desktop\"/>
    </mc:Choice>
  </mc:AlternateContent>
  <xr:revisionPtr revIDLastSave="0" documentId="13_ncr:1_{9197DE98-D54B-48CA-AF3C-138F2D233721}" xr6:coauthVersionLast="47" xr6:coauthVersionMax="47" xr10:uidLastSave="{00000000-0000-0000-0000-000000000000}"/>
  <bookViews>
    <workbookView xWindow="315" yWindow="-16200" windowWidth="29100" windowHeight="14865" xr2:uid="{7FFC3D60-456E-4EF0-A58D-4DA55A3AFCD4}"/>
  </bookViews>
  <sheets>
    <sheet name="Ⅰ. AIの定義" sheetId="10" r:id="rId1"/>
    <sheet name="Ⅱ. 質問" sheetId="1" r:id="rId2"/>
    <sheet name="Ⅲ. 参考）想定攻撃者毎の回答例" sheetId="13" r:id="rId3"/>
    <sheet name="Ⅳ. 総合判定結果" sheetId="2" r:id="rId4"/>
    <sheet name="Ⅴ. 対応策" sheetId="12" r:id="rId5"/>
    <sheet name="回避攻撃（敵対的サンプル）" sheetId="3" r:id="rId6"/>
    <sheet name="ポイズニング攻撃" sheetId="5" r:id="rId7"/>
    <sheet name="モデル抽出攻撃" sheetId="6" r:id="rId8"/>
    <sheet name="モデルインバージョン攻撃" sheetId="7" r:id="rId9"/>
    <sheet name="メンバシップ推測攻撃" sheetId="14"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3" i="2" l="1"/>
  <c r="U33" i="2"/>
  <c r="W33" i="2"/>
  <c r="Y33" i="2"/>
  <c r="AC33" i="2"/>
  <c r="AI33" i="2"/>
  <c r="AJ32" i="2"/>
  <c r="AE32" i="2"/>
  <c r="Y32" i="2"/>
  <c r="W32" i="2"/>
  <c r="U32" i="2"/>
  <c r="Q32" i="2"/>
  <c r="R31" i="2"/>
  <c r="V31" i="2"/>
  <c r="W31" i="2"/>
  <c r="Y31" i="2"/>
  <c r="AC30" i="2"/>
  <c r="Y30" i="2"/>
  <c r="W30" i="2"/>
  <c r="U30" i="2"/>
  <c r="Q30" i="2"/>
  <c r="Q29" i="2"/>
  <c r="V29" i="2"/>
  <c r="W29" i="2"/>
  <c r="Y29" i="2"/>
  <c r="Y28" i="2"/>
  <c r="W28" i="2"/>
  <c r="V28" i="2"/>
  <c r="T28" i="2"/>
  <c r="AJ27" i="2"/>
  <c r="AA27" i="2"/>
  <c r="Y27" i="2"/>
  <c r="X27" i="2"/>
  <c r="W27" i="2"/>
  <c r="V27" i="2"/>
  <c r="S27" i="2"/>
  <c r="O33" i="2"/>
  <c r="O32" i="2"/>
  <c r="O31" i="2"/>
  <c r="O30" i="2"/>
  <c r="O28" i="2"/>
  <c r="O27" i="2"/>
  <c r="F12" i="14" l="1"/>
  <c r="AE65" i="2" l="1"/>
  <c r="T24" i="14" s="1"/>
  <c r="AE64" i="2"/>
  <c r="T23" i="14" s="1"/>
  <c r="AE63" i="2"/>
  <c r="T22" i="7" s="1"/>
  <c r="H46" i="1"/>
  <c r="H43" i="1"/>
  <c r="H42" i="1"/>
  <c r="H41" i="1"/>
  <c r="H38" i="1"/>
  <c r="H37" i="1"/>
  <c r="H36" i="1"/>
  <c r="H33" i="1"/>
  <c r="H30" i="1"/>
  <c r="H29" i="1"/>
  <c r="H28" i="1"/>
  <c r="H27" i="1"/>
  <c r="H26" i="1"/>
  <c r="H25" i="1"/>
  <c r="H24" i="1"/>
  <c r="H21" i="1"/>
  <c r="H20" i="1"/>
  <c r="H17" i="1"/>
  <c r="H16" i="1"/>
  <c r="H15" i="1"/>
  <c r="H14" i="1"/>
  <c r="H11" i="1"/>
  <c r="H10" i="1"/>
  <c r="H9" i="1"/>
  <c r="H8" i="1"/>
  <c r="H4" i="1"/>
  <c r="AI23" i="2" l="1"/>
  <c r="AI24" i="2"/>
  <c r="L40" i="7"/>
  <c r="L17" i="7"/>
  <c r="O98" i="14"/>
  <c r="M18" i="14"/>
  <c r="T22" i="6"/>
  <c r="T24" i="7"/>
  <c r="D44" i="12"/>
  <c r="T23" i="6"/>
  <c r="T23" i="7"/>
  <c r="D45" i="12"/>
  <c r="T22" i="5"/>
  <c r="T24" i="6"/>
  <c r="T23" i="5"/>
  <c r="T22" i="3"/>
  <c r="T24" i="5"/>
  <c r="T22" i="14"/>
  <c r="D48" i="12"/>
  <c r="T23" i="3"/>
  <c r="T24" i="3"/>
  <c r="F35" i="12"/>
  <c r="F22" i="12"/>
  <c r="F21" i="12"/>
  <c r="AK19" i="2" l="1"/>
  <c r="AK20" i="2"/>
  <c r="O38" i="3"/>
  <c r="AI8" i="2"/>
  <c r="M42" i="6"/>
  <c r="AI18" i="2"/>
  <c r="L71" i="6"/>
  <c r="L54" i="6"/>
  <c r="F9" i="12"/>
  <c r="F8" i="12"/>
  <c r="F18" i="12"/>
  <c r="F16" i="12"/>
  <c r="F12" i="12"/>
  <c r="F14" i="12"/>
  <c r="F48" i="12" l="1"/>
  <c r="F44" i="12"/>
  <c r="F45" i="12"/>
  <c r="F43" i="12"/>
  <c r="F39" i="12"/>
  <c r="F40" i="12"/>
  <c r="F38" i="12"/>
  <c r="F27" i="12"/>
  <c r="F28" i="12"/>
  <c r="F29" i="12"/>
  <c r="F30" i="12"/>
  <c r="F31" i="12"/>
  <c r="F32" i="12"/>
  <c r="F26" i="12"/>
  <c r="F23" i="12"/>
  <c r="F13" i="12"/>
  <c r="F15" i="12"/>
  <c r="F17" i="12"/>
  <c r="F11" i="12"/>
  <c r="AE60" i="2" l="1"/>
  <c r="D39" i="12" l="1"/>
  <c r="T19" i="6"/>
  <c r="T19" i="7"/>
  <c r="T19" i="5"/>
  <c r="T19" i="14"/>
  <c r="AE57" i="2"/>
  <c r="AE55" i="2"/>
  <c r="AE52" i="2"/>
  <c r="AE50" i="2"/>
  <c r="AE48" i="2"/>
  <c r="AE47" i="2"/>
  <c r="AE46" i="2"/>
  <c r="D30" i="12" l="1"/>
  <c r="T14" i="7"/>
  <c r="T14" i="14"/>
  <c r="T14" i="5"/>
  <c r="T14" i="6"/>
  <c r="D32" i="12"/>
  <c r="T16" i="14"/>
  <c r="T16" i="5"/>
  <c r="T16" i="6"/>
  <c r="T16" i="7"/>
  <c r="T11" i="6"/>
  <c r="T11" i="5"/>
  <c r="T11" i="7"/>
  <c r="T11" i="14"/>
  <c r="G18" i="14" s="1"/>
  <c r="D23" i="12"/>
  <c r="T9" i="5"/>
  <c r="T9" i="6"/>
  <c r="T9" i="14"/>
  <c r="H29" i="14" s="1"/>
  <c r="T9" i="7"/>
  <c r="T6" i="7"/>
  <c r="T6" i="14"/>
  <c r="T6" i="5"/>
  <c r="T6" i="6"/>
  <c r="T5" i="7"/>
  <c r="R24" i="2" s="1"/>
  <c r="T5" i="14"/>
  <c r="T5" i="6"/>
  <c r="R19" i="2" s="1"/>
  <c r="T5" i="5"/>
  <c r="D17" i="12"/>
  <c r="T7" i="14"/>
  <c r="T7" i="5"/>
  <c r="T7" i="7"/>
  <c r="T7" i="6"/>
  <c r="D27" i="12"/>
  <c r="D15" i="12"/>
  <c r="D13" i="12"/>
  <c r="T9" i="3"/>
  <c r="T19" i="3"/>
  <c r="T14" i="3"/>
  <c r="L115" i="14"/>
  <c r="T16" i="3"/>
  <c r="T7" i="3"/>
  <c r="T5" i="3"/>
  <c r="T6" i="3"/>
  <c r="AE61" i="2"/>
  <c r="AE58" i="2"/>
  <c r="AE59" i="2"/>
  <c r="AE56" i="2"/>
  <c r="AE54" i="2"/>
  <c r="AE53" i="2"/>
  <c r="AE51" i="2"/>
  <c r="D40" i="12" l="1"/>
  <c r="T20" i="6"/>
  <c r="T20" i="7"/>
  <c r="T20" i="14"/>
  <c r="T20" i="5"/>
  <c r="D35" i="12"/>
  <c r="T17" i="5"/>
  <c r="T17" i="14"/>
  <c r="T17" i="6"/>
  <c r="T17" i="7"/>
  <c r="D26" i="12"/>
  <c r="T10" i="5"/>
  <c r="T10" i="6"/>
  <c r="T10" i="7"/>
  <c r="T10" i="14"/>
  <c r="B19" i="14" s="1"/>
  <c r="D28" i="12"/>
  <c r="T12" i="6"/>
  <c r="T12" i="7"/>
  <c r="T12" i="14"/>
  <c r="E19" i="14" s="1"/>
  <c r="T12" i="5"/>
  <c r="D29" i="12"/>
  <c r="T13" i="7"/>
  <c r="T13" i="14"/>
  <c r="T13" i="5"/>
  <c r="T13" i="6"/>
  <c r="D31" i="12"/>
  <c r="T15" i="14"/>
  <c r="AB34" i="2" s="1"/>
  <c r="T15" i="5"/>
  <c r="T15" i="6"/>
  <c r="T15" i="7"/>
  <c r="D38" i="12"/>
  <c r="T18" i="5"/>
  <c r="T18" i="6"/>
  <c r="T18" i="7"/>
  <c r="T18" i="14"/>
  <c r="I46" i="7"/>
  <c r="AF24" i="2"/>
  <c r="C23" i="7"/>
  <c r="S23" i="2"/>
  <c r="C46" i="7"/>
  <c r="AF8" i="2"/>
  <c r="I38" i="3"/>
  <c r="D29" i="14"/>
  <c r="T17" i="3"/>
  <c r="C12" i="14"/>
  <c r="I64" i="14"/>
  <c r="L98" i="14"/>
  <c r="T20" i="3"/>
  <c r="T15" i="3"/>
  <c r="H81" i="14"/>
  <c r="F46" i="14"/>
  <c r="T18" i="3"/>
  <c r="J18" i="14"/>
  <c r="L12" i="14" s="1"/>
  <c r="D81" i="14"/>
  <c r="T13" i="3"/>
  <c r="T10" i="3"/>
  <c r="T20" i="2"/>
  <c r="AE44" i="2"/>
  <c r="B22" i="5"/>
  <c r="AE62" i="2"/>
  <c r="AE49" i="2"/>
  <c r="AE45" i="2"/>
  <c r="H54" i="7" l="1"/>
  <c r="H50" i="7" s="1"/>
  <c r="D2" i="7" s="1"/>
  <c r="AB25" i="2"/>
  <c r="I12" i="14"/>
  <c r="D43" i="12"/>
  <c r="T21" i="7"/>
  <c r="T21" i="6"/>
  <c r="T21" i="14"/>
  <c r="T21" i="5"/>
  <c r="D8" i="12"/>
  <c r="T3" i="6"/>
  <c r="T3" i="5"/>
  <c r="H11" i="5" s="1"/>
  <c r="T3" i="7"/>
  <c r="T3" i="14"/>
  <c r="D21" i="12"/>
  <c r="T8" i="14"/>
  <c r="T8" i="5"/>
  <c r="E22" i="5" s="1"/>
  <c r="C16" i="5" s="1"/>
  <c r="T8" i="6"/>
  <c r="T8" i="7"/>
  <c r="D11" i="12"/>
  <c r="T4" i="6"/>
  <c r="T4" i="7"/>
  <c r="T4" i="14"/>
  <c r="C98" i="14" s="1"/>
  <c r="T4" i="5"/>
  <c r="I40" i="7"/>
  <c r="K34" i="7" s="1"/>
  <c r="Z24" i="2"/>
  <c r="F40" i="7"/>
  <c r="AG24" i="2"/>
  <c r="O115" i="14"/>
  <c r="F38" i="3"/>
  <c r="AG8" i="2"/>
  <c r="AG10" i="2"/>
  <c r="AG7" i="2"/>
  <c r="F74" i="3"/>
  <c r="G16" i="3"/>
  <c r="J42" i="6"/>
  <c r="Z18" i="2"/>
  <c r="F17" i="7"/>
  <c r="AG23" i="2"/>
  <c r="F16" i="5"/>
  <c r="AG12" i="2"/>
  <c r="H30" i="5"/>
  <c r="H26" i="5" s="1"/>
  <c r="C2" i="5" s="1"/>
  <c r="AD13" i="2"/>
  <c r="J120" i="14"/>
  <c r="M52" i="14"/>
  <c r="J103" i="14"/>
  <c r="M86" i="14"/>
  <c r="M70" i="14"/>
  <c r="M34" i="14"/>
  <c r="T21" i="3"/>
  <c r="I17" i="7"/>
  <c r="Z23" i="2"/>
  <c r="Z8" i="2"/>
  <c r="I24" i="6"/>
  <c r="AB17" i="2"/>
  <c r="H128" i="14"/>
  <c r="H124" i="14" s="1"/>
  <c r="I2" i="14" s="1"/>
  <c r="O34" i="2" s="1"/>
  <c r="H79" i="6"/>
  <c r="H75" i="6" s="1"/>
  <c r="G2" i="6" s="1"/>
  <c r="AG21" i="2"/>
  <c r="J16" i="5"/>
  <c r="G48" i="5"/>
  <c r="Y14" i="2"/>
  <c r="Y12" i="2"/>
  <c r="I12" i="6"/>
  <c r="W20" i="2"/>
  <c r="W16" i="2"/>
  <c r="W19" i="2"/>
  <c r="W18" i="2"/>
  <c r="I54" i="6"/>
  <c r="I66" i="6"/>
  <c r="I36" i="6"/>
  <c r="J70" i="14"/>
  <c r="J52" i="14"/>
  <c r="G103" i="14"/>
  <c r="J34" i="14"/>
  <c r="G120" i="14"/>
  <c r="J86" i="14"/>
  <c r="L38" i="3"/>
  <c r="T3" i="3"/>
  <c r="T12" i="3"/>
  <c r="T11" i="3"/>
  <c r="U17" i="2"/>
  <c r="T8" i="3"/>
  <c r="T4" i="3"/>
  <c r="C66" i="6"/>
  <c r="C22" i="3"/>
  <c r="R7" i="2"/>
  <c r="S17" i="2"/>
  <c r="S18" i="2"/>
  <c r="C12" i="6"/>
  <c r="T16" i="2"/>
  <c r="C36" i="6"/>
  <c r="C24" i="6"/>
  <c r="C54" i="6"/>
  <c r="R12" i="2"/>
  <c r="L51" i="2" l="1"/>
  <c r="H43" i="2" s="1"/>
  <c r="O25" i="2"/>
  <c r="I98" i="14"/>
  <c r="F46" i="7"/>
  <c r="C40" i="7" s="1"/>
  <c r="D34" i="7" s="1"/>
  <c r="H27" i="7" s="1"/>
  <c r="C2" i="7" s="1"/>
  <c r="U24" i="2"/>
  <c r="L46" i="14"/>
  <c r="D11" i="5"/>
  <c r="C64" i="14"/>
  <c r="C46" i="14"/>
  <c r="C115" i="14"/>
  <c r="K11" i="7"/>
  <c r="I115" i="14"/>
  <c r="L81" i="14"/>
  <c r="H74" i="14" s="1"/>
  <c r="F2" i="14" s="1"/>
  <c r="O62" i="2" s="1"/>
  <c r="L36" i="6"/>
  <c r="F98" i="14"/>
  <c r="H90" i="14" s="1"/>
  <c r="G2" i="14" s="1"/>
  <c r="R62" i="2" s="1"/>
  <c r="F115" i="14"/>
  <c r="H4" i="14"/>
  <c r="B2" i="14" s="1"/>
  <c r="C62" i="2" s="1"/>
  <c r="F64" i="14"/>
  <c r="P14" i="2"/>
  <c r="P12" i="2"/>
  <c r="L29" i="14"/>
  <c r="H22" i="14" s="1"/>
  <c r="C2" i="14" s="1"/>
  <c r="F62" i="2" s="1"/>
  <c r="C42" i="5"/>
  <c r="U7" i="2"/>
  <c r="U10" i="2"/>
  <c r="U9" i="2"/>
  <c r="U8" i="2"/>
  <c r="L66" i="6"/>
  <c r="M16" i="5"/>
  <c r="L11" i="5" s="1"/>
  <c r="AH14" i="2"/>
  <c r="AH12" i="2"/>
  <c r="J48" i="5"/>
  <c r="I42" i="5" s="1"/>
  <c r="L64" i="14"/>
  <c r="X62" i="2"/>
  <c r="M16" i="3"/>
  <c r="AH7" i="2"/>
  <c r="Y7" i="2"/>
  <c r="J16" i="3"/>
  <c r="F45" i="3"/>
  <c r="J33" i="3"/>
  <c r="U18" i="2"/>
  <c r="U19" i="2"/>
  <c r="U16" i="2"/>
  <c r="F66" i="6"/>
  <c r="F54" i="6"/>
  <c r="F42" i="5"/>
  <c r="F57" i="3"/>
  <c r="U12" i="2"/>
  <c r="C45" i="3"/>
  <c r="C57" i="3"/>
  <c r="Q9" i="2"/>
  <c r="C80" i="3"/>
  <c r="Q8" i="2"/>
  <c r="U20" i="2"/>
  <c r="F36" i="6"/>
  <c r="F12" i="6"/>
  <c r="F24" i="6"/>
  <c r="U14" i="2"/>
  <c r="F80" i="3"/>
  <c r="Q10" i="2"/>
  <c r="F22" i="3"/>
  <c r="D16" i="3" s="1"/>
  <c r="E11" i="3" s="1"/>
  <c r="F23" i="7"/>
  <c r="C17" i="7" s="1"/>
  <c r="D11" i="7" s="1"/>
  <c r="U23" i="2"/>
  <c r="R40" i="2"/>
  <c r="O21" i="2"/>
  <c r="F29" i="2"/>
  <c r="O13" i="2"/>
  <c r="I51" i="2" l="1"/>
  <c r="O24" i="2"/>
  <c r="H4" i="5"/>
  <c r="B2" i="5" s="1"/>
  <c r="H107" i="14"/>
  <c r="H2" i="14" s="1"/>
  <c r="U62" i="2" s="1"/>
  <c r="K11" i="3"/>
  <c r="H4" i="3" s="1"/>
  <c r="B2" i="3" s="1"/>
  <c r="O7" i="2" s="1"/>
  <c r="H4" i="7"/>
  <c r="B2" i="7" s="1"/>
  <c r="F51" i="2" s="1"/>
  <c r="H58" i="6"/>
  <c r="F2" i="6" s="1"/>
  <c r="O20" i="2" s="1"/>
  <c r="H28" i="6"/>
  <c r="D2" i="6" s="1"/>
  <c r="I40" i="2" s="1"/>
  <c r="C38" i="3"/>
  <c r="D33" i="3" s="1"/>
  <c r="H26" i="3" s="1"/>
  <c r="C2" i="3" s="1"/>
  <c r="F17" i="2" s="1"/>
  <c r="H56" i="14"/>
  <c r="E2" i="14" s="1"/>
  <c r="L62" i="2" s="1"/>
  <c r="C74" i="3"/>
  <c r="D69" i="3" s="1"/>
  <c r="H46" i="6"/>
  <c r="E2" i="6" s="1"/>
  <c r="H4" i="6"/>
  <c r="B2" i="6" s="1"/>
  <c r="H16" i="6"/>
  <c r="C2" i="6" s="1"/>
  <c r="F4" i="2" l="1"/>
  <c r="O40" i="2"/>
  <c r="L40" i="2"/>
  <c r="O19" i="2"/>
  <c r="F40" i="2"/>
  <c r="O17" i="2"/>
  <c r="C40" i="2"/>
  <c r="O16" i="2"/>
  <c r="O18" i="2"/>
  <c r="O8" i="2"/>
  <c r="O23" i="2"/>
  <c r="C17" i="2"/>
  <c r="O12" i="2"/>
  <c r="C29" i="2"/>
  <c r="H32" i="2" l="1"/>
  <c r="E4" i="2" s="1"/>
  <c r="AL29" i="2" s="1"/>
  <c r="AL14" i="2" l="1"/>
  <c r="AL9" i="2"/>
  <c r="I46" i="14"/>
  <c r="H38" i="14" s="1"/>
  <c r="D2" i="14" s="1"/>
  <c r="O29" i="2" s="1"/>
  <c r="L42" i="5"/>
  <c r="H34" i="5" s="1"/>
  <c r="D2" i="5" s="1"/>
  <c r="I57" i="3"/>
  <c r="H49" i="3" s="1"/>
  <c r="D2" i="3" s="1"/>
  <c r="I62" i="2" l="1"/>
  <c r="H54" i="2" s="1"/>
  <c r="G4" i="2" s="1"/>
  <c r="O9" i="2"/>
  <c r="I17" i="2"/>
  <c r="I29" i="2"/>
  <c r="H20" i="2" s="1"/>
  <c r="D4" i="2" s="1"/>
  <c r="AM10" i="2" s="1"/>
  <c r="O14" i="2"/>
  <c r="I69" i="3" l="1"/>
  <c r="H61" i="3" l="1"/>
  <c r="E2" i="3" s="1"/>
  <c r="L17" i="2" s="1"/>
  <c r="H9" i="2" s="1"/>
  <c r="C4" i="2" s="1"/>
  <c r="O10" i="2" l="1"/>
</calcChain>
</file>

<file path=xl/sharedStrings.xml><?xml version="1.0" encoding="utf-8"?>
<sst xmlns="http://schemas.openxmlformats.org/spreadsheetml/2006/main" count="995" uniqueCount="516">
  <si>
    <t>本分析の利用方法</t>
    <rPh sb="0" eb="1">
      <t>ホン</t>
    </rPh>
    <rPh sb="1" eb="3">
      <t>ブンセキ</t>
    </rPh>
    <rPh sb="4" eb="6">
      <t>リヨウ</t>
    </rPh>
    <rPh sb="6" eb="8">
      <t>ホウホウ</t>
    </rPh>
    <phoneticPr fontId="1"/>
  </si>
  <si>
    <t>・分析対象AIの定義</t>
    <rPh sb="1" eb="3">
      <t>ブンセキ</t>
    </rPh>
    <rPh sb="3" eb="5">
      <t>タイショウ</t>
    </rPh>
    <rPh sb="8" eb="10">
      <t>テイギ</t>
    </rPh>
    <phoneticPr fontId="1"/>
  </si>
  <si>
    <t>分析対象のAIを定義してください。</t>
    <rPh sb="0" eb="4">
      <t>ブンセキタイショウ</t>
    </rPh>
    <rPh sb="8" eb="10">
      <t>テイギ</t>
    </rPh>
    <phoneticPr fontId="1"/>
  </si>
  <si>
    <t>項目</t>
    <rPh sb="0" eb="2">
      <t>コウモク</t>
    </rPh>
    <phoneticPr fontId="1"/>
  </si>
  <si>
    <t>回答欄</t>
    <rPh sb="0" eb="2">
      <t>カイトウ</t>
    </rPh>
    <rPh sb="2" eb="3">
      <t>ラン</t>
    </rPh>
    <phoneticPr fontId="1"/>
  </si>
  <si>
    <t>AIのタスクはなにか</t>
    <phoneticPr fontId="1"/>
  </si>
  <si>
    <t>訓練処理は誰が、どのように、どのようなデータ入力方法で行いますか</t>
    <rPh sb="2" eb="4">
      <t>ショリ</t>
    </rPh>
    <rPh sb="5" eb="6">
      <t>ダレ</t>
    </rPh>
    <rPh sb="22" eb="24">
      <t>ニュウリョク</t>
    </rPh>
    <rPh sb="24" eb="26">
      <t>ホウホウ</t>
    </rPh>
    <rPh sb="27" eb="28">
      <t>オコナ</t>
    </rPh>
    <phoneticPr fontId="1"/>
  </si>
  <si>
    <t>推論処理は誰が、どのように、どのようなデータ入力方法で行いますか</t>
    <rPh sb="2" eb="4">
      <t>ショリ</t>
    </rPh>
    <rPh sb="5" eb="6">
      <t>ダレ</t>
    </rPh>
    <rPh sb="27" eb="28">
      <t>オコナ</t>
    </rPh>
    <phoneticPr fontId="1"/>
  </si>
  <si>
    <t>AIの出力として、何を、どのように、誰に提示しますか</t>
    <rPh sb="3" eb="5">
      <t>シュツリョク</t>
    </rPh>
    <rPh sb="9" eb="10">
      <t>ナニ</t>
    </rPh>
    <rPh sb="18" eb="19">
      <t>ダレ</t>
    </rPh>
    <rPh sb="20" eb="22">
      <t>テイジ</t>
    </rPh>
    <phoneticPr fontId="1"/>
  </si>
  <si>
    <t>・想定攻撃者の定義</t>
    <rPh sb="1" eb="6">
      <t>ソウテイコウゲキシャ</t>
    </rPh>
    <rPh sb="7" eb="9">
      <t>テイギ</t>
    </rPh>
    <phoneticPr fontId="1"/>
  </si>
  <si>
    <t>本分析での想定攻撃者</t>
    <rPh sb="0" eb="3">
      <t>ホンブンセキ</t>
    </rPh>
    <rPh sb="5" eb="10">
      <t>ソウテイコウゲキシャ</t>
    </rPh>
    <phoneticPr fontId="1"/>
  </si>
  <si>
    <t>回答欄</t>
    <rPh sb="0" eb="3">
      <t>カイトウラン</t>
    </rPh>
    <phoneticPr fontId="1"/>
  </si>
  <si>
    <t>システム内部の関係者（内部の攻撃者想定）</t>
    <rPh sb="4" eb="6">
      <t>ナイブ</t>
    </rPh>
    <rPh sb="7" eb="10">
      <t>カンケイシャ</t>
    </rPh>
    <rPh sb="11" eb="13">
      <t>ナイブ</t>
    </rPh>
    <rPh sb="14" eb="17">
      <t>コウゲキシャ</t>
    </rPh>
    <rPh sb="17" eb="19">
      <t>ソウテイ</t>
    </rPh>
    <phoneticPr fontId="1"/>
  </si>
  <si>
    <t>システム外部の関係者（外部の攻撃者想定）</t>
    <rPh sb="4" eb="6">
      <t>ガイブ</t>
    </rPh>
    <rPh sb="7" eb="10">
      <t>カンケイシャ</t>
    </rPh>
    <rPh sb="11" eb="12">
      <t>ソト</t>
    </rPh>
    <phoneticPr fontId="1"/>
  </si>
  <si>
    <t>想定攻撃者の設定例</t>
    <rPh sb="0" eb="5">
      <t>ソウテイコウゲキシャ</t>
    </rPh>
    <rPh sb="6" eb="9">
      <t>セッテイレイ</t>
    </rPh>
    <phoneticPr fontId="1"/>
  </si>
  <si>
    <t>システム</t>
    <phoneticPr fontId="1"/>
  </si>
  <si>
    <t>内部の想定攻撃者</t>
    <rPh sb="0" eb="2">
      <t>ナイブ</t>
    </rPh>
    <rPh sb="3" eb="8">
      <t>ソウテイコウゲキシャ</t>
    </rPh>
    <phoneticPr fontId="1"/>
  </si>
  <si>
    <t>外部の想定攻撃者</t>
    <rPh sb="0" eb="2">
      <t>ガイブ</t>
    </rPh>
    <rPh sb="3" eb="8">
      <t>ソウテイコウゲキシャ</t>
    </rPh>
    <phoneticPr fontId="1"/>
  </si>
  <si>
    <t>レントゲン画像の病理判定AI</t>
  </si>
  <si>
    <t>AIを利用する医者</t>
    <rPh sb="3" eb="5">
      <t>リヨウ</t>
    </rPh>
    <rPh sb="7" eb="9">
      <t>イシャ</t>
    </rPh>
    <phoneticPr fontId="1"/>
  </si>
  <si>
    <t>患者</t>
    <rPh sb="0" eb="2">
      <t>カンジャ</t>
    </rPh>
    <phoneticPr fontId="1"/>
  </si>
  <si>
    <t>会社内に配布したアンチウイルスソフト（実行ファイルの悪性判定AI）</t>
  </si>
  <si>
    <t>ソフトを利用する社員</t>
  </si>
  <si>
    <t>メール添付で悪性実行ファイルを送付する人</t>
  </si>
  <si>
    <t>フリー公開されている翻訳AI</t>
    <phoneticPr fontId="1"/>
  </si>
  <si>
    <t>翻訳AIの管理者</t>
    <rPh sb="0" eb="2">
      <t>ホンヤク</t>
    </rPh>
    <rPh sb="5" eb="8">
      <t>カンリシャ</t>
    </rPh>
    <phoneticPr fontId="1"/>
  </si>
  <si>
    <t>翻訳AIの利用者</t>
    <rPh sb="0" eb="2">
      <t>ホンヤク</t>
    </rPh>
    <rPh sb="5" eb="8">
      <t>リヨウシャ</t>
    </rPh>
    <phoneticPr fontId="1"/>
  </si>
  <si>
    <t>顔識別AI</t>
    <rPh sb="0" eb="3">
      <t>カオシキベツ</t>
    </rPh>
    <phoneticPr fontId="1"/>
  </si>
  <si>
    <t>システム管理者、訓練データ提供者</t>
    <rPh sb="4" eb="7">
      <t>カンリシャ</t>
    </rPh>
    <rPh sb="13" eb="16">
      <t>テイキョウシャ</t>
    </rPh>
    <phoneticPr fontId="1"/>
  </si>
  <si>
    <t>顔識別AIの登録者</t>
    <rPh sb="0" eb="3">
      <t>カオシキベツ</t>
    </rPh>
    <rPh sb="6" eb="9">
      <t>トウロクシャ</t>
    </rPh>
    <phoneticPr fontId="1"/>
  </si>
  <si>
    <t>自動運転における標識識別AI</t>
    <rPh sb="0" eb="4">
      <t>ジドウウンテン</t>
    </rPh>
    <rPh sb="8" eb="12">
      <t>ヒョウシキシキベツ</t>
    </rPh>
    <phoneticPr fontId="1"/>
  </si>
  <si>
    <t>システム管理者、システムの訓練実行者</t>
    <rPh sb="4" eb="7">
      <t>カンリシャ</t>
    </rPh>
    <phoneticPr fontId="1"/>
  </si>
  <si>
    <t>運転者、標識に細工をする人</t>
    <rPh sb="0" eb="3">
      <t>ウンテンシャ</t>
    </rPh>
    <rPh sb="4" eb="6">
      <t>ヒョウシキ</t>
    </rPh>
    <rPh sb="7" eb="9">
      <t>サイク</t>
    </rPh>
    <rPh sb="12" eb="13">
      <t>ヒト</t>
    </rPh>
    <phoneticPr fontId="1"/>
  </si>
  <si>
    <t>質問番号</t>
    <rPh sb="0" eb="4">
      <t>シツモンバンゴウ</t>
    </rPh>
    <phoneticPr fontId="1"/>
  </si>
  <si>
    <t>質問</t>
    <rPh sb="0" eb="2">
      <t>シツモン</t>
    </rPh>
    <phoneticPr fontId="1"/>
  </si>
  <si>
    <t>回答</t>
    <rPh sb="0" eb="2">
      <t>カイトウ</t>
    </rPh>
    <phoneticPr fontId="1"/>
  </si>
  <si>
    <t>具体例</t>
    <rPh sb="0" eb="2">
      <t>グタイ</t>
    </rPh>
    <rPh sb="2" eb="3">
      <t>レイ</t>
    </rPh>
    <phoneticPr fontId="1"/>
  </si>
  <si>
    <t>条件合致具合（出力）</t>
    <rPh sb="0" eb="2">
      <t>ジョウケン</t>
    </rPh>
    <rPh sb="2" eb="4">
      <t>ガッチ</t>
    </rPh>
    <rPh sb="4" eb="6">
      <t>グアイ</t>
    </rPh>
    <rPh sb="7" eb="9">
      <t>シュツリョク</t>
    </rPh>
    <phoneticPr fontId="1"/>
  </si>
  <si>
    <t>回答を選んだ理由</t>
    <rPh sb="0" eb="2">
      <t>カイトウ</t>
    </rPh>
    <rPh sb="3" eb="4">
      <t>エラ</t>
    </rPh>
    <rPh sb="6" eb="8">
      <t>リユウ</t>
    </rPh>
    <phoneticPr fontId="1"/>
  </si>
  <si>
    <t>質問1</t>
    <rPh sb="0" eb="2">
      <t>シツモン</t>
    </rPh>
    <phoneticPr fontId="1"/>
  </si>
  <si>
    <r>
      <rPr>
        <b/>
        <sz val="11"/>
        <color theme="1"/>
        <rFont val="游ゴシック"/>
        <family val="3"/>
        <charset val="128"/>
        <scheme val="minor"/>
      </rPr>
      <t>訓練処理の実行に関する質問</t>
    </r>
    <r>
      <rPr>
        <sz val="11"/>
        <color theme="1"/>
        <rFont val="游ゴシック"/>
        <family val="3"/>
        <charset val="128"/>
        <scheme val="minor"/>
      </rPr>
      <t xml:space="preserve">
分析対象のAIシステムが、
想定攻撃者の意思で訓練処理を実行することができる場合は【1-1A】を、
そうではない場合は【1-1B】をお答えください。</t>
    </r>
    <rPh sb="5" eb="7">
      <t>ジッコウ</t>
    </rPh>
    <rPh sb="8" eb="9">
      <t>カン</t>
    </rPh>
    <rPh sb="11" eb="13">
      <t>シツモン</t>
    </rPh>
    <rPh sb="14" eb="16">
      <t>ブンセキ</t>
    </rPh>
    <rPh sb="16" eb="18">
      <t>タイショウ</t>
    </rPh>
    <rPh sb="28" eb="33">
      <t>ソウテイコウゲキシャ</t>
    </rPh>
    <rPh sb="34" eb="36">
      <t>イシ</t>
    </rPh>
    <rPh sb="39" eb="41">
      <t>ショリ</t>
    </rPh>
    <rPh sb="42" eb="44">
      <t>ジッコウ</t>
    </rPh>
    <rPh sb="52" eb="54">
      <t>バアイ</t>
    </rPh>
    <rPh sb="70" eb="72">
      <t>バアイ</t>
    </rPh>
    <rPh sb="81" eb="82">
      <t>コタ</t>
    </rPh>
    <phoneticPr fontId="1"/>
  </si>
  <si>
    <t>1-1A</t>
    <phoneticPr fontId="1"/>
  </si>
  <si>
    <t>想定攻撃者の意思で訓練処理を行うことができるAIシステムにおいて、自身の意図した数種類のデータで想定攻撃者が訓練処理を実行することができますか？</t>
    <rPh sb="0" eb="5">
      <t>ソウテイコウゲキシャ</t>
    </rPh>
    <rPh sb="6" eb="8">
      <t>イシ</t>
    </rPh>
    <rPh sb="11" eb="13">
      <t>ショリ</t>
    </rPh>
    <rPh sb="14" eb="15">
      <t>オコナ</t>
    </rPh>
    <rPh sb="33" eb="35">
      <t>ジシン</t>
    </rPh>
    <rPh sb="36" eb="38">
      <t>イト</t>
    </rPh>
    <rPh sb="40" eb="43">
      <t>スウシュルイ</t>
    </rPh>
    <rPh sb="56" eb="58">
      <t>ショリ</t>
    </rPh>
    <rPh sb="59" eb="61">
      <t>ジッコウ</t>
    </rPh>
    <phoneticPr fontId="1"/>
  </si>
  <si>
    <t>条件1-1</t>
    <rPh sb="0" eb="2">
      <t>ジョウケン</t>
    </rPh>
    <phoneticPr fontId="1"/>
  </si>
  <si>
    <t>1-1B</t>
    <phoneticPr fontId="1"/>
  </si>
  <si>
    <t>想定攻撃者でない人が訓練処理を行うAIシステム、あるいは自動で訓練処理を行うAIシステムにおいて、想定攻撃者が意図したデータを訓練データに混入できますか？</t>
    <rPh sb="0" eb="5">
      <t>ソウテイコウゲキシャ</t>
    </rPh>
    <rPh sb="8" eb="9">
      <t>ヒト</t>
    </rPh>
    <rPh sb="10" eb="14">
      <t>クンレンショリ</t>
    </rPh>
    <rPh sb="15" eb="16">
      <t>オコナ</t>
    </rPh>
    <rPh sb="28" eb="30">
      <t>ジドウ</t>
    </rPh>
    <rPh sb="31" eb="33">
      <t>クンレン</t>
    </rPh>
    <rPh sb="33" eb="35">
      <t>ショリ</t>
    </rPh>
    <rPh sb="36" eb="37">
      <t>オコナ</t>
    </rPh>
    <rPh sb="55" eb="57">
      <t>イト</t>
    </rPh>
    <phoneticPr fontId="1"/>
  </si>
  <si>
    <t>質問2</t>
    <rPh sb="0" eb="2">
      <t>シツモン</t>
    </rPh>
    <phoneticPr fontId="1"/>
  </si>
  <si>
    <t>2-1A</t>
    <phoneticPr fontId="1"/>
  </si>
  <si>
    <t>条件2-1</t>
    <rPh sb="0" eb="2">
      <t>ジョウケン</t>
    </rPh>
    <phoneticPr fontId="1"/>
  </si>
  <si>
    <t>2-2A</t>
    <phoneticPr fontId="1"/>
  </si>
  <si>
    <t>条件2-2</t>
    <rPh sb="0" eb="2">
      <t>ジョウケン</t>
    </rPh>
    <phoneticPr fontId="1"/>
  </si>
  <si>
    <t>2-3A</t>
    <phoneticPr fontId="1"/>
  </si>
  <si>
    <t>条件2-3</t>
    <rPh sb="0" eb="2">
      <t>ジョウケン</t>
    </rPh>
    <phoneticPr fontId="1"/>
  </si>
  <si>
    <t>2-4A</t>
    <phoneticPr fontId="1"/>
  </si>
  <si>
    <t>条件2-4</t>
    <rPh sb="0" eb="2">
      <t>ジョウケン</t>
    </rPh>
    <phoneticPr fontId="1"/>
  </si>
  <si>
    <t>自動で推論処理を行うシステムにも該当する場合には質問【2-1B】を、
それ以外の場合は質問【3-1】をお答えください。</t>
    <rPh sb="16" eb="18">
      <t>ガイトウ</t>
    </rPh>
    <rPh sb="37" eb="39">
      <t>イガイ</t>
    </rPh>
    <rPh sb="40" eb="42">
      <t>バアイ</t>
    </rPh>
    <rPh sb="43" eb="45">
      <t>シツモン</t>
    </rPh>
    <rPh sb="52" eb="53">
      <t>コタ</t>
    </rPh>
    <phoneticPr fontId="1"/>
  </si>
  <si>
    <t>2-1B</t>
    <phoneticPr fontId="1"/>
  </si>
  <si>
    <t>2-2B</t>
    <phoneticPr fontId="1"/>
  </si>
  <si>
    <t>2-3B</t>
  </si>
  <si>
    <t>2-4B</t>
  </si>
  <si>
    <t>質問3</t>
    <rPh sb="0" eb="2">
      <t>シツモン</t>
    </rPh>
    <phoneticPr fontId="1"/>
  </si>
  <si>
    <t>出力結果の入手に関する質問</t>
    <rPh sb="0" eb="4">
      <t>シュツリョクケッカ</t>
    </rPh>
    <rPh sb="5" eb="7">
      <t>ニュウシュ</t>
    </rPh>
    <rPh sb="8" eb="9">
      <t>カン</t>
    </rPh>
    <rPh sb="11" eb="13">
      <t>シツモン</t>
    </rPh>
    <phoneticPr fontId="1"/>
  </si>
  <si>
    <t>3-1</t>
    <phoneticPr fontId="1"/>
  </si>
  <si>
    <t>条件3-1</t>
    <rPh sb="0" eb="2">
      <t>ジョウケン</t>
    </rPh>
    <phoneticPr fontId="1"/>
  </si>
  <si>
    <t>3-2</t>
    <phoneticPr fontId="1"/>
  </si>
  <si>
    <t>モデルの確信度を一部でも想定攻撃者に提示しますか？</t>
    <rPh sb="12" eb="17">
      <t>ソウテイコウゲキシャ</t>
    </rPh>
    <phoneticPr fontId="1"/>
  </si>
  <si>
    <t>ー</t>
    <phoneticPr fontId="1"/>
  </si>
  <si>
    <t>条件3-2</t>
    <rPh sb="0" eb="2">
      <t>ジョウケン</t>
    </rPh>
    <phoneticPr fontId="1"/>
  </si>
  <si>
    <t>質問4</t>
    <rPh sb="0" eb="2">
      <t>シツモン</t>
    </rPh>
    <phoneticPr fontId="1"/>
  </si>
  <si>
    <t>モデルが扱うデータの入手に関する質問</t>
    <rPh sb="4" eb="5">
      <t>アツカ</t>
    </rPh>
    <rPh sb="10" eb="12">
      <t>ニュウシュ</t>
    </rPh>
    <rPh sb="13" eb="14">
      <t>カン</t>
    </rPh>
    <rPh sb="16" eb="18">
      <t>シツモン</t>
    </rPh>
    <phoneticPr fontId="1"/>
  </si>
  <si>
    <t>4-1</t>
    <phoneticPr fontId="1"/>
  </si>
  <si>
    <t>推論対象データや訓練データを作成できるフォーマット情報（データ形式、サイズの情報、画像の種類、データの次元等のメタ情報)を想定攻撃者は知ることができますか？
①メタ情報とは、テーブルデータを扱うデータの場合はAIシステムの入力データのフォーマット（行・列の数、及び、要素の順序など）、画像を扱うAIシステムにおいては縦横のピクセル数などを指します
②推論処理の実行APIがある場合、APIを実行する際の入力データのメタ情報のことを指します</t>
    <rPh sb="111" eb="113">
      <t>ニュウリョク</t>
    </rPh>
    <phoneticPr fontId="1"/>
  </si>
  <si>
    <t>条件4-1</t>
    <rPh sb="0" eb="2">
      <t>ジョウケン</t>
    </rPh>
    <phoneticPr fontId="1"/>
  </si>
  <si>
    <t>4-2</t>
    <phoneticPr fontId="1"/>
  </si>
  <si>
    <t>AIシステムに用いられた訓練データの統計情報を想定攻撃者は知ることができますか？
①統計情報とは、テーブルデータを扱うデータの場合の各列の数値データの平均や分散などを指します。</t>
    <rPh sb="42" eb="46">
      <t>トウケイジョウホウ</t>
    </rPh>
    <rPh sb="57" eb="58">
      <t>アツカ</t>
    </rPh>
    <rPh sb="63" eb="65">
      <t>バアイ</t>
    </rPh>
    <rPh sb="66" eb="67">
      <t>カク</t>
    </rPh>
    <rPh sb="67" eb="68">
      <t>レツ</t>
    </rPh>
    <rPh sb="69" eb="71">
      <t>スウチ</t>
    </rPh>
    <rPh sb="75" eb="77">
      <t>ヘイキン</t>
    </rPh>
    <rPh sb="78" eb="80">
      <t>ブンサン</t>
    </rPh>
    <rPh sb="83" eb="84">
      <t>サ</t>
    </rPh>
    <phoneticPr fontId="1"/>
  </si>
  <si>
    <t>Yesの例）訓練データが公開された訓練モデルを利用しているAIシステム
　　想定攻撃者：利用者
　　訓練データが公開されているので、統計情報を計算して求めることができる
Yesの例）訓練データの統計情報が公開された訓練モデルを利用しているAIシステム
　　想定攻撃者：利用者
　　訓練データの統計情報が公開されているので、統計情報を知ることができる</t>
    <rPh sb="71" eb="73">
      <t>ケイサン</t>
    </rPh>
    <rPh sb="75" eb="76">
      <t>モト</t>
    </rPh>
    <rPh sb="97" eb="101">
      <t>トウケイジョウホウ</t>
    </rPh>
    <rPh sb="113" eb="115">
      <t>リヨウ</t>
    </rPh>
    <rPh sb="161" eb="163">
      <t>トウケイ</t>
    </rPh>
    <phoneticPr fontId="1"/>
  </si>
  <si>
    <t>条件4-2</t>
    <rPh sb="0" eb="2">
      <t>ジョウケン</t>
    </rPh>
    <phoneticPr fontId="1"/>
  </si>
  <si>
    <t>4-3</t>
  </si>
  <si>
    <t>条件4-3</t>
    <rPh sb="0" eb="2">
      <t>ジョウケン</t>
    </rPh>
    <phoneticPr fontId="1"/>
  </si>
  <si>
    <t>4-4</t>
  </si>
  <si>
    <t>条件4-4</t>
    <rPh sb="0" eb="2">
      <t>ジョウケン</t>
    </rPh>
    <phoneticPr fontId="1"/>
  </si>
  <si>
    <t>4-5</t>
  </si>
  <si>
    <t>条件4-5</t>
    <rPh sb="0" eb="2">
      <t>ジョウケン</t>
    </rPh>
    <phoneticPr fontId="1"/>
  </si>
  <si>
    <t>4-6</t>
  </si>
  <si>
    <t>条件4-6</t>
    <rPh sb="0" eb="2">
      <t>ジョウケン</t>
    </rPh>
    <phoneticPr fontId="1"/>
  </si>
  <si>
    <t>4-7</t>
  </si>
  <si>
    <t>AIシステムへ入力したデータに対する正解ラベルを想定攻撃者が入手できますか？
①正解ラベルとはモデルが推論したラベルではなく、真の正解ラベル（Ground Truth）です。</t>
    <rPh sb="7" eb="9">
      <t>ニュウリョク</t>
    </rPh>
    <rPh sb="15" eb="16">
      <t>タイ</t>
    </rPh>
    <rPh sb="18" eb="20">
      <t>セイカイ</t>
    </rPh>
    <rPh sb="24" eb="29">
      <t>ソウテイコウゲキシャ</t>
    </rPh>
    <rPh sb="30" eb="32">
      <t>ニュウシュ</t>
    </rPh>
    <rPh sb="40" eb="42">
      <t>セイカイ</t>
    </rPh>
    <rPh sb="51" eb="53">
      <t>スイロン</t>
    </rPh>
    <rPh sb="63" eb="64">
      <t>シン</t>
    </rPh>
    <rPh sb="65" eb="67">
      <t>セイカイ</t>
    </rPh>
    <phoneticPr fontId="1"/>
  </si>
  <si>
    <t>条件4-7</t>
    <rPh sb="0" eb="2">
      <t>ジョウケン</t>
    </rPh>
    <phoneticPr fontId="1"/>
  </si>
  <si>
    <t>質問5</t>
    <rPh sb="0" eb="2">
      <t>シツモン</t>
    </rPh>
    <phoneticPr fontId="1"/>
  </si>
  <si>
    <t>モデルの流用に関する質問</t>
    <rPh sb="4" eb="6">
      <t>リュウヨウ</t>
    </rPh>
    <rPh sb="7" eb="8">
      <t>カン</t>
    </rPh>
    <rPh sb="10" eb="12">
      <t>シツモン</t>
    </rPh>
    <phoneticPr fontId="1"/>
  </si>
  <si>
    <t>5-1</t>
    <phoneticPr fontId="1"/>
  </si>
  <si>
    <t>条件5-1</t>
    <rPh sb="0" eb="2">
      <t>ジョウケン</t>
    </rPh>
    <phoneticPr fontId="1"/>
  </si>
  <si>
    <t>質問6</t>
    <rPh sb="0" eb="2">
      <t>シツモン</t>
    </rPh>
    <phoneticPr fontId="1"/>
  </si>
  <si>
    <t>モデル情報の入手に関する質問</t>
    <rPh sb="3" eb="5">
      <t>ジョウホウ</t>
    </rPh>
    <rPh sb="6" eb="8">
      <t>ニュウシュ</t>
    </rPh>
    <rPh sb="9" eb="10">
      <t>カン</t>
    </rPh>
    <rPh sb="12" eb="14">
      <t>シツモン</t>
    </rPh>
    <phoneticPr fontId="1"/>
  </si>
  <si>
    <t>6-1</t>
    <phoneticPr fontId="1"/>
  </si>
  <si>
    <r>
      <t>推論処理の際に入力された推論対象データに対する</t>
    </r>
    <r>
      <rPr>
        <b/>
        <sz val="11"/>
        <color theme="1"/>
        <rFont val="游ゴシック"/>
        <family val="3"/>
        <charset val="128"/>
        <scheme val="minor"/>
      </rPr>
      <t>損失の情報</t>
    </r>
    <r>
      <rPr>
        <sz val="11"/>
        <color theme="1"/>
        <rFont val="游ゴシック"/>
        <family val="2"/>
        <charset val="128"/>
        <scheme val="minor"/>
      </rPr>
      <t>を想定攻撃者が知ることができますか？
①想定攻撃者が判定結果しか得られない、あるいは判定結果すら得られないときはNoです
②損失を入手できる関数を実行できるときなどはYesです</t>
    </r>
    <rPh sb="23" eb="25">
      <t>ソンシツ</t>
    </rPh>
    <rPh sb="90" eb="92">
      <t>ソンシツ</t>
    </rPh>
    <phoneticPr fontId="1"/>
  </si>
  <si>
    <t>条件6-1</t>
    <rPh sb="0" eb="2">
      <t>ジョウケン</t>
    </rPh>
    <phoneticPr fontId="1"/>
  </si>
  <si>
    <t>6-2</t>
    <phoneticPr fontId="1"/>
  </si>
  <si>
    <r>
      <t>推論処理の際に入力された推論対象データに対する</t>
    </r>
    <r>
      <rPr>
        <b/>
        <sz val="11"/>
        <color theme="1"/>
        <rFont val="游ゴシック"/>
        <family val="3"/>
        <charset val="128"/>
        <scheme val="minor"/>
      </rPr>
      <t>勾配の情報</t>
    </r>
    <r>
      <rPr>
        <sz val="11"/>
        <color theme="1"/>
        <rFont val="游ゴシック"/>
        <family val="2"/>
        <charset val="128"/>
        <scheme val="minor"/>
      </rPr>
      <t>を想定攻撃者が知ることができますか？
①想定攻撃者が判定結果しか得られない、あるいは判定結果すら得られないときはNoです
②勾配を入手できる関数を実行できるときはYesです</t>
    </r>
    <rPh sb="29" eb="34">
      <t>ソウテイコウゲキシャ</t>
    </rPh>
    <phoneticPr fontId="1"/>
  </si>
  <si>
    <t>条件6-2</t>
    <rPh sb="0" eb="2">
      <t>ジョウケン</t>
    </rPh>
    <phoneticPr fontId="1"/>
  </si>
  <si>
    <t>6-3</t>
  </si>
  <si>
    <t>訓練済みモデルそのものを想定攻撃者が何らかの方法で入手することができますか？</t>
    <rPh sb="12" eb="17">
      <t>ソウテイコウゲキシャ</t>
    </rPh>
    <rPh sb="18" eb="19">
      <t>ナン</t>
    </rPh>
    <rPh sb="22" eb="24">
      <t>ホウホウ</t>
    </rPh>
    <rPh sb="25" eb="27">
      <t>ニュウシュ</t>
    </rPh>
    <phoneticPr fontId="1"/>
  </si>
  <si>
    <t>条件6-3</t>
    <rPh sb="0" eb="2">
      <t>ジョウケン</t>
    </rPh>
    <phoneticPr fontId="1"/>
  </si>
  <si>
    <t>質問7</t>
    <rPh sb="0" eb="2">
      <t>シツモン</t>
    </rPh>
    <phoneticPr fontId="1"/>
  </si>
  <si>
    <t>類似データセットの入手に関する質問</t>
    <rPh sb="0" eb="2">
      <t>ルイジ</t>
    </rPh>
    <rPh sb="9" eb="11">
      <t>ニュウシュ</t>
    </rPh>
    <rPh sb="12" eb="13">
      <t>カン</t>
    </rPh>
    <rPh sb="15" eb="17">
      <t>シツモン</t>
    </rPh>
    <phoneticPr fontId="1"/>
  </si>
  <si>
    <t>7-1</t>
    <phoneticPr fontId="1"/>
  </si>
  <si>
    <t>条件7-1</t>
    <rPh sb="0" eb="2">
      <t>ジョウケン</t>
    </rPh>
    <phoneticPr fontId="1"/>
  </si>
  <si>
    <t>7-2</t>
    <phoneticPr fontId="1"/>
  </si>
  <si>
    <t>条件7-2</t>
    <rPh sb="0" eb="2">
      <t>ジョウケン</t>
    </rPh>
    <phoneticPr fontId="1"/>
  </si>
  <si>
    <t>条件7-3</t>
    <rPh sb="0" eb="2">
      <t>ジョウケン</t>
    </rPh>
    <phoneticPr fontId="1"/>
  </si>
  <si>
    <t>質問8</t>
    <rPh sb="0" eb="2">
      <t>シツモン</t>
    </rPh>
    <phoneticPr fontId="1"/>
  </si>
  <si>
    <t>扱うデータに関する質問</t>
    <rPh sb="0" eb="1">
      <t>アツカ</t>
    </rPh>
    <rPh sb="6" eb="7">
      <t>カン</t>
    </rPh>
    <rPh sb="9" eb="10">
      <t>シツ</t>
    </rPh>
    <rPh sb="10" eb="11">
      <t>モン</t>
    </rPh>
    <phoneticPr fontId="1"/>
  </si>
  <si>
    <t>8-1</t>
    <phoneticPr fontId="1"/>
  </si>
  <si>
    <t>システムで扱っているデータはテーブルデータですか？
①実行するAIのタスクとしてテーブルデータをターゲットとしている場合はYes、そうでなければNoを選択してください
②前処理があった場合には前処理後のデータがテーブルになっていたら当てはまります</t>
    <rPh sb="85" eb="88">
      <t>マエショリ</t>
    </rPh>
    <rPh sb="92" eb="94">
      <t>バアイ</t>
    </rPh>
    <rPh sb="96" eb="100">
      <t>マエショリゴ</t>
    </rPh>
    <rPh sb="116" eb="117">
      <t>ア</t>
    </rPh>
    <phoneticPr fontId="1"/>
  </si>
  <si>
    <t>条件8-1</t>
    <rPh sb="0" eb="2">
      <t>ジョウケン</t>
    </rPh>
    <phoneticPr fontId="1"/>
  </si>
  <si>
    <t>Yes</t>
    <phoneticPr fontId="1"/>
  </si>
  <si>
    <t>No</t>
    <phoneticPr fontId="1"/>
  </si>
  <si>
    <t>想定攻撃者毎の回答例</t>
    <rPh sb="0" eb="5">
      <t>ソウテイコウゲキシャ</t>
    </rPh>
    <rPh sb="5" eb="6">
      <t>ゴト</t>
    </rPh>
    <rPh sb="7" eb="9">
      <t>カイトウ</t>
    </rPh>
    <rPh sb="9" eb="10">
      <t>レイ</t>
    </rPh>
    <phoneticPr fontId="1"/>
  </si>
  <si>
    <t>AIシステムの開発者</t>
    <rPh sb="7" eb="10">
      <t>カイハツシャ</t>
    </rPh>
    <phoneticPr fontId="1"/>
  </si>
  <si>
    <t>AIシステムのサービス提供者</t>
    <rPh sb="11" eb="14">
      <t>テイキョウシャ</t>
    </rPh>
    <phoneticPr fontId="1"/>
  </si>
  <si>
    <t>AIシステムの利用者</t>
    <rPh sb="7" eb="10">
      <t>リヨウシャ</t>
    </rPh>
    <phoneticPr fontId="1"/>
  </si>
  <si>
    <t>第三者</t>
    <rPh sb="0" eb="3">
      <t>ダイサンシャ</t>
    </rPh>
    <phoneticPr fontId="1"/>
  </si>
  <si>
    <t>開発者は訓練データに意図したデータを混入できるのでYes</t>
    <rPh sb="10" eb="12">
      <t>イト</t>
    </rPh>
    <rPh sb="18" eb="20">
      <t>コンニュウ</t>
    </rPh>
    <phoneticPr fontId="1"/>
  </si>
  <si>
    <t>サービス提供者は訓練データに意図したデータを混入できるのでYes</t>
    <rPh sb="14" eb="16">
      <t>イト</t>
    </rPh>
    <rPh sb="22" eb="24">
      <t>コンニュウ</t>
    </rPh>
    <phoneticPr fontId="1"/>
  </si>
  <si>
    <t>利用者自身が意図したデータを混入することができるのでYes</t>
    <rPh sb="0" eb="3">
      <t>リヨウシャ</t>
    </rPh>
    <rPh sb="3" eb="5">
      <t>ジシン</t>
    </rPh>
    <rPh sb="6" eb="8">
      <t>イト</t>
    </rPh>
    <rPh sb="14" eb="16">
      <t>コンニュウ</t>
    </rPh>
    <phoneticPr fontId="1"/>
  </si>
  <si>
    <t>2-1A
2-2A
2-3A
2-4A</t>
    <phoneticPr fontId="1"/>
  </si>
  <si>
    <t>スマートスピーカー</t>
    <phoneticPr fontId="1"/>
  </si>
  <si>
    <t>回答は推論処理の実行間隔とシステム運用期間に依存
1時間に1回、データを1個入力して推論を行い、システムの運用期間が5年だった場合、
1（個/時間）×24（時間）×365（日）×5（年）=43,000（個）
なので2-1A、2-2A、2-3AはYesとなり、2-4AはNo</t>
    <rPh sb="0" eb="2">
      <t>カイトウ</t>
    </rPh>
    <rPh sb="37" eb="38">
      <t>コ</t>
    </rPh>
    <rPh sb="38" eb="40">
      <t>ニュウリョク</t>
    </rPh>
    <rPh sb="69" eb="70">
      <t>コ</t>
    </rPh>
    <rPh sb="101" eb="102">
      <t>コ</t>
    </rPh>
    <phoneticPr fontId="1"/>
  </si>
  <si>
    <t>自動運転の標識識別AI</t>
    <rPh sb="0" eb="4">
      <t>ジドウウンテン</t>
    </rPh>
    <rPh sb="5" eb="9">
      <t>ヒョウシキシキベツ</t>
    </rPh>
    <phoneticPr fontId="1"/>
  </si>
  <si>
    <t>インターネット上での自動翻訳</t>
    <rPh sb="7" eb="8">
      <t>ジョウ</t>
    </rPh>
    <rPh sb="10" eb="14">
      <t>ジドウホンヤク</t>
    </rPh>
    <phoneticPr fontId="1"/>
  </si>
  <si>
    <t>1時間に1回、データを1個入力して推論を行い、システムの運用期間が5年だった場合、
1（個/時間）×24（時間）×365（日）×5（年）=43,000（個）
なので2-1A、2-2A、2-3AはYesとなり、2-4AはNo</t>
    <phoneticPr fontId="1"/>
  </si>
  <si>
    <t>2-1B
2-2B
2-3B
2-4B</t>
    <phoneticPr fontId="1"/>
  </si>
  <si>
    <t xml:space="preserve">工場ラインの製品欠陥検知
</t>
    <phoneticPr fontId="1"/>
  </si>
  <si>
    <t xml:space="preserve">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
</t>
    <rPh sb="2" eb="4">
      <t>ショリ</t>
    </rPh>
    <rPh sb="5" eb="7">
      <t>ジッコウ</t>
    </rPh>
    <rPh sb="7" eb="9">
      <t>カンカク</t>
    </rPh>
    <rPh sb="14" eb="16">
      <t>ウンヨウ</t>
    </rPh>
    <rPh sb="16" eb="18">
      <t>キカン</t>
    </rPh>
    <rPh sb="19" eb="21">
      <t>イゾン</t>
    </rPh>
    <rPh sb="43" eb="44">
      <t>タイ</t>
    </rPh>
    <rPh sb="50" eb="51">
      <t>オ</t>
    </rPh>
    <rPh sb="52" eb="53">
      <t>カ</t>
    </rPh>
    <rPh sb="55" eb="57">
      <t>イチド</t>
    </rPh>
    <rPh sb="57" eb="58">
      <t>オコナ</t>
    </rPh>
    <rPh sb="82" eb="83">
      <t>コ</t>
    </rPh>
    <phoneticPr fontId="1"/>
  </si>
  <si>
    <t>顔識別AI</t>
    <phoneticPr fontId="1"/>
  </si>
  <si>
    <t>利用者が識別AIの前で顔を撮影しない限り推論処理が実行されないため、
「自動で推論処理を行うシステム」に該当しない。
2-1A以降の質問に回答する。</t>
    <rPh sb="36" eb="38">
      <t>ジドウ</t>
    </rPh>
    <rPh sb="41" eb="43">
      <t>ショリ</t>
    </rPh>
    <rPh sb="44" eb="45">
      <t>オコナ</t>
    </rPh>
    <rPh sb="52" eb="54">
      <t>ガイトウ</t>
    </rPh>
    <rPh sb="63" eb="65">
      <t>イコウ</t>
    </rPh>
    <rPh sb="66" eb="68">
      <t>シツモン</t>
    </rPh>
    <rPh sb="69" eb="71">
      <t>カイトウ</t>
    </rPh>
    <phoneticPr fontId="1"/>
  </si>
  <si>
    <t>利用者であれば判定結果がわかるのでYes</t>
    <rPh sb="0" eb="3">
      <t>リヨウシャ</t>
    </rPh>
    <rPh sb="7" eb="11">
      <t>ハンテイケッカ</t>
    </rPh>
    <phoneticPr fontId="1"/>
  </si>
  <si>
    <t>マルウェア検知システム</t>
  </si>
  <si>
    <t>各利用者のデータを集権的に管理している場合、
サービス提供者であれば送り込んだマルウェアの判定結果を確認できるのでYes</t>
    <phoneticPr fontId="1"/>
  </si>
  <si>
    <t>利用者であれば判定結果がわかるのでYes</t>
    <phoneticPr fontId="1"/>
  </si>
  <si>
    <t>送り込んだマルウェアが起動したかどうかにより
判定結果を類推できるのでYes</t>
    <phoneticPr fontId="1"/>
  </si>
  <si>
    <t>正当なデータの入手に関する質問</t>
    <rPh sb="0" eb="2">
      <t>セイトウ</t>
    </rPh>
    <rPh sb="7" eb="9">
      <t>ニュウシュ</t>
    </rPh>
    <rPh sb="10" eb="11">
      <t>カン</t>
    </rPh>
    <rPh sb="13" eb="15">
      <t>シツモン</t>
    </rPh>
    <phoneticPr fontId="1"/>
  </si>
  <si>
    <t>OSS公開しているAIシステム</t>
    <phoneticPr fontId="1"/>
  </si>
  <si>
    <t>開発者はわかるのでYes</t>
    <rPh sb="0" eb="3">
      <t>カイハツシャ</t>
    </rPh>
    <phoneticPr fontId="1"/>
  </si>
  <si>
    <t>サービス提供者はわかるのでYes</t>
    <phoneticPr fontId="1"/>
  </si>
  <si>
    <t>公開されたソースコードからはわかるのでYes</t>
    <rPh sb="0" eb="2">
      <t>コウカイ</t>
    </rPh>
    <phoneticPr fontId="1"/>
  </si>
  <si>
    <t>公開されたソースコードからはわかるのでYes</t>
    <phoneticPr fontId="1"/>
  </si>
  <si>
    <t>防犯カメラの人物検知システム</t>
    <phoneticPr fontId="1"/>
  </si>
  <si>
    <t>開発者はわかるのでYes</t>
    <phoneticPr fontId="1"/>
  </si>
  <si>
    <t>利用者はAIモデルに入力される画像サイズはわからないのでNo</t>
    <phoneticPr fontId="1"/>
  </si>
  <si>
    <t>第三者はAIモデルに入力される画像サイズはわからないのでNo</t>
    <phoneticPr fontId="1"/>
  </si>
  <si>
    <t>訓練データを含め公開している訓練モデルを用いたAIシステム</t>
    <rPh sb="6" eb="7">
      <t>フク</t>
    </rPh>
    <rPh sb="20" eb="21">
      <t>モチ</t>
    </rPh>
    <phoneticPr fontId="1"/>
  </si>
  <si>
    <t>公開された訓練データからわかるのでYes</t>
    <rPh sb="0" eb="2">
      <t>コウカイ</t>
    </rPh>
    <phoneticPr fontId="1"/>
  </si>
  <si>
    <t>訓練データの統計情報を公開している訓練モデルを用いたAIシステム</t>
    <rPh sb="6" eb="8">
      <t>トウケイ</t>
    </rPh>
    <rPh sb="8" eb="10">
      <t>ジョウホウ</t>
    </rPh>
    <rPh sb="23" eb="24">
      <t>モチ</t>
    </rPh>
    <phoneticPr fontId="1"/>
  </si>
  <si>
    <t>統計情報が公開されているのでYes</t>
    <rPh sb="0" eb="4">
      <t>トウケイジョウホウ</t>
    </rPh>
    <rPh sb="5" eb="7">
      <t>コウカイ</t>
    </rPh>
    <phoneticPr fontId="1"/>
  </si>
  <si>
    <t>4-3
4-4
4-5</t>
    <phoneticPr fontId="1"/>
  </si>
  <si>
    <t>想定された入力サイズの車の画像を準備することができればYes
そうでなければNo</t>
    <rPh sb="0" eb="2">
      <t>ソウテイ</t>
    </rPh>
    <rPh sb="5" eb="7">
      <t>ニュウリョク</t>
    </rPh>
    <rPh sb="11" eb="12">
      <t>クルマ</t>
    </rPh>
    <rPh sb="13" eb="15">
      <t>ガゾウ</t>
    </rPh>
    <rPh sb="16" eb="18">
      <t>ジュンビ</t>
    </rPh>
    <phoneticPr fontId="1"/>
  </si>
  <si>
    <t>推論対象データが車であることがわかり、
想定された入力サイズの車の画像を準備することができればYes
そうでなければNo</t>
    <rPh sb="2" eb="4">
      <t>タイショウ</t>
    </rPh>
    <rPh sb="8" eb="9">
      <t>クルマ</t>
    </rPh>
    <rPh sb="20" eb="22">
      <t>ソウテイ</t>
    </rPh>
    <rPh sb="25" eb="27">
      <t>ニュウリョク</t>
    </rPh>
    <rPh sb="31" eb="32">
      <t>クルマ</t>
    </rPh>
    <rPh sb="33" eb="35">
      <t>ガゾウ</t>
    </rPh>
    <rPh sb="36" eb="38">
      <t>ジュンビ</t>
    </rPh>
    <phoneticPr fontId="1"/>
  </si>
  <si>
    <t>防犯カメラシステム</t>
    <phoneticPr fontId="1"/>
  </si>
  <si>
    <t>システムへ入力される映像そのものを入手することは困難なのでNo</t>
    <phoneticPr fontId="1"/>
  </si>
  <si>
    <t>システムへ入力される映像そのものを入手することは
困難なのでNo</t>
    <phoneticPr fontId="1"/>
  </si>
  <si>
    <t>4-6</t>
    <phoneticPr fontId="1"/>
  </si>
  <si>
    <t>4-7</t>
    <phoneticPr fontId="1"/>
  </si>
  <si>
    <t>メンテナンスなどの観点で、損失を返す関数を持っているAI</t>
    <rPh sb="13" eb="15">
      <t>ソンシツ</t>
    </rPh>
    <phoneticPr fontId="1"/>
  </si>
  <si>
    <t>サービス提供者は保守を担当するためYes</t>
    <rPh sb="8" eb="10">
      <t>ホシュ</t>
    </rPh>
    <rPh sb="11" eb="13">
      <t>タントウ</t>
    </rPh>
    <phoneticPr fontId="1"/>
  </si>
  <si>
    <t>通常利用時に損失情報が返されないのであればNo</t>
    <rPh sb="0" eb="2">
      <t>ツウジョウ</t>
    </rPh>
    <rPh sb="2" eb="4">
      <t>リヨウ</t>
    </rPh>
    <rPh sb="4" eb="5">
      <t>ジ</t>
    </rPh>
    <rPh sb="6" eb="8">
      <t>ソンシツ</t>
    </rPh>
    <rPh sb="8" eb="10">
      <t>ジョウホウ</t>
    </rPh>
    <rPh sb="11" eb="12">
      <t>カエ</t>
    </rPh>
    <phoneticPr fontId="1"/>
  </si>
  <si>
    <t>顔識別AI</t>
  </si>
  <si>
    <t>損失情報は通常システム上残らないのでNo</t>
    <rPh sb="0" eb="2">
      <t>ソンシツ</t>
    </rPh>
    <phoneticPr fontId="1"/>
  </si>
  <si>
    <t>顔が識別されたか否かのみわかるのでNo</t>
    <phoneticPr fontId="1"/>
  </si>
  <si>
    <t>メンテナンスなどの観点で、勾配を返す関数を持っているAI</t>
    <rPh sb="13" eb="15">
      <t>コウバイ</t>
    </rPh>
    <phoneticPr fontId="1"/>
  </si>
  <si>
    <t>通常利用時に勾配情報が返されないのであればNo</t>
    <rPh sb="0" eb="2">
      <t>ツウジョウ</t>
    </rPh>
    <rPh sb="2" eb="4">
      <t>リヨウ</t>
    </rPh>
    <rPh sb="4" eb="5">
      <t>ジ</t>
    </rPh>
    <rPh sb="6" eb="8">
      <t>コウバイ</t>
    </rPh>
    <rPh sb="8" eb="10">
      <t>ジョウホウ</t>
    </rPh>
    <rPh sb="11" eb="12">
      <t>カエ</t>
    </rPh>
    <phoneticPr fontId="1"/>
  </si>
  <si>
    <t>勾配情報は通常システム上残らないのでNo</t>
    <rPh sb="0" eb="2">
      <t>コウバイ</t>
    </rPh>
    <rPh sb="2" eb="4">
      <t>ジョウホウ</t>
    </rPh>
    <phoneticPr fontId="1"/>
  </si>
  <si>
    <t>6-3</t>
    <phoneticPr fontId="1"/>
  </si>
  <si>
    <t>7-1
7-2
7-3</t>
    <phoneticPr fontId="1"/>
  </si>
  <si>
    <t>給与予測AI</t>
    <phoneticPr fontId="1"/>
  </si>
  <si>
    <t>被害</t>
    <rPh sb="0" eb="2">
      <t>ヒガイ</t>
    </rPh>
    <phoneticPr fontId="1"/>
  </si>
  <si>
    <t>誤判定</t>
    <rPh sb="0" eb="3">
      <t>ゴハンテイ</t>
    </rPh>
    <phoneticPr fontId="1"/>
  </si>
  <si>
    <t>情報窃取</t>
    <rPh sb="0" eb="4">
      <t>ジョウホウセッシュ</t>
    </rPh>
    <phoneticPr fontId="1"/>
  </si>
  <si>
    <t>攻撃</t>
    <rPh sb="0" eb="2">
      <t>コウゲキ</t>
    </rPh>
    <phoneticPr fontId="1"/>
  </si>
  <si>
    <t>回避攻撃（敵対的サンプル）</t>
    <rPh sb="0" eb="4">
      <t>カイヒコウゲキ</t>
    </rPh>
    <rPh sb="5" eb="8">
      <t>テキタイテキ</t>
    </rPh>
    <phoneticPr fontId="1"/>
  </si>
  <si>
    <t>ポイズニング攻撃</t>
    <rPh sb="6" eb="8">
      <t>コウゲキ</t>
    </rPh>
    <phoneticPr fontId="1"/>
  </si>
  <si>
    <t>モデル抽出攻撃</t>
    <rPh sb="3" eb="7">
      <t>チュウシュツコウゲキ</t>
    </rPh>
    <phoneticPr fontId="1"/>
  </si>
  <si>
    <t>モデルインバージョン攻撃</t>
    <rPh sb="10" eb="12">
      <t>コウゲキ</t>
    </rPh>
    <phoneticPr fontId="1"/>
  </si>
  <si>
    <t>メンバシップ推測攻撃</t>
    <rPh sb="6" eb="10">
      <t>スイソクコウゲキ</t>
    </rPh>
    <phoneticPr fontId="1"/>
  </si>
  <si>
    <t>攻撃可否総合判定</t>
    <rPh sb="0" eb="2">
      <t>コウゲキ</t>
    </rPh>
    <rPh sb="2" eb="4">
      <t>カヒ</t>
    </rPh>
    <rPh sb="4" eb="6">
      <t>ソウゴウ</t>
    </rPh>
    <rPh sb="6" eb="8">
      <t>ハンテイ</t>
    </rPh>
    <phoneticPr fontId="1"/>
  </si>
  <si>
    <t>条件1-1</t>
    <phoneticPr fontId="1"/>
  </si>
  <si>
    <t>条件2-1</t>
    <phoneticPr fontId="1"/>
  </si>
  <si>
    <t>条件5-1</t>
    <phoneticPr fontId="1"/>
  </si>
  <si>
    <t>条件8-1</t>
    <phoneticPr fontId="1"/>
  </si>
  <si>
    <t>条件X</t>
    <rPh sb="0" eb="2">
      <t>ジョウケン</t>
    </rPh>
    <phoneticPr fontId="1"/>
  </si>
  <si>
    <t>条件P</t>
    <rPh sb="0" eb="2">
      <t>ジョウケン</t>
    </rPh>
    <phoneticPr fontId="1"/>
  </si>
  <si>
    <t>A1</t>
    <phoneticPr fontId="1"/>
  </si>
  <si>
    <t>A2</t>
    <phoneticPr fontId="1"/>
  </si>
  <si>
    <t>回避攻撃（敵対的サンプル）可否</t>
    <rPh sb="0" eb="4">
      <t>カイヒコウゲキ</t>
    </rPh>
    <rPh sb="5" eb="8">
      <t>テキタイテキ</t>
    </rPh>
    <rPh sb="13" eb="15">
      <t>カヒ</t>
    </rPh>
    <phoneticPr fontId="1"/>
  </si>
  <si>
    <t>A3</t>
    <phoneticPr fontId="1"/>
  </si>
  <si>
    <t>A4</t>
    <phoneticPr fontId="1"/>
  </si>
  <si>
    <t>P1</t>
    <phoneticPr fontId="1"/>
  </si>
  <si>
    <t>P2</t>
    <phoneticPr fontId="1"/>
  </si>
  <si>
    <t>P3</t>
    <phoneticPr fontId="1"/>
  </si>
  <si>
    <t>X1</t>
    <phoneticPr fontId="1"/>
  </si>
  <si>
    <t>攻撃シナリオA1で攻撃可能</t>
    <rPh sb="0" eb="2">
      <t>コウゲキ</t>
    </rPh>
    <rPh sb="9" eb="11">
      <t>コウゲキ</t>
    </rPh>
    <rPh sb="11" eb="13">
      <t>カノウ</t>
    </rPh>
    <phoneticPr fontId="1"/>
  </si>
  <si>
    <t>攻撃シナリオA2で攻撃可能</t>
    <rPh sb="0" eb="2">
      <t>コウゲキ</t>
    </rPh>
    <rPh sb="9" eb="11">
      <t>コウゲキ</t>
    </rPh>
    <rPh sb="11" eb="13">
      <t>カノウ</t>
    </rPh>
    <phoneticPr fontId="1"/>
  </si>
  <si>
    <t>攻撃シナリオA3で攻撃可能</t>
    <rPh sb="0" eb="2">
      <t>コウゲキ</t>
    </rPh>
    <rPh sb="9" eb="11">
      <t>コウゲキ</t>
    </rPh>
    <rPh sb="11" eb="13">
      <t>カノウ</t>
    </rPh>
    <phoneticPr fontId="1"/>
  </si>
  <si>
    <t>攻撃シナリオA4で攻撃可能</t>
    <rPh sb="0" eb="2">
      <t>コウゲキ</t>
    </rPh>
    <rPh sb="9" eb="11">
      <t>コウゲキ</t>
    </rPh>
    <rPh sb="11" eb="13">
      <t>カノウ</t>
    </rPh>
    <phoneticPr fontId="1"/>
  </si>
  <si>
    <t>X2</t>
    <phoneticPr fontId="1"/>
  </si>
  <si>
    <t>X3</t>
    <phoneticPr fontId="1"/>
  </si>
  <si>
    <t>X4</t>
    <phoneticPr fontId="1"/>
  </si>
  <si>
    <t>ポイズニング攻撃可否</t>
    <rPh sb="6" eb="8">
      <t>コウゲキ</t>
    </rPh>
    <rPh sb="8" eb="10">
      <t>カヒ</t>
    </rPh>
    <phoneticPr fontId="1"/>
  </si>
  <si>
    <t>X5</t>
    <phoneticPr fontId="1"/>
  </si>
  <si>
    <t>X6</t>
    <phoneticPr fontId="1"/>
  </si>
  <si>
    <t>I1</t>
    <phoneticPr fontId="1"/>
  </si>
  <si>
    <t>M1</t>
    <phoneticPr fontId="1"/>
  </si>
  <si>
    <t>M2</t>
    <phoneticPr fontId="1"/>
  </si>
  <si>
    <t>M3</t>
    <phoneticPr fontId="1"/>
  </si>
  <si>
    <t>攻撃シナリオP1で攻撃可能</t>
    <rPh sb="0" eb="2">
      <t>コウゲキ</t>
    </rPh>
    <rPh sb="9" eb="11">
      <t>コウゲキ</t>
    </rPh>
    <rPh sb="11" eb="13">
      <t>カノウ</t>
    </rPh>
    <phoneticPr fontId="1"/>
  </si>
  <si>
    <t>攻撃シナリオP2で攻撃可能</t>
    <rPh sb="0" eb="2">
      <t>コウゲキ</t>
    </rPh>
    <rPh sb="9" eb="11">
      <t>コウゲキ</t>
    </rPh>
    <rPh sb="11" eb="13">
      <t>カノウ</t>
    </rPh>
    <phoneticPr fontId="1"/>
  </si>
  <si>
    <t>攻撃シナリオP3で攻撃可能</t>
    <rPh sb="0" eb="2">
      <t>コウゲキ</t>
    </rPh>
    <rPh sb="9" eb="11">
      <t>コウゲキ</t>
    </rPh>
    <rPh sb="11" eb="13">
      <t>カノウ</t>
    </rPh>
    <phoneticPr fontId="1"/>
  </si>
  <si>
    <t>M4</t>
    <phoneticPr fontId="1"/>
  </si>
  <si>
    <t>M5</t>
    <phoneticPr fontId="1"/>
  </si>
  <si>
    <t>M6</t>
    <phoneticPr fontId="1"/>
  </si>
  <si>
    <t>モデル抽出攻撃可否</t>
    <rPh sb="3" eb="5">
      <t>チュウシュツ</t>
    </rPh>
    <rPh sb="5" eb="7">
      <t>コウゲキ</t>
    </rPh>
    <rPh sb="7" eb="9">
      <t>カヒ</t>
    </rPh>
    <phoneticPr fontId="1"/>
  </si>
  <si>
    <t>M7</t>
    <phoneticPr fontId="1"/>
  </si>
  <si>
    <t>M8</t>
    <phoneticPr fontId="1"/>
  </si>
  <si>
    <t>攻撃シナリオX1で攻撃可能</t>
    <rPh sb="0" eb="2">
      <t>コウゲキ</t>
    </rPh>
    <rPh sb="9" eb="11">
      <t>コウゲキ</t>
    </rPh>
    <rPh sb="11" eb="13">
      <t>カノウ</t>
    </rPh>
    <phoneticPr fontId="1"/>
  </si>
  <si>
    <t>攻撃シナリオX2で攻撃可能</t>
    <rPh sb="0" eb="2">
      <t>コウゲキ</t>
    </rPh>
    <rPh sb="9" eb="11">
      <t>コウゲキ</t>
    </rPh>
    <rPh sb="11" eb="13">
      <t>カノウ</t>
    </rPh>
    <phoneticPr fontId="1"/>
  </si>
  <si>
    <t>攻撃シナリオX3で攻撃可能</t>
    <rPh sb="0" eb="2">
      <t>コウゲキ</t>
    </rPh>
    <rPh sb="9" eb="11">
      <t>コウゲキ</t>
    </rPh>
    <rPh sb="11" eb="13">
      <t>カノウ</t>
    </rPh>
    <phoneticPr fontId="1"/>
  </si>
  <si>
    <t>攻撃シナリオX4で攻撃可能</t>
    <rPh sb="0" eb="2">
      <t>コウゲキ</t>
    </rPh>
    <rPh sb="9" eb="11">
      <t>コウゲキ</t>
    </rPh>
    <rPh sb="11" eb="13">
      <t>カノウ</t>
    </rPh>
    <phoneticPr fontId="1"/>
  </si>
  <si>
    <t>攻撃シナリオX5で攻撃可能</t>
    <rPh sb="0" eb="2">
      <t>コウゲキ</t>
    </rPh>
    <rPh sb="9" eb="11">
      <t>コウゲキ</t>
    </rPh>
    <rPh sb="11" eb="13">
      <t>カノウ</t>
    </rPh>
    <phoneticPr fontId="1"/>
  </si>
  <si>
    <t>攻撃シナリオX6で攻撃可能</t>
    <rPh sb="0" eb="2">
      <t>コウゲキ</t>
    </rPh>
    <rPh sb="9" eb="11">
      <t>コウゲキ</t>
    </rPh>
    <rPh sb="11" eb="13">
      <t>カノウ</t>
    </rPh>
    <phoneticPr fontId="1"/>
  </si>
  <si>
    <t>モデルインバージョン攻撃可否</t>
    <rPh sb="10" eb="12">
      <t>コウゲキ</t>
    </rPh>
    <rPh sb="12" eb="14">
      <t>カヒ</t>
    </rPh>
    <phoneticPr fontId="1"/>
  </si>
  <si>
    <t>訓練処理の自由な実行</t>
    <rPh sb="0" eb="2">
      <t>クンレン</t>
    </rPh>
    <rPh sb="2" eb="4">
      <t>ショリ</t>
    </rPh>
    <rPh sb="5" eb="7">
      <t>ジユウ</t>
    </rPh>
    <rPh sb="8" eb="10">
      <t>ジッコウ</t>
    </rPh>
    <phoneticPr fontId="1"/>
  </si>
  <si>
    <t>推論処理の1回以上の自由な実行</t>
    <rPh sb="6" eb="9">
      <t>カイイジョウ</t>
    </rPh>
    <rPh sb="10" eb="12">
      <t>ジユウ</t>
    </rPh>
    <rPh sb="13" eb="15">
      <t>ジッコウ</t>
    </rPh>
    <phoneticPr fontId="1"/>
  </si>
  <si>
    <t>推論処理の1000回以上の自由な実行</t>
    <rPh sb="9" eb="12">
      <t>カイイジョウ</t>
    </rPh>
    <rPh sb="13" eb="15">
      <t>ジユウ</t>
    </rPh>
    <rPh sb="16" eb="18">
      <t>ジッコウ</t>
    </rPh>
    <phoneticPr fontId="1"/>
  </si>
  <si>
    <t>推論処理の10000回以上の自由な実行</t>
    <rPh sb="10" eb="13">
      <t>カイイジョウ</t>
    </rPh>
    <rPh sb="14" eb="16">
      <t>ジユウ</t>
    </rPh>
    <rPh sb="17" eb="19">
      <t>ジッコウ</t>
    </rPh>
    <phoneticPr fontId="1"/>
  </si>
  <si>
    <t>推論処理の1000000回以上の自由な実行</t>
    <rPh sb="12" eb="15">
      <t>カイイジョウ</t>
    </rPh>
    <rPh sb="16" eb="18">
      <t>ジユウ</t>
    </rPh>
    <rPh sb="19" eb="21">
      <t>ジッコウ</t>
    </rPh>
    <phoneticPr fontId="1"/>
  </si>
  <si>
    <t>攻撃者による出力結果の入手</t>
    <rPh sb="0" eb="3">
      <t>コウゲキシャ</t>
    </rPh>
    <rPh sb="6" eb="10">
      <t>シュツリョクケッカ</t>
    </rPh>
    <rPh sb="11" eb="13">
      <t>ニュウシュ</t>
    </rPh>
    <phoneticPr fontId="1"/>
  </si>
  <si>
    <t>攻撃者による確信度の入手</t>
    <rPh sb="0" eb="3">
      <t>コウゲキシャ</t>
    </rPh>
    <rPh sb="6" eb="8">
      <t>カクシン</t>
    </rPh>
    <rPh sb="8" eb="9">
      <t>ド</t>
    </rPh>
    <rPh sb="10" eb="12">
      <t>ニュウシュ</t>
    </rPh>
    <phoneticPr fontId="1"/>
  </si>
  <si>
    <t>攻撃シナリオI1で攻撃可能</t>
    <rPh sb="0" eb="2">
      <t>コウゲキ</t>
    </rPh>
    <rPh sb="9" eb="11">
      <t>コウゲキ</t>
    </rPh>
    <rPh sb="11" eb="13">
      <t>カノウ</t>
    </rPh>
    <phoneticPr fontId="1"/>
  </si>
  <si>
    <t>モデルのメタ情報の入手</t>
    <rPh sb="6" eb="8">
      <t>ジョウホウ</t>
    </rPh>
    <rPh sb="9" eb="11">
      <t>ニュウシュ</t>
    </rPh>
    <phoneticPr fontId="1"/>
  </si>
  <si>
    <t>メンバシップ推測攻撃可否</t>
    <rPh sb="6" eb="8">
      <t>スイソク</t>
    </rPh>
    <rPh sb="8" eb="10">
      <t>コウゲキ</t>
    </rPh>
    <rPh sb="10" eb="12">
      <t>カヒ</t>
    </rPh>
    <phoneticPr fontId="1"/>
  </si>
  <si>
    <t>訓練関連データの1個以上の入手</t>
    <rPh sb="0" eb="2">
      <t>クンレン</t>
    </rPh>
    <rPh sb="2" eb="4">
      <t>カンレン</t>
    </rPh>
    <rPh sb="9" eb="12">
      <t>コイジョウ</t>
    </rPh>
    <rPh sb="13" eb="15">
      <t>ニュウシュ</t>
    </rPh>
    <phoneticPr fontId="1"/>
  </si>
  <si>
    <t>データの正解ラベルの入手</t>
    <rPh sb="4" eb="6">
      <t>セイカイ</t>
    </rPh>
    <rPh sb="10" eb="12">
      <t>ニュウシュ</t>
    </rPh>
    <phoneticPr fontId="1"/>
  </si>
  <si>
    <t>転移性の利用</t>
    <rPh sb="0" eb="3">
      <t>テンイセイ</t>
    </rPh>
    <rPh sb="4" eb="6">
      <t>リヨウ</t>
    </rPh>
    <phoneticPr fontId="1"/>
  </si>
  <si>
    <t>損失情報の入手</t>
    <rPh sb="0" eb="2">
      <t>ソンシツ</t>
    </rPh>
    <rPh sb="2" eb="4">
      <t>ジョウホウ</t>
    </rPh>
    <rPh sb="5" eb="7">
      <t>ニュウシュ</t>
    </rPh>
    <phoneticPr fontId="1"/>
  </si>
  <si>
    <t>勾配情報の入手</t>
    <rPh sb="0" eb="2">
      <t>コウバイ</t>
    </rPh>
    <rPh sb="2" eb="4">
      <t>ジョウホウ</t>
    </rPh>
    <rPh sb="5" eb="7">
      <t>ニュウシュ</t>
    </rPh>
    <phoneticPr fontId="1"/>
  </si>
  <si>
    <t>訓練済みモデルの入手</t>
    <rPh sb="0" eb="2">
      <t>クンレン</t>
    </rPh>
    <rPh sb="2" eb="3">
      <t>ズ</t>
    </rPh>
    <rPh sb="8" eb="10">
      <t>ニュウシュ</t>
    </rPh>
    <phoneticPr fontId="1"/>
  </si>
  <si>
    <t>攻撃シナリオM1で攻撃可能</t>
    <rPh sb="0" eb="2">
      <t>コウゲキ</t>
    </rPh>
    <rPh sb="9" eb="11">
      <t>コウゲキ</t>
    </rPh>
    <rPh sb="11" eb="13">
      <t>カノウ</t>
    </rPh>
    <phoneticPr fontId="1"/>
  </si>
  <si>
    <t>攻撃シナリオM2で攻撃可能</t>
    <rPh sb="0" eb="2">
      <t>コウゲキ</t>
    </rPh>
    <rPh sb="9" eb="11">
      <t>コウゲキ</t>
    </rPh>
    <rPh sb="11" eb="13">
      <t>カノウ</t>
    </rPh>
    <phoneticPr fontId="1"/>
  </si>
  <si>
    <t>攻撃シナリオM3で攻撃可能</t>
    <rPh sb="0" eb="2">
      <t>コウゲキ</t>
    </rPh>
    <rPh sb="9" eb="11">
      <t>コウゲキ</t>
    </rPh>
    <rPh sb="11" eb="13">
      <t>カノウ</t>
    </rPh>
    <phoneticPr fontId="1"/>
  </si>
  <si>
    <t>攻撃シナリオM4で攻撃可能</t>
    <rPh sb="0" eb="2">
      <t>コウゲキ</t>
    </rPh>
    <rPh sb="9" eb="11">
      <t>コウゲキ</t>
    </rPh>
    <rPh sb="11" eb="13">
      <t>カノウ</t>
    </rPh>
    <phoneticPr fontId="1"/>
  </si>
  <si>
    <t>攻撃シナリオM5で攻撃可能</t>
    <rPh sb="0" eb="2">
      <t>コウゲキ</t>
    </rPh>
    <rPh sb="9" eb="11">
      <t>コウゲキ</t>
    </rPh>
    <rPh sb="11" eb="13">
      <t>カノウ</t>
    </rPh>
    <phoneticPr fontId="1"/>
  </si>
  <si>
    <t>攻撃シナリオM6で攻撃可能</t>
    <rPh sb="0" eb="2">
      <t>コウゲキ</t>
    </rPh>
    <rPh sb="9" eb="11">
      <t>コウゲキ</t>
    </rPh>
    <rPh sb="11" eb="13">
      <t>カノウ</t>
    </rPh>
    <phoneticPr fontId="1"/>
  </si>
  <si>
    <t>攻撃シナリオM7で攻撃可能</t>
    <rPh sb="0" eb="2">
      <t>コウゲキ</t>
    </rPh>
    <rPh sb="9" eb="11">
      <t>コウゲキ</t>
    </rPh>
    <rPh sb="11" eb="13">
      <t>カノウ</t>
    </rPh>
    <phoneticPr fontId="1"/>
  </si>
  <si>
    <t>攻撃シナリオM8で攻撃可能</t>
    <rPh sb="0" eb="2">
      <t>コウゲキ</t>
    </rPh>
    <rPh sb="9" eb="11">
      <t>コウゲキ</t>
    </rPh>
    <rPh sb="11" eb="13">
      <t>カノウ</t>
    </rPh>
    <phoneticPr fontId="1"/>
  </si>
  <si>
    <t>類似データの1個以上の入手</t>
    <rPh sb="0" eb="2">
      <t>ルイジ</t>
    </rPh>
    <rPh sb="7" eb="8">
      <t>コ</t>
    </rPh>
    <rPh sb="8" eb="10">
      <t>イジョウ</t>
    </rPh>
    <rPh sb="9" eb="10">
      <t>ウエ</t>
    </rPh>
    <rPh sb="11" eb="13">
      <t>ニュウシュ</t>
    </rPh>
    <phoneticPr fontId="1"/>
  </si>
  <si>
    <t>類似データの1000個以上の入手</t>
    <rPh sb="0" eb="2">
      <t>ルイジ</t>
    </rPh>
    <rPh sb="10" eb="11">
      <t>コ</t>
    </rPh>
    <rPh sb="11" eb="13">
      <t>イジョウ</t>
    </rPh>
    <rPh sb="12" eb="13">
      <t>ウエ</t>
    </rPh>
    <rPh sb="14" eb="16">
      <t>ニュウシュ</t>
    </rPh>
    <phoneticPr fontId="1"/>
  </si>
  <si>
    <t>類似データの10000個以上の入手</t>
    <rPh sb="0" eb="2">
      <t>ルイジ</t>
    </rPh>
    <rPh sb="11" eb="12">
      <t>コ</t>
    </rPh>
    <rPh sb="12" eb="14">
      <t>イジョウ</t>
    </rPh>
    <rPh sb="13" eb="14">
      <t>ウエ</t>
    </rPh>
    <rPh sb="15" eb="17">
      <t>ニュウシュ</t>
    </rPh>
    <phoneticPr fontId="1"/>
  </si>
  <si>
    <t>扱うデータの種類（テーブル）</t>
    <rPh sb="0" eb="1">
      <t>アツカ</t>
    </rPh>
    <rPh sb="6" eb="8">
      <t>シュルイ</t>
    </rPh>
    <phoneticPr fontId="1"/>
  </si>
  <si>
    <t>条件1</t>
    <rPh sb="0" eb="2">
      <t>ジョウケン</t>
    </rPh>
    <phoneticPr fontId="1"/>
  </si>
  <si>
    <t>訓練処理の実行に関する対応</t>
    <rPh sb="5" eb="7">
      <t>ジッコウ</t>
    </rPh>
    <rPh sb="8" eb="9">
      <t>カン</t>
    </rPh>
    <rPh sb="11" eb="13">
      <t>タイオウ</t>
    </rPh>
    <phoneticPr fontId="1"/>
  </si>
  <si>
    <t>該当結果</t>
    <rPh sb="0" eb="2">
      <t>ガイトウ</t>
    </rPh>
    <rPh sb="2" eb="4">
      <t>ケッカ</t>
    </rPh>
    <phoneticPr fontId="1"/>
  </si>
  <si>
    <t>関連する質問</t>
    <rPh sb="0" eb="2">
      <t>カンレン</t>
    </rPh>
    <rPh sb="4" eb="6">
      <t>シツモン</t>
    </rPh>
    <phoneticPr fontId="1"/>
  </si>
  <si>
    <t>関連する質問の回答</t>
    <rPh sb="0" eb="2">
      <t>カンレン</t>
    </rPh>
    <rPh sb="4" eb="6">
      <t>シツモン</t>
    </rPh>
    <rPh sb="7" eb="9">
      <t>カイトウ</t>
    </rPh>
    <phoneticPr fontId="1"/>
  </si>
  <si>
    <t>想定攻撃者が訓練処理を実行できないようにする</t>
    <rPh sb="0" eb="5">
      <t>ソウテイコウゲキシャ</t>
    </rPh>
    <rPh sb="11" eb="13">
      <t>ジッコウ</t>
    </rPh>
    <phoneticPr fontId="1"/>
  </si>
  <si>
    <t>質問1-1A</t>
    <rPh sb="0" eb="2">
      <t>シツモン</t>
    </rPh>
    <phoneticPr fontId="1"/>
  </si>
  <si>
    <t>質問1-1B</t>
    <rPh sb="0" eb="2">
      <t>シツモン</t>
    </rPh>
    <phoneticPr fontId="1"/>
  </si>
  <si>
    <t>条件2</t>
    <rPh sb="0" eb="2">
      <t>ジョウケン</t>
    </rPh>
    <phoneticPr fontId="1"/>
  </si>
  <si>
    <t>推論処理可能なデータの個数に関する対応</t>
    <rPh sb="14" eb="15">
      <t>カン</t>
    </rPh>
    <rPh sb="17" eb="19">
      <t>タイオウ</t>
    </rPh>
    <phoneticPr fontId="1"/>
  </si>
  <si>
    <t>想定攻撃者が推論処理を実行できないように設定する</t>
    <rPh sb="0" eb="5">
      <t>ソウテイコウゲキシャ</t>
    </rPh>
    <rPh sb="6" eb="10">
      <t>スイロンショリ</t>
    </rPh>
    <rPh sb="11" eb="13">
      <t>ジッコウ</t>
    </rPh>
    <rPh sb="20" eb="22">
      <t>セッテイ</t>
    </rPh>
    <phoneticPr fontId="1"/>
  </si>
  <si>
    <t>質問2-1A</t>
    <rPh sb="0" eb="2">
      <t>シツモン</t>
    </rPh>
    <phoneticPr fontId="1"/>
  </si>
  <si>
    <t>質問2-1B</t>
    <rPh sb="0" eb="2">
      <t>シツモン</t>
    </rPh>
    <phoneticPr fontId="1"/>
  </si>
  <si>
    <t>想定攻撃者がデータ1,000個以上に対して推論処理を実行できないように設定する</t>
    <rPh sb="0" eb="5">
      <t>ソウテイコウゲキシャ</t>
    </rPh>
    <rPh sb="14" eb="15">
      <t>コ</t>
    </rPh>
    <rPh sb="15" eb="17">
      <t>イジョウ</t>
    </rPh>
    <rPh sb="18" eb="19">
      <t>タイ</t>
    </rPh>
    <rPh sb="21" eb="25">
      <t>スイロンショリ</t>
    </rPh>
    <rPh sb="26" eb="28">
      <t>ジッコウ</t>
    </rPh>
    <rPh sb="35" eb="37">
      <t>セッテイ</t>
    </rPh>
    <phoneticPr fontId="1"/>
  </si>
  <si>
    <t>質問2-2A</t>
    <rPh sb="0" eb="2">
      <t>シツモン</t>
    </rPh>
    <phoneticPr fontId="1"/>
  </si>
  <si>
    <t>質問2-2B</t>
    <rPh sb="0" eb="2">
      <t>シツモン</t>
    </rPh>
    <phoneticPr fontId="1"/>
  </si>
  <si>
    <t>想定攻撃者がデータ10,000個以上に対して推論処理を実行できないように設定する</t>
    <rPh sb="0" eb="5">
      <t>ソウテイコウゲキシャ</t>
    </rPh>
    <rPh sb="15" eb="16">
      <t>コ</t>
    </rPh>
    <rPh sb="16" eb="18">
      <t>イジョウ</t>
    </rPh>
    <rPh sb="19" eb="20">
      <t>タイ</t>
    </rPh>
    <rPh sb="22" eb="26">
      <t>スイロンショリ</t>
    </rPh>
    <rPh sb="27" eb="29">
      <t>ジッコウ</t>
    </rPh>
    <rPh sb="36" eb="38">
      <t>セッテイ</t>
    </rPh>
    <phoneticPr fontId="1"/>
  </si>
  <si>
    <t>質問2-3A</t>
    <rPh sb="0" eb="2">
      <t>シツモン</t>
    </rPh>
    <phoneticPr fontId="1"/>
  </si>
  <si>
    <t>質問2-3B</t>
    <rPh sb="0" eb="2">
      <t>シツモン</t>
    </rPh>
    <phoneticPr fontId="1"/>
  </si>
  <si>
    <t>想定攻撃者がデータ1,000,000個以上に対して推論処理を実行できないように設定する</t>
    <rPh sb="0" eb="5">
      <t>ソウテイコウゲキシャ</t>
    </rPh>
    <rPh sb="18" eb="19">
      <t>コ</t>
    </rPh>
    <rPh sb="19" eb="21">
      <t>イジョウ</t>
    </rPh>
    <rPh sb="22" eb="23">
      <t>タイ</t>
    </rPh>
    <rPh sb="25" eb="29">
      <t>スイロンショリ</t>
    </rPh>
    <rPh sb="30" eb="32">
      <t>ジッコウ</t>
    </rPh>
    <rPh sb="39" eb="41">
      <t>セッテイ</t>
    </rPh>
    <phoneticPr fontId="1"/>
  </si>
  <si>
    <t>質問2-4A</t>
    <rPh sb="0" eb="2">
      <t>シツモン</t>
    </rPh>
    <phoneticPr fontId="1"/>
  </si>
  <si>
    <t>質問2-4B</t>
    <rPh sb="0" eb="2">
      <t>シツモン</t>
    </rPh>
    <phoneticPr fontId="1"/>
  </si>
  <si>
    <t>条件3</t>
    <rPh sb="0" eb="2">
      <t>ジョウケン</t>
    </rPh>
    <phoneticPr fontId="1"/>
  </si>
  <si>
    <t>出力結果に関する対応</t>
    <rPh sb="0" eb="4">
      <t>シュツリョクケッカ</t>
    </rPh>
    <rPh sb="5" eb="6">
      <t>カン</t>
    </rPh>
    <rPh sb="8" eb="10">
      <t>タイオウ</t>
    </rPh>
    <phoneticPr fontId="1"/>
  </si>
  <si>
    <t>判定結果を想定攻撃者に提示しないようにする</t>
    <rPh sb="0" eb="4">
      <t>ハンテイケッカ</t>
    </rPh>
    <rPh sb="5" eb="10">
      <t>ソウテイコウゲキシャ</t>
    </rPh>
    <rPh sb="11" eb="13">
      <t>テイジ</t>
    </rPh>
    <phoneticPr fontId="1"/>
  </si>
  <si>
    <t>質問3-1</t>
    <rPh sb="0" eb="2">
      <t>シツモン</t>
    </rPh>
    <phoneticPr fontId="1"/>
  </si>
  <si>
    <t>質問3-2</t>
    <rPh sb="0" eb="2">
      <t>シツモン</t>
    </rPh>
    <phoneticPr fontId="1"/>
  </si>
  <si>
    <t>判定結果の確信度を想定攻撃者に提示しないようにする</t>
    <rPh sb="0" eb="4">
      <t>ハンテイケッカ</t>
    </rPh>
    <rPh sb="5" eb="8">
      <t>カクシンド</t>
    </rPh>
    <phoneticPr fontId="1"/>
  </si>
  <si>
    <t>条件4</t>
    <rPh sb="0" eb="2">
      <t>ジョウケン</t>
    </rPh>
    <phoneticPr fontId="1"/>
  </si>
  <si>
    <t>正当なデータの入手に関する対応</t>
    <rPh sb="0" eb="2">
      <t>セイトウ</t>
    </rPh>
    <rPh sb="7" eb="9">
      <t>ニュウシュ</t>
    </rPh>
    <rPh sb="10" eb="11">
      <t>カン</t>
    </rPh>
    <rPh sb="13" eb="15">
      <t>タイオウ</t>
    </rPh>
    <phoneticPr fontId="1"/>
  </si>
  <si>
    <t>訓練関連データや推論対象データのメタ情報を想定攻撃者が入手、推定できないようにする</t>
    <rPh sb="0" eb="2">
      <t>クンレン</t>
    </rPh>
    <rPh sb="2" eb="4">
      <t>カンレン</t>
    </rPh>
    <rPh sb="10" eb="12">
      <t>タイショウ</t>
    </rPh>
    <rPh sb="18" eb="20">
      <t>ジョウホウ</t>
    </rPh>
    <rPh sb="21" eb="26">
      <t>ソウテイコウゲキシャ</t>
    </rPh>
    <rPh sb="27" eb="29">
      <t>ニュウシュ</t>
    </rPh>
    <rPh sb="30" eb="32">
      <t>スイテイ</t>
    </rPh>
    <phoneticPr fontId="1"/>
  </si>
  <si>
    <t>質問4-1</t>
    <rPh sb="0" eb="2">
      <t>シツモン</t>
    </rPh>
    <phoneticPr fontId="1"/>
  </si>
  <si>
    <t>訓練関連データや統計情報を想定攻撃者が入手、推定できないようにする</t>
    <rPh sb="2" eb="4">
      <t>カンレン</t>
    </rPh>
    <rPh sb="8" eb="12">
      <t>トウケイジョウホウ</t>
    </rPh>
    <rPh sb="13" eb="18">
      <t>ソウテイコウゲキシャ</t>
    </rPh>
    <rPh sb="19" eb="21">
      <t>ニュウシュ</t>
    </rPh>
    <rPh sb="22" eb="24">
      <t>スイテイ</t>
    </rPh>
    <phoneticPr fontId="1"/>
  </si>
  <si>
    <t>質問4-2</t>
    <rPh sb="0" eb="2">
      <t>シツモン</t>
    </rPh>
    <phoneticPr fontId="1"/>
  </si>
  <si>
    <t>訓練関連データや過去に使用した推論対象データを想定攻撃者が入手できないようにする。
また、AIシステムのタスクや入力データのメタ情報を想定攻撃者が入手、推定できないようにする。</t>
    <rPh sb="8" eb="10">
      <t>カコ</t>
    </rPh>
    <rPh sb="11" eb="13">
      <t>シヨウ</t>
    </rPh>
    <rPh sb="15" eb="19">
      <t>スイロンタイショウ</t>
    </rPh>
    <rPh sb="23" eb="28">
      <t>ソウテイコウゲキシャ</t>
    </rPh>
    <rPh sb="29" eb="31">
      <t>ニュウシュ</t>
    </rPh>
    <rPh sb="56" eb="58">
      <t>ニュウリョク</t>
    </rPh>
    <rPh sb="64" eb="66">
      <t>ジョウホウ</t>
    </rPh>
    <rPh sb="67" eb="72">
      <t>ソウテイコウゲキシャ</t>
    </rPh>
    <rPh sb="73" eb="75">
      <t>ニュウシュ</t>
    </rPh>
    <rPh sb="76" eb="78">
      <t>スイテイ</t>
    </rPh>
    <phoneticPr fontId="1"/>
  </si>
  <si>
    <t>質問4-3</t>
    <rPh sb="0" eb="2">
      <t>シツモン</t>
    </rPh>
    <phoneticPr fontId="1"/>
  </si>
  <si>
    <t>質問4-4</t>
    <rPh sb="0" eb="2">
      <t>シツモン</t>
    </rPh>
    <phoneticPr fontId="1"/>
  </si>
  <si>
    <t>質問4-5</t>
    <rPh sb="0" eb="2">
      <t>シツモン</t>
    </rPh>
    <phoneticPr fontId="1"/>
  </si>
  <si>
    <t>訓練関連データを想定攻撃者が入手、推定できないようにする</t>
    <rPh sb="2" eb="4">
      <t>カンレン</t>
    </rPh>
    <rPh sb="8" eb="10">
      <t>ソウテイ</t>
    </rPh>
    <rPh sb="10" eb="13">
      <t>コウゲキシャ</t>
    </rPh>
    <rPh sb="14" eb="16">
      <t>ニュウシュ</t>
    </rPh>
    <rPh sb="17" eb="19">
      <t>スイテイ</t>
    </rPh>
    <phoneticPr fontId="1"/>
  </si>
  <si>
    <t>質問4-6</t>
    <rPh sb="0" eb="2">
      <t>シツモン</t>
    </rPh>
    <phoneticPr fontId="1"/>
  </si>
  <si>
    <t>システムの詳細な仕様を公開せず、想定攻撃者に真の正解ラベル（Ground Truth）を推測されないようにする</t>
    <rPh sb="5" eb="7">
      <t>ショウサイ</t>
    </rPh>
    <rPh sb="8" eb="10">
      <t>シヨウ</t>
    </rPh>
    <rPh sb="11" eb="13">
      <t>コウカイ</t>
    </rPh>
    <rPh sb="16" eb="21">
      <t>ソウテイコウゲキシャ</t>
    </rPh>
    <rPh sb="22" eb="23">
      <t>シン</t>
    </rPh>
    <rPh sb="24" eb="26">
      <t>セイカイ</t>
    </rPh>
    <rPh sb="44" eb="46">
      <t>スイソク</t>
    </rPh>
    <phoneticPr fontId="1"/>
  </si>
  <si>
    <t>質問4-7</t>
    <rPh sb="0" eb="2">
      <t>シツモン</t>
    </rPh>
    <phoneticPr fontId="1"/>
  </si>
  <si>
    <t>条件5</t>
    <rPh sb="0" eb="2">
      <t>ジョウケン</t>
    </rPh>
    <phoneticPr fontId="1"/>
  </si>
  <si>
    <t>モデルの流用に関する対応</t>
    <rPh sb="4" eb="6">
      <t>リュウヨウ</t>
    </rPh>
    <rPh sb="7" eb="8">
      <t>カン</t>
    </rPh>
    <rPh sb="10" eb="12">
      <t>タイオウ</t>
    </rPh>
    <phoneticPr fontId="1"/>
  </si>
  <si>
    <t>信頼できる入手先から得られるモデルのみをシステムに組み込む。
あるいは転移性を用いないようにする。</t>
    <rPh sb="0" eb="2">
      <t>シンライ</t>
    </rPh>
    <rPh sb="5" eb="7">
      <t>ニュウシュ</t>
    </rPh>
    <rPh sb="7" eb="8">
      <t>サキ</t>
    </rPh>
    <rPh sb="10" eb="11">
      <t>エ</t>
    </rPh>
    <rPh sb="25" eb="26">
      <t>ク</t>
    </rPh>
    <rPh sb="27" eb="28">
      <t>コ</t>
    </rPh>
    <rPh sb="35" eb="38">
      <t>テンイセイ</t>
    </rPh>
    <rPh sb="39" eb="40">
      <t>モチ</t>
    </rPh>
    <phoneticPr fontId="1"/>
  </si>
  <si>
    <t>質問5-1</t>
    <rPh sb="0" eb="2">
      <t>シツモン</t>
    </rPh>
    <phoneticPr fontId="1"/>
  </si>
  <si>
    <t>条件6</t>
    <rPh sb="0" eb="2">
      <t>ジョウケン</t>
    </rPh>
    <phoneticPr fontId="1"/>
  </si>
  <si>
    <t>モデル情報の入手に関する対応</t>
    <rPh sb="3" eb="5">
      <t>ジョウホウ</t>
    </rPh>
    <rPh sb="6" eb="8">
      <t>ニュウシュ</t>
    </rPh>
    <rPh sb="9" eb="10">
      <t>カン</t>
    </rPh>
    <rPh sb="12" eb="14">
      <t>タイオウ</t>
    </rPh>
    <phoneticPr fontId="1"/>
  </si>
  <si>
    <t>損失情報を想定攻撃者が入手できないようにする</t>
    <rPh sb="0" eb="2">
      <t>ソンシツ</t>
    </rPh>
    <rPh sb="2" eb="4">
      <t>ジョウホウ</t>
    </rPh>
    <rPh sb="5" eb="10">
      <t>ソウテイコウゲキシャ</t>
    </rPh>
    <rPh sb="11" eb="13">
      <t>ニュウシュ</t>
    </rPh>
    <phoneticPr fontId="1"/>
  </si>
  <si>
    <t>質問6-1</t>
    <rPh sb="0" eb="2">
      <t>シツモン</t>
    </rPh>
    <phoneticPr fontId="1"/>
  </si>
  <si>
    <t>勾配情報を想定攻撃者が入手できないようにする</t>
    <rPh sb="0" eb="2">
      <t>コウバイ</t>
    </rPh>
    <rPh sb="2" eb="4">
      <t>ジョウホウ</t>
    </rPh>
    <phoneticPr fontId="1"/>
  </si>
  <si>
    <t>質問6-2</t>
    <rPh sb="0" eb="2">
      <t>シツモン</t>
    </rPh>
    <phoneticPr fontId="1"/>
  </si>
  <si>
    <t>訓練済みモデルを管理し、外部に流出しないようにする</t>
    <rPh sb="2" eb="3">
      <t>ズ</t>
    </rPh>
    <rPh sb="8" eb="10">
      <t>カンリ</t>
    </rPh>
    <rPh sb="12" eb="14">
      <t>ガイブ</t>
    </rPh>
    <rPh sb="15" eb="17">
      <t>リュウシュツ</t>
    </rPh>
    <phoneticPr fontId="1"/>
  </si>
  <si>
    <t>質問6-3</t>
    <rPh sb="0" eb="2">
      <t>シツモン</t>
    </rPh>
    <phoneticPr fontId="1"/>
  </si>
  <si>
    <t>条件7</t>
    <rPh sb="0" eb="2">
      <t>ジョウケン</t>
    </rPh>
    <phoneticPr fontId="1"/>
  </si>
  <si>
    <t>正当なデータの類似データセットに関する対応</t>
    <rPh sb="0" eb="2">
      <t>セイトウ</t>
    </rPh>
    <rPh sb="7" eb="9">
      <t>ルイジ</t>
    </rPh>
    <rPh sb="16" eb="17">
      <t>カン</t>
    </rPh>
    <rPh sb="19" eb="21">
      <t>タイオウ</t>
    </rPh>
    <phoneticPr fontId="1"/>
  </si>
  <si>
    <t>システムの利用目的や訓練関連データの詳細な仕様を想定攻撃者が入手、推定できないようにする</t>
    <rPh sb="5" eb="9">
      <t>リヨウモクテキ</t>
    </rPh>
    <rPh sb="18" eb="20">
      <t>ショウサイ</t>
    </rPh>
    <rPh sb="21" eb="23">
      <t>シヨウ</t>
    </rPh>
    <rPh sb="24" eb="26">
      <t>ソウテイ</t>
    </rPh>
    <rPh sb="26" eb="29">
      <t>コウゲキシャ</t>
    </rPh>
    <rPh sb="30" eb="32">
      <t>ニュウシュ</t>
    </rPh>
    <rPh sb="33" eb="35">
      <t>スイテイ</t>
    </rPh>
    <phoneticPr fontId="1"/>
  </si>
  <si>
    <t>質問7-1</t>
    <rPh sb="0" eb="2">
      <t>シツモン</t>
    </rPh>
    <phoneticPr fontId="1"/>
  </si>
  <si>
    <t>質問7-2</t>
    <rPh sb="0" eb="2">
      <t>シツモン</t>
    </rPh>
    <phoneticPr fontId="1"/>
  </si>
  <si>
    <t>質問7-3</t>
    <rPh sb="0" eb="2">
      <t>シツモン</t>
    </rPh>
    <phoneticPr fontId="1"/>
  </si>
  <si>
    <t>条件8</t>
    <rPh sb="0" eb="2">
      <t>ジョウケン</t>
    </rPh>
    <phoneticPr fontId="1"/>
  </si>
  <si>
    <t>扱うデータに関する対応</t>
    <rPh sb="0" eb="1">
      <t>アツカ</t>
    </rPh>
    <rPh sb="6" eb="7">
      <t>カン</t>
    </rPh>
    <rPh sb="9" eb="11">
      <t>タイオウ</t>
    </rPh>
    <phoneticPr fontId="1"/>
  </si>
  <si>
    <t>テーブルデータを扱うAIシステムなのか画像データを扱うAIシステムなのか、利用形態が適切であるかを確認する</t>
    <rPh sb="8" eb="9">
      <t>アツカ</t>
    </rPh>
    <rPh sb="19" eb="21">
      <t>ガゾウ</t>
    </rPh>
    <rPh sb="25" eb="26">
      <t>アツカ</t>
    </rPh>
    <rPh sb="37" eb="41">
      <t>リヨウケイタイ</t>
    </rPh>
    <rPh sb="42" eb="44">
      <t>テキセツ</t>
    </rPh>
    <rPh sb="49" eb="51">
      <t>カクニン</t>
    </rPh>
    <phoneticPr fontId="1"/>
  </si>
  <si>
    <t>質問8-1</t>
    <rPh sb="0" eb="2">
      <t>シツモン</t>
    </rPh>
    <phoneticPr fontId="1"/>
  </si>
  <si>
    <t>シナリオA1</t>
    <phoneticPr fontId="1"/>
  </si>
  <si>
    <t>シナリオA2</t>
    <phoneticPr fontId="1"/>
  </si>
  <si>
    <t>シナリオA3</t>
    <phoneticPr fontId="1"/>
  </si>
  <si>
    <t>シナリオA4</t>
    <phoneticPr fontId="1"/>
  </si>
  <si>
    <t>攻撃シナリオA1の
攻撃可否</t>
    <rPh sb="0" eb="2">
      <t>コウゲキ</t>
    </rPh>
    <rPh sb="10" eb="12">
      <t>コウゲキ</t>
    </rPh>
    <rPh sb="12" eb="14">
      <t>カヒ</t>
    </rPh>
    <phoneticPr fontId="1"/>
  </si>
  <si>
    <t>攻撃者がモデルにアクセス可能（A1）</t>
    <rPh sb="0" eb="3">
      <t>コウゲキシャ</t>
    </rPh>
    <rPh sb="12" eb="14">
      <t>カノウ</t>
    </rPh>
    <phoneticPr fontId="1"/>
  </si>
  <si>
    <t>攻撃者が関連データを入手可能（A1）</t>
    <rPh sb="0" eb="3">
      <t>コウゲキシャ</t>
    </rPh>
    <rPh sb="4" eb="6">
      <t>カンレン</t>
    </rPh>
    <rPh sb="10" eb="12">
      <t>ニュウシュ</t>
    </rPh>
    <rPh sb="12" eb="14">
      <t>カノウ</t>
    </rPh>
    <phoneticPr fontId="1"/>
  </si>
  <si>
    <t>攻撃者が推論を実行でき、結果が入手可能（A1）</t>
    <rPh sb="0" eb="3">
      <t>コウゲキシャ</t>
    </rPh>
    <rPh sb="4" eb="6">
      <t>スイロン</t>
    </rPh>
    <rPh sb="7" eb="9">
      <t>ジッコウ</t>
    </rPh>
    <rPh sb="12" eb="14">
      <t>ケッカ</t>
    </rPh>
    <rPh sb="15" eb="19">
      <t>ニュウシュカノウ</t>
    </rPh>
    <phoneticPr fontId="1"/>
  </si>
  <si>
    <t>条件6-3が成立</t>
    <rPh sb="0" eb="2">
      <t>ジョウケン</t>
    </rPh>
    <rPh sb="6" eb="8">
      <t>セイリツ</t>
    </rPh>
    <phoneticPr fontId="1"/>
  </si>
  <si>
    <t>条件4-3が成立</t>
    <rPh sb="0" eb="2">
      <t>ジョウケン</t>
    </rPh>
    <rPh sb="6" eb="8">
      <t>セイリツ</t>
    </rPh>
    <phoneticPr fontId="1"/>
  </si>
  <si>
    <t>条件7-1が成立</t>
    <rPh sb="0" eb="2">
      <t>ジョウケン</t>
    </rPh>
    <rPh sb="6" eb="8">
      <t>セイリツ</t>
    </rPh>
    <phoneticPr fontId="1"/>
  </si>
  <si>
    <t>条件2-2が成立</t>
    <rPh sb="0" eb="2">
      <t>ジョウケン</t>
    </rPh>
    <rPh sb="6" eb="8">
      <t>セイリツ</t>
    </rPh>
    <phoneticPr fontId="1"/>
  </si>
  <si>
    <t>条件3-1が成立</t>
    <rPh sb="0" eb="2">
      <t>ジョウケン</t>
    </rPh>
    <rPh sb="6" eb="8">
      <t>セイリツ</t>
    </rPh>
    <phoneticPr fontId="1"/>
  </si>
  <si>
    <t>攻撃シナリオA2の
攻撃可否</t>
    <rPh sb="0" eb="2">
      <t>コウゲキ</t>
    </rPh>
    <rPh sb="10" eb="12">
      <t>コウゲキ</t>
    </rPh>
    <rPh sb="12" eb="14">
      <t>カヒ</t>
    </rPh>
    <phoneticPr fontId="1"/>
  </si>
  <si>
    <t>攻撃者がモデルにアクセス可能（A2）</t>
    <rPh sb="0" eb="3">
      <t>コウゲキシャ</t>
    </rPh>
    <rPh sb="12" eb="14">
      <t>カノウ</t>
    </rPh>
    <phoneticPr fontId="1"/>
  </si>
  <si>
    <t>攻撃者が関連データや追加情報を入手可能（A2）</t>
    <rPh sb="0" eb="3">
      <t>コウゲキシャ</t>
    </rPh>
    <rPh sb="4" eb="6">
      <t>カンレン</t>
    </rPh>
    <rPh sb="10" eb="14">
      <t>ツイカジョウホウ</t>
    </rPh>
    <rPh sb="15" eb="17">
      <t>ニュウシュ</t>
    </rPh>
    <rPh sb="17" eb="19">
      <t>カノウ</t>
    </rPh>
    <phoneticPr fontId="1"/>
  </si>
  <si>
    <t>攻撃者が推論を実行でき、結果が入手可能（A2）</t>
    <rPh sb="0" eb="3">
      <t>コウゲキシャ</t>
    </rPh>
    <rPh sb="4" eb="6">
      <t>スイロン</t>
    </rPh>
    <rPh sb="7" eb="9">
      <t>ジッコウ</t>
    </rPh>
    <rPh sb="12" eb="14">
      <t>ケッカ</t>
    </rPh>
    <rPh sb="15" eb="19">
      <t>ニュウシュカノウ</t>
    </rPh>
    <phoneticPr fontId="1"/>
  </si>
  <si>
    <t>条件6-2が成立</t>
    <rPh sb="0" eb="2">
      <t>ジョウケン</t>
    </rPh>
    <rPh sb="6" eb="8">
      <t>セイリツ</t>
    </rPh>
    <phoneticPr fontId="1"/>
  </si>
  <si>
    <t>条件4-4が成立</t>
    <rPh sb="0" eb="2">
      <t>ジョウケン</t>
    </rPh>
    <rPh sb="6" eb="8">
      <t>セイリツ</t>
    </rPh>
    <phoneticPr fontId="1"/>
  </si>
  <si>
    <t>条件2-1が成立</t>
    <rPh sb="6" eb="8">
      <t>セイリツ</t>
    </rPh>
    <phoneticPr fontId="1"/>
  </si>
  <si>
    <t>攻撃シナリオA3の
攻撃可否</t>
    <rPh sb="0" eb="2">
      <t>コウゲキ</t>
    </rPh>
    <rPh sb="10" eb="12">
      <t>コウゲキ</t>
    </rPh>
    <rPh sb="12" eb="14">
      <t>カヒ</t>
    </rPh>
    <phoneticPr fontId="1"/>
  </si>
  <si>
    <t>Model Extractionが実施可能</t>
    <rPh sb="17" eb="19">
      <t>ジッシ</t>
    </rPh>
    <rPh sb="19" eb="21">
      <t>カノウ</t>
    </rPh>
    <phoneticPr fontId="1"/>
  </si>
  <si>
    <t>攻撃シナリオA4の
攻撃可否</t>
    <rPh sb="0" eb="2">
      <t>コウゲキ</t>
    </rPh>
    <rPh sb="10" eb="12">
      <t>コウゲキ</t>
    </rPh>
    <rPh sb="12" eb="14">
      <t>カヒ</t>
    </rPh>
    <phoneticPr fontId="1"/>
  </si>
  <si>
    <t>攻撃者がモデルにアクセス可能（A4）</t>
    <rPh sb="0" eb="3">
      <t>コウゲキシャ</t>
    </rPh>
    <rPh sb="12" eb="14">
      <t>カノウ</t>
    </rPh>
    <phoneticPr fontId="1"/>
  </si>
  <si>
    <t>Poisoningが実施可能</t>
    <rPh sb="10" eb="12">
      <t>ジッシ</t>
    </rPh>
    <rPh sb="12" eb="14">
      <t>カノウ</t>
    </rPh>
    <phoneticPr fontId="1"/>
  </si>
  <si>
    <t>攻撃者が推論を実行でき、結果が入手可能（A4）</t>
    <rPh sb="0" eb="3">
      <t>コウゲキシャ</t>
    </rPh>
    <rPh sb="4" eb="6">
      <t>スイロン</t>
    </rPh>
    <rPh sb="7" eb="9">
      <t>ジッコウ</t>
    </rPh>
    <rPh sb="12" eb="14">
      <t>ケッカ</t>
    </rPh>
    <rPh sb="15" eb="19">
      <t>ニュウシュカノウ</t>
    </rPh>
    <phoneticPr fontId="1"/>
  </si>
  <si>
    <t>シナリオP1</t>
    <phoneticPr fontId="1"/>
  </si>
  <si>
    <t>シナリオP2</t>
    <phoneticPr fontId="1"/>
  </si>
  <si>
    <t>シナリオP3</t>
    <phoneticPr fontId="1"/>
  </si>
  <si>
    <t>攻撃シナリオP1の
攻撃可否</t>
    <rPh sb="0" eb="2">
      <t>コウゲキ</t>
    </rPh>
    <rPh sb="10" eb="12">
      <t>コウゲキ</t>
    </rPh>
    <rPh sb="12" eb="14">
      <t>カヒ</t>
    </rPh>
    <phoneticPr fontId="1"/>
  </si>
  <si>
    <t>攻撃者がモデルにアクセス可能（P1）</t>
    <rPh sb="0" eb="3">
      <t>コウゲキシャ</t>
    </rPh>
    <rPh sb="12" eb="14">
      <t>カノウ</t>
    </rPh>
    <phoneticPr fontId="1"/>
  </si>
  <si>
    <t>条件1-1が成立</t>
    <rPh sb="6" eb="8">
      <t>セイリツ</t>
    </rPh>
    <phoneticPr fontId="1"/>
  </si>
  <si>
    <t>攻撃者が関連情報を入手可能（P1）</t>
    <rPh sb="0" eb="3">
      <t>コウゲキシャ</t>
    </rPh>
    <rPh sb="4" eb="8">
      <t>カンレンジョウホウ</t>
    </rPh>
    <rPh sb="9" eb="13">
      <t>ニュウシュカノウ</t>
    </rPh>
    <phoneticPr fontId="1"/>
  </si>
  <si>
    <t>攻撃者が推論を実行でき結果が入手可能（P1）</t>
    <rPh sb="0" eb="3">
      <t>コウゲキシャ</t>
    </rPh>
    <rPh sb="4" eb="6">
      <t>スイロン</t>
    </rPh>
    <rPh sb="7" eb="9">
      <t>ジッコウ</t>
    </rPh>
    <rPh sb="11" eb="13">
      <t>ケッカ</t>
    </rPh>
    <rPh sb="14" eb="16">
      <t>ニュウシュ</t>
    </rPh>
    <rPh sb="16" eb="18">
      <t>カノウ</t>
    </rPh>
    <phoneticPr fontId="1"/>
  </si>
  <si>
    <t>攻撃シナリオP2の
攻撃可否</t>
    <rPh sb="0" eb="2">
      <t>コウゲキ</t>
    </rPh>
    <rPh sb="10" eb="12">
      <t>コウゲキ</t>
    </rPh>
    <rPh sb="12" eb="14">
      <t>カヒ</t>
    </rPh>
    <phoneticPr fontId="1"/>
  </si>
  <si>
    <t>条件5-1が成立</t>
    <rPh sb="6" eb="8">
      <t>セイリツ</t>
    </rPh>
    <phoneticPr fontId="1"/>
  </si>
  <si>
    <t>攻撃シナリオP3の
攻撃可否</t>
    <rPh sb="0" eb="2">
      <t>コウゲキ</t>
    </rPh>
    <rPh sb="10" eb="12">
      <t>コウゲキ</t>
    </rPh>
    <rPh sb="12" eb="14">
      <t>カヒ</t>
    </rPh>
    <phoneticPr fontId="1"/>
  </si>
  <si>
    <t>攻撃者が関連データを入手可能（P3）</t>
    <rPh sb="0" eb="3">
      <t>コウゲキシャ</t>
    </rPh>
    <rPh sb="4" eb="6">
      <t>カンレン</t>
    </rPh>
    <rPh sb="10" eb="14">
      <t>ニュウシュカノウ</t>
    </rPh>
    <phoneticPr fontId="1"/>
  </si>
  <si>
    <t>シナリオX1</t>
    <phoneticPr fontId="1"/>
  </si>
  <si>
    <t>シナリオX2</t>
    <phoneticPr fontId="1"/>
  </si>
  <si>
    <t>シナリオX3</t>
    <phoneticPr fontId="1"/>
  </si>
  <si>
    <t>シナリオX4</t>
    <phoneticPr fontId="1"/>
  </si>
  <si>
    <t>シナリオX5</t>
    <phoneticPr fontId="1"/>
  </si>
  <si>
    <t>シナリオX6</t>
    <phoneticPr fontId="1"/>
  </si>
  <si>
    <t>攻撃シナリオX1の
攻撃可否</t>
    <rPh sb="0" eb="2">
      <t>コウゲキ</t>
    </rPh>
    <rPh sb="10" eb="12">
      <t>コウゲキ</t>
    </rPh>
    <rPh sb="12" eb="14">
      <t>カヒ</t>
    </rPh>
    <phoneticPr fontId="1"/>
  </si>
  <si>
    <t>条件2-4が成立</t>
    <rPh sb="0" eb="2">
      <t>ジョウケン</t>
    </rPh>
    <rPh sb="6" eb="8">
      <t>セイリツ</t>
    </rPh>
    <phoneticPr fontId="1"/>
  </si>
  <si>
    <t>条件4-1が成立</t>
    <rPh sb="0" eb="2">
      <t>ジョウケン</t>
    </rPh>
    <rPh sb="6" eb="8">
      <t>セイリツ</t>
    </rPh>
    <phoneticPr fontId="1"/>
  </si>
  <si>
    <t>攻撃シナリオX2の
攻撃可否</t>
    <rPh sb="0" eb="2">
      <t>コウゲキ</t>
    </rPh>
    <rPh sb="10" eb="12">
      <t>コウゲキ</t>
    </rPh>
    <rPh sb="12" eb="14">
      <t>カヒ</t>
    </rPh>
    <phoneticPr fontId="1"/>
  </si>
  <si>
    <t>条件2-3が成立</t>
    <rPh sb="0" eb="2">
      <t>ジョウケン</t>
    </rPh>
    <rPh sb="6" eb="8">
      <t>セイリツ</t>
    </rPh>
    <phoneticPr fontId="1"/>
  </si>
  <si>
    <t>条件4-6が成立</t>
    <rPh sb="0" eb="2">
      <t>ジョウケン</t>
    </rPh>
    <rPh sb="6" eb="8">
      <t>セイリツ</t>
    </rPh>
    <phoneticPr fontId="1"/>
  </si>
  <si>
    <t>攻撃シナリオX3の
攻撃可否</t>
    <rPh sb="0" eb="2">
      <t>コウゲキ</t>
    </rPh>
    <rPh sb="10" eb="12">
      <t>コウゲキ</t>
    </rPh>
    <rPh sb="12" eb="14">
      <t>カヒ</t>
    </rPh>
    <phoneticPr fontId="1"/>
  </si>
  <si>
    <t>攻撃者が関連データを多数入手可能（X3）</t>
    <rPh sb="0" eb="3">
      <t>コウゲキシャ</t>
    </rPh>
    <rPh sb="4" eb="6">
      <t>カンレン</t>
    </rPh>
    <rPh sb="10" eb="16">
      <t>タスウニュウシュカノウ</t>
    </rPh>
    <phoneticPr fontId="1"/>
  </si>
  <si>
    <t>攻撃シナリオX4の
攻撃可否</t>
    <rPh sb="0" eb="2">
      <t>コウゲキ</t>
    </rPh>
    <rPh sb="10" eb="12">
      <t>コウゲキ</t>
    </rPh>
    <rPh sb="12" eb="14">
      <t>カヒ</t>
    </rPh>
    <phoneticPr fontId="1"/>
  </si>
  <si>
    <t>条件8-1が成立</t>
    <rPh sb="6" eb="8">
      <t>セイリツ</t>
    </rPh>
    <phoneticPr fontId="1"/>
  </si>
  <si>
    <t>攻撃シナリオX5の
攻撃可否</t>
    <rPh sb="0" eb="2">
      <t>コウゲキ</t>
    </rPh>
    <rPh sb="10" eb="12">
      <t>コウゲキ</t>
    </rPh>
    <rPh sb="12" eb="14">
      <t>カヒ</t>
    </rPh>
    <phoneticPr fontId="1"/>
  </si>
  <si>
    <t>扱うデータがテーブルデータではない（X5）</t>
    <rPh sb="0" eb="1">
      <t>アツカ</t>
    </rPh>
    <phoneticPr fontId="1"/>
  </si>
  <si>
    <t>攻撃シナリオX6の
攻撃可否</t>
    <rPh sb="0" eb="2">
      <t>コウゲキ</t>
    </rPh>
    <rPh sb="10" eb="12">
      <t>コウゲキ</t>
    </rPh>
    <rPh sb="12" eb="14">
      <t>カヒ</t>
    </rPh>
    <phoneticPr fontId="1"/>
  </si>
  <si>
    <t>シナリオI1</t>
    <phoneticPr fontId="1"/>
  </si>
  <si>
    <t>攻撃シナリオI1の
攻撃可否</t>
    <rPh sb="0" eb="2">
      <t>コウゲキ</t>
    </rPh>
    <rPh sb="10" eb="12">
      <t>コウゲキ</t>
    </rPh>
    <rPh sb="12" eb="14">
      <t>カヒ</t>
    </rPh>
    <phoneticPr fontId="1"/>
  </si>
  <si>
    <t>攻撃者がモデルにアクセス可能（I1）</t>
    <rPh sb="0" eb="3">
      <t>コウゲキシャ</t>
    </rPh>
    <rPh sb="12" eb="14">
      <t>カノウ</t>
    </rPh>
    <phoneticPr fontId="1"/>
  </si>
  <si>
    <t>攻撃者が関連データを多数入手可能（I1）</t>
    <rPh sb="4" eb="6">
      <t>カンレン</t>
    </rPh>
    <rPh sb="10" eb="12">
      <t>タスウ</t>
    </rPh>
    <rPh sb="12" eb="16">
      <t>ニュウシュカノウ</t>
    </rPh>
    <phoneticPr fontId="1"/>
  </si>
  <si>
    <t>攻撃者が推論を実行でき、結果が入手可能</t>
    <rPh sb="0" eb="3">
      <t>コウゲキシャ</t>
    </rPh>
    <rPh sb="4" eb="6">
      <t>スイロン</t>
    </rPh>
    <rPh sb="7" eb="9">
      <t>ジッコウ</t>
    </rPh>
    <rPh sb="12" eb="14">
      <t>ケッカ</t>
    </rPh>
    <rPh sb="15" eb="17">
      <t>ニュウシュ</t>
    </rPh>
    <rPh sb="17" eb="19">
      <t>カノウ</t>
    </rPh>
    <phoneticPr fontId="1"/>
  </si>
  <si>
    <t>シナリオM1</t>
    <phoneticPr fontId="1"/>
  </si>
  <si>
    <t>シナリオM2</t>
    <phoneticPr fontId="1"/>
  </si>
  <si>
    <t>シナリオM3</t>
    <phoneticPr fontId="1"/>
  </si>
  <si>
    <t>シナリオM4</t>
    <phoneticPr fontId="1"/>
  </si>
  <si>
    <t>シナリオM5</t>
    <phoneticPr fontId="1"/>
  </si>
  <si>
    <t>シナリオM6</t>
    <phoneticPr fontId="1"/>
  </si>
  <si>
    <t>シナリオM7</t>
    <phoneticPr fontId="1"/>
  </si>
  <si>
    <t>シナリオM8</t>
    <phoneticPr fontId="1"/>
  </si>
  <si>
    <t>攻撃シナリオM1の
攻撃可否</t>
    <rPh sb="0" eb="2">
      <t>コウゲキ</t>
    </rPh>
    <rPh sb="10" eb="12">
      <t>コウゲキ</t>
    </rPh>
    <rPh sb="12" eb="14">
      <t>カヒ</t>
    </rPh>
    <phoneticPr fontId="1"/>
  </si>
  <si>
    <t>条件2-3
が成立</t>
    <rPh sb="0" eb="2">
      <t>ジョウケン</t>
    </rPh>
    <rPh sb="7" eb="9">
      <t>セイリツ</t>
    </rPh>
    <phoneticPr fontId="1"/>
  </si>
  <si>
    <t>条件3-1
が成立</t>
    <rPh sb="0" eb="2">
      <t>ジョウケン</t>
    </rPh>
    <rPh sb="7" eb="9">
      <t>セイリツ</t>
    </rPh>
    <phoneticPr fontId="1"/>
  </si>
  <si>
    <t>条件4-1
が成立</t>
    <rPh sb="0" eb="2">
      <t>ジョウケン</t>
    </rPh>
    <rPh sb="7" eb="9">
      <t>セイリツ</t>
    </rPh>
    <phoneticPr fontId="1"/>
  </si>
  <si>
    <t>条件4-2
が成立</t>
    <rPh sb="0" eb="2">
      <t>ジョウケン</t>
    </rPh>
    <rPh sb="7" eb="9">
      <t>セイリツ</t>
    </rPh>
    <phoneticPr fontId="1"/>
  </si>
  <si>
    <t>条件4-5
が成立</t>
    <rPh sb="0" eb="2">
      <t>ジョウケン</t>
    </rPh>
    <rPh sb="7" eb="9">
      <t>セイリツ</t>
    </rPh>
    <phoneticPr fontId="1"/>
  </si>
  <si>
    <t>攻撃シナリオM2の
攻撃可否</t>
    <rPh sb="0" eb="2">
      <t>コウゲキ</t>
    </rPh>
    <rPh sb="10" eb="12">
      <t>コウゲキ</t>
    </rPh>
    <rPh sb="12" eb="14">
      <t>カヒ</t>
    </rPh>
    <phoneticPr fontId="1"/>
  </si>
  <si>
    <t>条件2-4
が成立</t>
    <rPh sb="0" eb="2">
      <t>ジョウケン</t>
    </rPh>
    <rPh sb="7" eb="9">
      <t>セイリツ</t>
    </rPh>
    <phoneticPr fontId="1"/>
  </si>
  <si>
    <t>条件3-2
が成立</t>
    <rPh sb="0" eb="2">
      <t>ジョウケン</t>
    </rPh>
    <rPh sb="7" eb="9">
      <t>セイリツ</t>
    </rPh>
    <phoneticPr fontId="1"/>
  </si>
  <si>
    <t>攻撃者がモデルにクエリするための情報を入手可能（M2）</t>
    <rPh sb="0" eb="3">
      <t>コウゲキシャ</t>
    </rPh>
    <rPh sb="16" eb="18">
      <t>ジョウホウ</t>
    </rPh>
    <rPh sb="19" eb="23">
      <t>ニュウシュカノウ</t>
    </rPh>
    <phoneticPr fontId="1"/>
  </si>
  <si>
    <t>条件4-3
が成立</t>
    <rPh sb="0" eb="2">
      <t>ジョウケン</t>
    </rPh>
    <rPh sb="7" eb="9">
      <t>セイリツ</t>
    </rPh>
    <phoneticPr fontId="1"/>
  </si>
  <si>
    <t>攻撃シナリオM3の
攻撃可否</t>
    <rPh sb="0" eb="2">
      <t>コウゲキ</t>
    </rPh>
    <rPh sb="10" eb="12">
      <t>コウゲキ</t>
    </rPh>
    <rPh sb="12" eb="14">
      <t>カヒ</t>
    </rPh>
    <phoneticPr fontId="1"/>
  </si>
  <si>
    <t>条件2-1
が成立</t>
    <rPh sb="7" eb="9">
      <t>セイリツ</t>
    </rPh>
    <phoneticPr fontId="1"/>
  </si>
  <si>
    <t>攻撃者がモデルにクエリするための情報を入手可能（M3）</t>
    <rPh sb="0" eb="3">
      <t>コウゲキシャ</t>
    </rPh>
    <rPh sb="16" eb="18">
      <t>ジョウホウ</t>
    </rPh>
    <rPh sb="19" eb="23">
      <t>ニュウシュカノウ</t>
    </rPh>
    <phoneticPr fontId="1"/>
  </si>
  <si>
    <t>攻撃シナリオM4の
攻撃可否</t>
    <rPh sb="0" eb="2">
      <t>コウゲキ</t>
    </rPh>
    <rPh sb="10" eb="12">
      <t>コウゲキ</t>
    </rPh>
    <rPh sb="12" eb="14">
      <t>カヒ</t>
    </rPh>
    <phoneticPr fontId="1"/>
  </si>
  <si>
    <t>条件4-7
が成立</t>
    <rPh sb="0" eb="2">
      <t>ジョウケン</t>
    </rPh>
    <rPh sb="7" eb="9">
      <t>セイリツ</t>
    </rPh>
    <phoneticPr fontId="1"/>
  </si>
  <si>
    <t>攻撃者がモデルにクエリするための情報を入手可能（M4）</t>
    <phoneticPr fontId="1"/>
  </si>
  <si>
    <t>攻撃シナリオM5の
攻撃可否</t>
    <rPh sb="0" eb="2">
      <t>コウゲキ</t>
    </rPh>
    <rPh sb="10" eb="12">
      <t>コウゲキ</t>
    </rPh>
    <rPh sb="12" eb="14">
      <t>カヒ</t>
    </rPh>
    <phoneticPr fontId="1"/>
  </si>
  <si>
    <t>条件2-2
が成立</t>
    <rPh sb="0" eb="2">
      <t>ジョウケン</t>
    </rPh>
    <rPh sb="7" eb="9">
      <t>セイリツ</t>
    </rPh>
    <phoneticPr fontId="1"/>
  </si>
  <si>
    <t>攻撃者がモデルにクエリするための情報を入手可能（M5）</t>
    <rPh sb="0" eb="3">
      <t>コウゲキシャ</t>
    </rPh>
    <rPh sb="16" eb="18">
      <t>ジョウホウ</t>
    </rPh>
    <rPh sb="19" eb="23">
      <t>ニュウシュカノウ</t>
    </rPh>
    <phoneticPr fontId="1"/>
  </si>
  <si>
    <t>攻撃シナリオM6の
攻撃可否</t>
    <rPh sb="0" eb="2">
      <t>コウゲキ</t>
    </rPh>
    <rPh sb="10" eb="12">
      <t>コウゲキ</t>
    </rPh>
    <rPh sb="12" eb="14">
      <t>カヒ</t>
    </rPh>
    <phoneticPr fontId="1"/>
  </si>
  <si>
    <t>攻撃者がモデルにクエリするための情報を入手可能（M6）</t>
    <rPh sb="0" eb="3">
      <t>コウゲキシャ</t>
    </rPh>
    <rPh sb="16" eb="18">
      <t>ジョウホウ</t>
    </rPh>
    <rPh sb="19" eb="23">
      <t>ニュウシュカノウ</t>
    </rPh>
    <phoneticPr fontId="1"/>
  </si>
  <si>
    <t>条件6-1
が成立</t>
    <rPh sb="0" eb="2">
      <t>ジョウケン</t>
    </rPh>
    <rPh sb="7" eb="9">
      <t>セイリツ</t>
    </rPh>
    <phoneticPr fontId="1"/>
  </si>
  <si>
    <t>攻撃シナリオM7の
攻撃可否</t>
    <rPh sb="0" eb="2">
      <t>コウゲキ</t>
    </rPh>
    <rPh sb="10" eb="12">
      <t>コウゲキ</t>
    </rPh>
    <rPh sb="12" eb="14">
      <t>カヒ</t>
    </rPh>
    <phoneticPr fontId="1"/>
  </si>
  <si>
    <t>攻撃シナリオM8の
攻撃可否</t>
    <rPh sb="0" eb="2">
      <t>コウゲキ</t>
    </rPh>
    <rPh sb="10" eb="12">
      <t>コウゲキ</t>
    </rPh>
    <rPh sb="12" eb="14">
      <t>カヒ</t>
    </rPh>
    <phoneticPr fontId="1"/>
  </si>
  <si>
    <t>条件4-6
が成立</t>
    <rPh sb="0" eb="2">
      <t>ジョウケン</t>
    </rPh>
    <rPh sb="7" eb="9">
      <t>セイリツ</t>
    </rPh>
    <phoneticPr fontId="1"/>
  </si>
  <si>
    <t>Yesの例）スマートスピーカー
　　想定攻撃者：利用者
　　想定攻撃者の意志で、スマートスピーカーに何度でも音声を入力することが
　　可能
Noの例）自動運転の標識識別AI
　　想定攻撃者：車に関与できないが、標識には細工ができる第三者
　　カメラで撮影した標識画像をそのまま推論処理にかけるシステムであり
　　（外部からのデータをそのまま推論処理）、想定攻撃者の意思で
　　推論処理を行うことができない
利用者アカウントが存在しないシステム
Yesの例）インターネット上での自動翻訳
　　想定攻撃者：ネット利用者だが利用者登録をしていない人
　　想定攻撃者はアカウントを持っていないが、自由に翻訳を実行することが
　　可能
【①に関して】
例えば、1時間に利用者が5個のデータに対して推論処理を行うシステムで、システムの運用期間が5年だった場合、
5（個/時間）×24（時間）×365（日）×5（年）=219,000（個）
なので2-1A、2-2A、2-3AはYesとなり、2-4AはNoとなります。</t>
    <rPh sb="30" eb="35">
      <t>ソウテイコウゲキシャ</t>
    </rPh>
    <rPh sb="129" eb="131">
      <t>ヒョウシキ</t>
    </rPh>
    <rPh sb="176" eb="181">
      <t>ソウテイコウゲキシャ</t>
    </rPh>
    <rPh sb="188" eb="192">
      <t>スイロンショリ</t>
    </rPh>
    <rPh sb="193" eb="194">
      <t>オコナ</t>
    </rPh>
    <rPh sb="204" eb="207">
      <t>リヨウシャ</t>
    </rPh>
    <rPh sb="236" eb="237">
      <t>ジョウ</t>
    </rPh>
    <rPh sb="239" eb="243">
      <t>ジドウホンヤク</t>
    </rPh>
    <rPh sb="255" eb="258">
      <t>リヨウシャ</t>
    </rPh>
    <rPh sb="263" eb="265">
      <t>トウロク</t>
    </rPh>
    <rPh sb="271" eb="272">
      <t>ヒト</t>
    </rPh>
    <rPh sb="275" eb="280">
      <t>ソウテイコウゲキシャ</t>
    </rPh>
    <rPh sb="287" eb="288">
      <t>モ</t>
    </rPh>
    <rPh sb="295" eb="297">
      <t>ジユウ</t>
    </rPh>
    <rPh sb="298" eb="300">
      <t>ホンヤク</t>
    </rPh>
    <rPh sb="318" eb="319">
      <t>カン</t>
    </rPh>
    <rPh sb="323" eb="324">
      <t>タト</t>
    </rPh>
    <rPh sb="328" eb="330">
      <t>ジカン</t>
    </rPh>
    <rPh sb="336" eb="337">
      <t>コ</t>
    </rPh>
    <rPh sb="342" eb="343">
      <t>タイ</t>
    </rPh>
    <rPh sb="347" eb="349">
      <t>ショリ</t>
    </rPh>
    <rPh sb="350" eb="351">
      <t>オコナ</t>
    </rPh>
    <rPh sb="363" eb="365">
      <t>ウンヨウ</t>
    </rPh>
    <rPh sb="365" eb="367">
      <t>キカン</t>
    </rPh>
    <rPh sb="369" eb="370">
      <t>ネン</t>
    </rPh>
    <rPh sb="373" eb="375">
      <t>バアイ</t>
    </rPh>
    <rPh sb="379" eb="380">
      <t>コ</t>
    </rPh>
    <rPh sb="381" eb="383">
      <t>ジカン</t>
    </rPh>
    <rPh sb="388" eb="390">
      <t>ジカン</t>
    </rPh>
    <rPh sb="396" eb="397">
      <t>ニチ</t>
    </rPh>
    <rPh sb="401" eb="402">
      <t>ネン</t>
    </rPh>
    <rPh sb="412" eb="413">
      <t>コ</t>
    </rPh>
    <phoneticPr fontId="1"/>
  </si>
  <si>
    <t>　</t>
    <phoneticPr fontId="1"/>
  </si>
  <si>
    <t>Yesの例）工場ラインの製品欠陥検知
　　推論攻撃者：工場作業者
　　カメラで撮影した製品画像をそのまま推論処理にかけるシステムであり
　　（外部からのデータをそのまま推論処理）、想定攻撃者は撮影対象の製品を
　　任意のものに物理的に置き換え（推論対象データの置き換え）ることが可能
Noの例）顔識別AI
　　想定攻撃者：利用者
　　利用者が識別AIの前で顔を撮影しない限り推論処理が実行されない
　　ため、「外部からのデータをそのまま推論処理」に当てはまらない
【①に関して】
例えば、1時間に1回、1個のデータに対して自動で推論処理を行うシステムで、システムの運用期間が5年だった場合、
1（個/時間）×24（時間）×365（日）×5（年）=43,000（個）
なので2-1B、2-2B、2-3BはYesとなり、2-4BはNoとなります。</t>
    <rPh sb="90" eb="92">
      <t>ソウテイ</t>
    </rPh>
    <rPh sb="253" eb="254">
      <t>コ</t>
    </rPh>
    <rPh sb="259" eb="260">
      <t>タイ</t>
    </rPh>
    <rPh sb="262" eb="264">
      <t>ジドウ</t>
    </rPh>
    <rPh sb="299" eb="300">
      <t>コ</t>
    </rPh>
    <rPh sb="331" eb="332">
      <t>コ</t>
    </rPh>
    <phoneticPr fontId="1"/>
  </si>
  <si>
    <t xml:space="preserve">Yesの例1）自動運転の標識識別AI
　　想定攻撃者：車に関与でき、標識にも細工ができる運転者
　　識別した標識が車載機に表示されるため、想定攻撃者は判定結果が分かる
Yesの例2）マルウェア検知システム
　　想定攻撃者：マルウェアを送り込む攻撃者
　　検知結果を想定攻撃者には提示しないが、攻撃が成功したことにより
　　判定結果を類推できる
Noの例）自動運転の標識識別AI
　　想定攻撃者：車に関与できないが、標識には細工できる第三者
　　判定結果は想定攻撃者は得ることができない（車の挙動だけでは識別結果は
　　分からない）
</t>
    <rPh sb="7" eb="11">
      <t>ジドウウンテン</t>
    </rPh>
    <rPh sb="27" eb="28">
      <t>クルマ</t>
    </rPh>
    <rPh sb="34" eb="36">
      <t>ヒョウシキ</t>
    </rPh>
    <rPh sb="38" eb="40">
      <t>サイク</t>
    </rPh>
    <rPh sb="69" eb="74">
      <t>ソウテイコウゲキシャ</t>
    </rPh>
    <rPh sb="75" eb="77">
      <t>ハンテイ</t>
    </rPh>
    <rPh sb="77" eb="79">
      <t>ケッカ</t>
    </rPh>
    <rPh sb="132" eb="134">
      <t>ソウテイ</t>
    </rPh>
    <rPh sb="177" eb="181">
      <t>ジドウウンテン</t>
    </rPh>
    <rPh sb="197" eb="198">
      <t>クルマ</t>
    </rPh>
    <rPh sb="199" eb="201">
      <t>カンヨ</t>
    </rPh>
    <rPh sb="207" eb="209">
      <t>ヒョウシキ</t>
    </rPh>
    <rPh sb="211" eb="213">
      <t>サイク</t>
    </rPh>
    <rPh sb="222" eb="224">
      <t>ハンテイ</t>
    </rPh>
    <phoneticPr fontId="1"/>
  </si>
  <si>
    <t>Yesの例）OSS公開しているAIシステム
　　想定攻撃者：利用者
　　公開しているので、ソースコードから基礎情報を知ることができる
Noの例）防犯カメラの人物検知システム
　　想定攻撃者：第三者
　　想定攻撃者はシステムのAIモデルへ入力される画像サイズ（縦横のピクセル
　　サイズ）はわからない</t>
    <rPh sb="96" eb="97">
      <t>サン</t>
    </rPh>
    <rPh sb="101" eb="103">
      <t>ソウテイ</t>
    </rPh>
    <phoneticPr fontId="1"/>
  </si>
  <si>
    <t>Yesの例）車の画像分類AI
　　想定攻撃者：利用者
　　想定された入力サイズの車の画像を準備できればYes
　　（想定された入力サイズではない画像、あるいは動物の画像しか準備できなければNo）
Noの例）防犯カメラシステム
　　想定攻撃者：第三者
　　システムへ入力される映像そのものを入手することは困難</t>
    <rPh sb="122" eb="123">
      <t>サン</t>
    </rPh>
    <phoneticPr fontId="1"/>
  </si>
  <si>
    <t>Yesの例）メンテナンスなどの観点で、損失を返す関数を持っているAI
　　想定攻撃者：保守者
　　損失を返す関数を実行できるため、損失を知ることができる
Noの例）顔識別AI
　　想定攻撃者：第三者
　　想定攻撃者は顔が識別されたか否かしか情報を取得できない</t>
    <rPh sb="19" eb="21">
      <t>ソンシツ</t>
    </rPh>
    <rPh sb="49" eb="51">
      <t>ソンシツ</t>
    </rPh>
    <rPh sb="52" eb="53">
      <t>カエ</t>
    </rPh>
    <rPh sb="65" eb="67">
      <t>ソンシツ</t>
    </rPh>
    <rPh sb="97" eb="98">
      <t>サン</t>
    </rPh>
    <rPh sb="102" eb="104">
      <t>ソウテイ</t>
    </rPh>
    <phoneticPr fontId="1"/>
  </si>
  <si>
    <t>Yesの例）メンテナンスなどの観点で、勾配を返す関数を持っているAI
　　想定攻撃者：保守者
　　勾配入手関数を実行できるため、勾配を知ることができる
Noの例）顔識別AI
　　想定攻撃者：第三者
　　想定攻撃者は顔が識別されたか否かしか情報を取得できない</t>
    <rPh sb="96" eb="97">
      <t>サン</t>
    </rPh>
    <rPh sb="101" eb="103">
      <t>ソウテイ</t>
    </rPh>
    <phoneticPr fontId="1"/>
  </si>
  <si>
    <t>開発者は開発時で自身で推論処理を行える。
実行回数についてはスクリプト等で自動実行させることができる。
データ1個につき、推論処理が5秒かかるとすると、データ1,000,000個を推論するのに
5（秒/個）×1,000,000（個）=5,000,000（秒）
　　　　　　　　　　　　　&lt;58（日）
となるので、全てYes</t>
    <rPh sb="0" eb="3">
      <t>カイハツシャ</t>
    </rPh>
    <rPh sb="4" eb="6">
      <t>カイハツ</t>
    </rPh>
    <rPh sb="6" eb="7">
      <t>ジ</t>
    </rPh>
    <rPh sb="8" eb="10">
      <t>ジシン</t>
    </rPh>
    <rPh sb="13" eb="15">
      <t>ショリ</t>
    </rPh>
    <rPh sb="16" eb="17">
      <t>オコナ</t>
    </rPh>
    <rPh sb="21" eb="25">
      <t>ジッコウカイスウ</t>
    </rPh>
    <rPh sb="35" eb="36">
      <t>トウ</t>
    </rPh>
    <rPh sb="56" eb="57">
      <t>コ</t>
    </rPh>
    <rPh sb="61" eb="65">
      <t>スイロンショリ</t>
    </rPh>
    <rPh sb="67" eb="68">
      <t>ビョウ</t>
    </rPh>
    <rPh sb="88" eb="89">
      <t>コ</t>
    </rPh>
    <rPh sb="90" eb="92">
      <t>スイロン</t>
    </rPh>
    <rPh sb="99" eb="100">
      <t>ビョウ</t>
    </rPh>
    <rPh sb="101" eb="102">
      <t>コ</t>
    </rPh>
    <rPh sb="114" eb="115">
      <t>コ</t>
    </rPh>
    <rPh sb="127" eb="128">
      <t>ビョウ</t>
    </rPh>
    <rPh sb="147" eb="148">
      <t>ニチ</t>
    </rPh>
    <rPh sb="156" eb="157">
      <t>スベ</t>
    </rPh>
    <phoneticPr fontId="1"/>
  </si>
  <si>
    <t>全てNo</t>
    <rPh sb="0" eb="1">
      <t>スベ</t>
    </rPh>
    <phoneticPr fontId="1"/>
  </si>
  <si>
    <t>開発者は開発時で自身で推論処理を行える。
実行回数についてはスクリプト等で自動実行させることができる。
データ1個につき、推論処理が1秒かかるとすると、データ1,000,000個を推論するのに
1（秒/個）×1,000,000（個）=1,000,000（秒）
　　　　　　　　　　　　　&lt;12（日）
となるので、全てYes</t>
    <rPh sb="0" eb="3">
      <t>カイハツシャ</t>
    </rPh>
    <rPh sb="4" eb="6">
      <t>カイハツ</t>
    </rPh>
    <rPh sb="6" eb="7">
      <t>ジ</t>
    </rPh>
    <rPh sb="8" eb="10">
      <t>ジシン</t>
    </rPh>
    <rPh sb="13" eb="15">
      <t>ショリ</t>
    </rPh>
    <rPh sb="16" eb="17">
      <t>オコナ</t>
    </rPh>
    <rPh sb="21" eb="25">
      <t>ジッコウカイスウ</t>
    </rPh>
    <rPh sb="35" eb="36">
      <t>トウ</t>
    </rPh>
    <rPh sb="56" eb="57">
      <t>コ</t>
    </rPh>
    <rPh sb="61" eb="65">
      <t>スイロンショリ</t>
    </rPh>
    <rPh sb="67" eb="68">
      <t>ビョウ</t>
    </rPh>
    <rPh sb="88" eb="89">
      <t>コ</t>
    </rPh>
    <rPh sb="90" eb="92">
      <t>スイロン</t>
    </rPh>
    <rPh sb="99" eb="100">
      <t>ビョウ</t>
    </rPh>
    <rPh sb="101" eb="102">
      <t>コ</t>
    </rPh>
    <rPh sb="114" eb="115">
      <t>コ</t>
    </rPh>
    <rPh sb="127" eb="128">
      <t>ビョウ</t>
    </rPh>
    <rPh sb="147" eb="148">
      <t>ニチ</t>
    </rPh>
    <rPh sb="156" eb="157">
      <t>スベ</t>
    </rPh>
    <phoneticPr fontId="1"/>
  </si>
  <si>
    <t>回答は推論処理の実行間隔とシステム運用期間に依存
1時間に1回、データを1個入力して推論を行い、システムの運用期間が5年だった場合、
1（個/時間）×24（時間）×365（日）×5（年）=43,000（個）
なので2-1A、2-2A、2-3AはYesとなり、2-4AはNo</t>
    <phoneticPr fontId="1"/>
  </si>
  <si>
    <t>開発者は開発時で自身で推論処理を行える。
実行回数についてはスクリプト等で自動実行させることができる。
データ1個につき、推論処理が1秒かかるとすると、データ1,000,000個を推論するのに
1（秒/個）×1,000,000（個）=1,000,000（秒）
　　　　　　　　　　　　　&lt;12（日）
となるので、全てYes</t>
    <phoneticPr fontId="1"/>
  </si>
  <si>
    <t>カメラで撮影した標識画像をそのまま推論処理にかけるシステムであり（外部からのデータをそのまま推論処理）、サービス提供者の意思で推論処理を行うことはできないため、「想定攻撃者の意思で推論処理を行えるシステム」に該当しない。
2-1B以降の質問に回答する</t>
    <rPh sb="56" eb="59">
      <t>テイキョウシャ</t>
    </rPh>
    <rPh sb="60" eb="62">
      <t>イシ</t>
    </rPh>
    <rPh sb="63" eb="67">
      <t>スイロンショリ</t>
    </rPh>
    <rPh sb="68" eb="69">
      <t>オコナ</t>
    </rPh>
    <rPh sb="104" eb="106">
      <t>ガイトウ</t>
    </rPh>
    <rPh sb="119" eb="120">
      <t>ホン</t>
    </rPh>
    <rPh sb="120" eb="122">
      <t>セツモンガイトウイコウシツモンカイトウ</t>
    </rPh>
    <phoneticPr fontId="1"/>
  </si>
  <si>
    <t>カメラで撮影した標識画像をそのまま推論処理にかけるシステムであり（外部からのデータをそのまま推論処理）、利用者の意思で推論処理を行うことはできないため、「想定攻撃者の意思で推論処理を行えるシステム」に該当しない。
2-1B以降の質問に回答する</t>
    <rPh sb="52" eb="55">
      <t>リヨウシャ</t>
    </rPh>
    <rPh sb="59" eb="63">
      <t>スイロンショリ</t>
    </rPh>
    <rPh sb="64" eb="65">
      <t>オコナ</t>
    </rPh>
    <phoneticPr fontId="1"/>
  </si>
  <si>
    <t>カメラで撮影した標識画像をそのまま推論処理にかけるシステムであり（外部からのデータをそのまま推論処理）、第三者の意思で推論処理を行うことはできないため、「想定攻撃者の意思で推論処理を行えるシステム」に該当しない。
2-1B以降の質問に回答する</t>
    <rPh sb="52" eb="55">
      <t>ダイサンシャ</t>
    </rPh>
    <rPh sb="59" eb="63">
      <t>スイロンショリ</t>
    </rPh>
    <rPh sb="64" eb="65">
      <t>オコナ</t>
    </rPh>
    <phoneticPr fontId="1"/>
  </si>
  <si>
    <t>工場ラインの製品欠陥検知</t>
    <phoneticPr fontId="1"/>
  </si>
  <si>
    <t>カメラで撮影した製品画像をそのまま推論処理にかけるシステムであり（外部からのデータをそのまま推論処理）、サービス提供者の意思で推論処理を行うことはできないため、「想定攻撃者の意思で推論処理を行えるシステム」に該当しない。
2-1B以降の質問に回答する</t>
    <rPh sb="8" eb="10">
      <t>セイヒン</t>
    </rPh>
    <rPh sb="63" eb="67">
      <t>スイロンショリ</t>
    </rPh>
    <rPh sb="68" eb="69">
      <t>オコナ</t>
    </rPh>
    <phoneticPr fontId="1"/>
  </si>
  <si>
    <t>カメラで撮影した製品画像をそのまま推論処理にかけるシステムであり（外部からのデータをそのまま推論処理）、利用者の意思で推論処理を行うことはできないため、「想定攻撃者の意思で推論処理を行えるシステム」に該当しない。
2-1B以降の質問に回答する</t>
    <rPh sb="52" eb="55">
      <t>リヨウシャ</t>
    </rPh>
    <phoneticPr fontId="1"/>
  </si>
  <si>
    <t>カメラで撮影した製品画像をそのまま推論処理にかけるシステムであり（外部からのデータをそのまま推論処理）、第三者の意思で推論処理を行うことはできないため、「想定攻撃者の意思で推論処理を行えるシステム」に該当しない。
2-1B以降の質問に回答する</t>
    <rPh sb="52" eb="55">
      <t>ダイサンシャ</t>
    </rPh>
    <phoneticPr fontId="1"/>
  </si>
  <si>
    <t>開発者は開発時に自身の意思で推論処理を実行できるため、
「自動で推論処理を行うシステム」に該当しない。
2-1A以降の質問に回答する。</t>
    <rPh sb="0" eb="2">
      <t>カイハツ</t>
    </rPh>
    <rPh sb="4" eb="7">
      <t>カイハツジ</t>
    </rPh>
    <rPh sb="8" eb="10">
      <t>ジシン</t>
    </rPh>
    <rPh sb="11" eb="13">
      <t>イシ</t>
    </rPh>
    <rPh sb="14" eb="18">
      <t>スイロンショリ</t>
    </rPh>
    <rPh sb="19" eb="21">
      <t>ジッコウ</t>
    </rPh>
    <phoneticPr fontId="1"/>
  </si>
  <si>
    <t>サービス提供者がスマートスピーカーに音声を入力しない限り推論処理が実行されないため、
「自動で推論処理を行うシステム」に該当しない。
2-1A以降の質問に回答する。</t>
    <rPh sb="4" eb="6">
      <t>テイキョウ</t>
    </rPh>
    <rPh sb="6" eb="7">
      <t>シャ</t>
    </rPh>
    <rPh sb="18" eb="20">
      <t>オンセイ</t>
    </rPh>
    <rPh sb="21" eb="23">
      <t>ニュウリョク</t>
    </rPh>
    <phoneticPr fontId="1"/>
  </si>
  <si>
    <t>利用者がスマートスピーカーに音声を入力しない限り推論処理が実行されないため、
「自動で推論処理を行うシステム」に該当しない。
2-1A以降の質問に回答する。</t>
    <rPh sb="0" eb="2">
      <t>リヨウ</t>
    </rPh>
    <rPh sb="2" eb="3">
      <t>シャ</t>
    </rPh>
    <rPh sb="14" eb="16">
      <t>オンセイ</t>
    </rPh>
    <rPh sb="17" eb="19">
      <t>ニュウリョク</t>
    </rPh>
    <phoneticPr fontId="1"/>
  </si>
  <si>
    <t>第三者がスマートスピーカーに音声を入力しない限り推論処理が実行されないため、
「自動で推論処理を行うシステム」に該当しない。
2-1A以降の質問に回答する。</t>
    <rPh sb="0" eb="3">
      <t>ダイサンシャ</t>
    </rPh>
    <phoneticPr fontId="1"/>
  </si>
  <si>
    <t>サービス提供者は開発時にAIを実行することはできない。
運用中にAIを実行しようとすると、利用者と同等のことしかできない。
その場合、回答は推論処理の実行間隔とシステム運用期間に依存。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t>
    <rPh sb="4" eb="7">
      <t>テイキョウシャ</t>
    </rPh>
    <rPh sb="8" eb="10">
      <t>カイハツ</t>
    </rPh>
    <rPh sb="10" eb="11">
      <t>ジ</t>
    </rPh>
    <rPh sb="15" eb="17">
      <t>ジッコウ</t>
    </rPh>
    <rPh sb="28" eb="30">
      <t>ウンヨウ</t>
    </rPh>
    <rPh sb="29" eb="30">
      <t>カイウン</t>
    </rPh>
    <rPh sb="35" eb="37">
      <t>ジッコウ</t>
    </rPh>
    <rPh sb="45" eb="48">
      <t>リヨウシャ</t>
    </rPh>
    <rPh sb="49" eb="51">
      <t>ドウトウ</t>
    </rPh>
    <rPh sb="64" eb="66">
      <t>バアイ</t>
    </rPh>
    <rPh sb="67" eb="69">
      <t>カイトウ</t>
    </rPh>
    <phoneticPr fontId="1"/>
  </si>
  <si>
    <t>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t>
    <phoneticPr fontId="1"/>
  </si>
  <si>
    <t>開発者は開発時に自身の意思で推論処理を実行できるため、
「自動で推論処理を行うシステム」に該当しない。
2-1A以降の質問に回答する。</t>
    <rPh sb="0" eb="2">
      <t>カイハツ</t>
    </rPh>
    <rPh sb="4" eb="6">
      <t>カイハツ</t>
    </rPh>
    <rPh sb="6" eb="7">
      <t>ジ</t>
    </rPh>
    <rPh sb="8" eb="10">
      <t>ジシン</t>
    </rPh>
    <rPh sb="11" eb="13">
      <t>イシ</t>
    </rPh>
    <rPh sb="14" eb="18">
      <t>スイロンショリ</t>
    </rPh>
    <rPh sb="19" eb="21">
      <t>ジッコウ</t>
    </rPh>
    <phoneticPr fontId="1"/>
  </si>
  <si>
    <t xml:space="preserve">サービス提供者は開発時にAIを実行することはできない。
サービス提供者が工場に入れない場合は全てNo
工場に入れる場合は、推論処理の実行間隔とシステム運用期間に依存。
1時間に1回自動で推論処理を行うシステムに対してデータの置き換えを一度行い、
システムの運用期間が5年だった場合、
1（個/時間）×24（時間）×365（日）×5（年）=43,000（回）
なので2-1B、2-2B、2-3BはYesとなり、2-4BはNo
</t>
    <rPh sb="4" eb="7">
      <t>テイキョウシャ</t>
    </rPh>
    <rPh sb="8" eb="11">
      <t>カイハツジ</t>
    </rPh>
    <rPh sb="15" eb="17">
      <t>ジッコウ</t>
    </rPh>
    <rPh sb="32" eb="35">
      <t>テイキョウシャ</t>
    </rPh>
    <rPh sb="36" eb="38">
      <t>コウジョウ</t>
    </rPh>
    <rPh sb="39" eb="40">
      <t>ハイ</t>
    </rPh>
    <rPh sb="43" eb="45">
      <t>バアイ</t>
    </rPh>
    <rPh sb="46" eb="47">
      <t>スベ</t>
    </rPh>
    <rPh sb="52" eb="54">
      <t>コウジョウ</t>
    </rPh>
    <rPh sb="55" eb="56">
      <t>ハイ</t>
    </rPh>
    <rPh sb="58" eb="60">
      <t>バアイ</t>
    </rPh>
    <rPh sb="64" eb="66">
      <t>ショリ</t>
    </rPh>
    <rPh sb="67" eb="69">
      <t>ジッコウ</t>
    </rPh>
    <rPh sb="69" eb="71">
      <t>カンカク</t>
    </rPh>
    <rPh sb="76" eb="78">
      <t>ウンヨウ</t>
    </rPh>
    <rPh sb="78" eb="80">
      <t>キカン</t>
    </rPh>
    <rPh sb="81" eb="83">
      <t>イゾン</t>
    </rPh>
    <rPh sb="106" eb="107">
      <t>タイ</t>
    </rPh>
    <rPh sb="113" eb="114">
      <t>オ</t>
    </rPh>
    <rPh sb="115" eb="116">
      <t>カ</t>
    </rPh>
    <rPh sb="118" eb="120">
      <t>イチド</t>
    </rPh>
    <rPh sb="120" eb="121">
      <t>オコナ</t>
    </rPh>
    <rPh sb="145" eb="146">
      <t>コ</t>
    </rPh>
    <phoneticPr fontId="1"/>
  </si>
  <si>
    <t xml:space="preserve">第三者は工場に入れないとすると全てNo
入れる（侵入した）とすると、数個から100個程度の置き換えは可能。
なので2-1BはYesとなり、2-2B、2-3B、2-4BはNo
</t>
    <rPh sb="0" eb="3">
      <t>ダイサンシャ</t>
    </rPh>
    <rPh sb="4" eb="6">
      <t>コウジョウ</t>
    </rPh>
    <rPh sb="7" eb="8">
      <t>ハイ</t>
    </rPh>
    <rPh sb="15" eb="16">
      <t>スベ</t>
    </rPh>
    <rPh sb="20" eb="21">
      <t>ハイ</t>
    </rPh>
    <rPh sb="24" eb="26">
      <t>シンニュウ</t>
    </rPh>
    <rPh sb="34" eb="36">
      <t>スウコ</t>
    </rPh>
    <rPh sb="41" eb="44">
      <t>コテイド</t>
    </rPh>
    <rPh sb="45" eb="46">
      <t>オ</t>
    </rPh>
    <rPh sb="47" eb="48">
      <t>カ</t>
    </rPh>
    <rPh sb="50" eb="52">
      <t>カノウ</t>
    </rPh>
    <phoneticPr fontId="1"/>
  </si>
  <si>
    <t>インターネット上での自動翻訳</t>
    <phoneticPr fontId="1"/>
  </si>
  <si>
    <t>サービス提供責任者が文章を入力しない限り推論処理が実行されないため、
「自動で推論処理を行うシステム」に該当しない。
2-1A以降の質問に回答する。</t>
    <rPh sb="10" eb="12">
      <t>ブンショウ</t>
    </rPh>
    <phoneticPr fontId="1"/>
  </si>
  <si>
    <t>利用者が文章を入力しない限り推論処理が実行されないため、
「自動で推論処理を行うシステム」に該当しない。
2-1A以降の質問に回答する。</t>
    <rPh sb="0" eb="3">
      <t>リヨウシャ</t>
    </rPh>
    <rPh sb="4" eb="6">
      <t>ブンショウ</t>
    </rPh>
    <phoneticPr fontId="1"/>
  </si>
  <si>
    <t>第三者が文章を入力しない限り推論処理が実行されないため、
「自動で推論処理を行うシステム」に該当しない。
2-1A以降の質問に回答する。</t>
    <rPh sb="0" eb="3">
      <t>ダイサンシャ</t>
    </rPh>
    <phoneticPr fontId="1"/>
  </si>
  <si>
    <t xml:space="preserve">自動運転の標識識別AI
</t>
    <phoneticPr fontId="1"/>
  </si>
  <si>
    <t>車の画像分類AIの場合</t>
    <phoneticPr fontId="1"/>
  </si>
  <si>
    <t>AIへの入力データそのものの1個以上の入手</t>
    <rPh sb="15" eb="18">
      <t>コイジョウ</t>
    </rPh>
    <rPh sb="19" eb="21">
      <t>ニュウシュ</t>
    </rPh>
    <phoneticPr fontId="1"/>
  </si>
  <si>
    <t>AIへの入力データそのものの1000個以上の入手</t>
    <rPh sb="18" eb="19">
      <t>コ</t>
    </rPh>
    <rPh sb="19" eb="21">
      <t>イジョウ</t>
    </rPh>
    <rPh sb="22" eb="24">
      <t>ニュウシュ</t>
    </rPh>
    <phoneticPr fontId="1"/>
  </si>
  <si>
    <t>AIへの入力データそのものの10000個以上の入手</t>
    <rPh sb="19" eb="20">
      <t>コ</t>
    </rPh>
    <rPh sb="20" eb="22">
      <t>イジョウ</t>
    </rPh>
    <rPh sb="23" eb="25">
      <t>ニュウシュ</t>
    </rPh>
    <phoneticPr fontId="1"/>
  </si>
  <si>
    <t>AIへの入力データの統計情報の入手</t>
    <rPh sb="10" eb="14">
      <t>トウケイジョウホウ</t>
    </rPh>
    <rPh sb="15" eb="17">
      <t>ニュウシュ</t>
    </rPh>
    <phoneticPr fontId="1"/>
  </si>
  <si>
    <t>攻撃者がAIへの入力データに関する情報を入手可能（M1）</t>
    <rPh sb="0" eb="3">
      <t>コウゲキシャ</t>
    </rPh>
    <rPh sb="14" eb="15">
      <t>カン</t>
    </rPh>
    <rPh sb="17" eb="19">
      <t>ジョウホウ</t>
    </rPh>
    <rPh sb="20" eb="22">
      <t>ニュウシュ</t>
    </rPh>
    <rPh sb="22" eb="24">
      <t>カノウ</t>
    </rPh>
    <phoneticPr fontId="1"/>
  </si>
  <si>
    <t>サービス提供者は随時自分の意志で訓練処理を行えるのでYes</t>
    <rPh sb="8" eb="10">
      <t>ズイジ</t>
    </rPh>
    <rPh sb="10" eb="12">
      <t>ジブン</t>
    </rPh>
    <rPh sb="13" eb="15">
      <t>イシ</t>
    </rPh>
    <rPh sb="18" eb="20">
      <t>ショリ</t>
    </rPh>
    <rPh sb="21" eb="22">
      <t>オコナ</t>
    </rPh>
    <phoneticPr fontId="1"/>
  </si>
  <si>
    <t>開発者は随時自分の意志で訓練処理を行えるのでYes</t>
    <rPh sb="0" eb="3">
      <t>カイハツシャ</t>
    </rPh>
    <rPh sb="4" eb="6">
      <t>ズイジ</t>
    </rPh>
    <rPh sb="6" eb="8">
      <t>ジブン</t>
    </rPh>
    <rPh sb="9" eb="11">
      <t>イシ</t>
    </rPh>
    <rPh sb="12" eb="14">
      <t>クンレン</t>
    </rPh>
    <rPh sb="14" eb="16">
      <t>ショリ</t>
    </rPh>
    <rPh sb="17" eb="18">
      <t>オコナ</t>
    </rPh>
    <phoneticPr fontId="1"/>
  </si>
  <si>
    <t>開発者は開発時に判定結果を得られるのでYes</t>
    <rPh sb="0" eb="3">
      <t>カイハツシャ</t>
    </rPh>
    <rPh sb="4" eb="7">
      <t>カイハツジ</t>
    </rPh>
    <rPh sb="8" eb="12">
      <t>ハンテイケッカ</t>
    </rPh>
    <rPh sb="13" eb="14">
      <t>エ</t>
    </rPh>
    <phoneticPr fontId="1"/>
  </si>
  <si>
    <t>車の挙動だけでは判定結果がわからないのでNo</t>
    <rPh sb="1" eb="3">
      <t>キョドウ</t>
    </rPh>
    <rPh sb="7" eb="9">
      <t>ハンテイ</t>
    </rPh>
    <rPh sb="9" eb="11">
      <t>ケッカ</t>
    </rPh>
    <phoneticPr fontId="1"/>
  </si>
  <si>
    <t>開発者は開発時に判定結果を得られるのでYes</t>
    <phoneticPr fontId="1"/>
  </si>
  <si>
    <t>開発者は開発時に関数を実行できるのでYes</t>
    <rPh sb="0" eb="3">
      <t>カイハツシャ</t>
    </rPh>
    <rPh sb="4" eb="7">
      <t>カイハツジ</t>
    </rPh>
    <rPh sb="8" eb="10">
      <t>カンスウ</t>
    </rPh>
    <rPh sb="11" eb="13">
      <t>ジッコウ</t>
    </rPh>
    <phoneticPr fontId="1"/>
  </si>
  <si>
    <t>開発者は開発時に関数を実行できるのでYes</t>
    <phoneticPr fontId="1"/>
  </si>
  <si>
    <t>開発者は開発時に関数を実行できるのでYes</t>
    <rPh sb="0" eb="3">
      <t>カイハツシャ</t>
    </rPh>
    <rPh sb="4" eb="6">
      <t>カイハツ</t>
    </rPh>
    <rPh sb="6" eb="7">
      <t>ジ</t>
    </rPh>
    <rPh sb="8" eb="10">
      <t>カンスウ</t>
    </rPh>
    <rPh sb="11" eb="13">
      <t>ジッコウ</t>
    </rPh>
    <phoneticPr fontId="1"/>
  </si>
  <si>
    <t>サービス提供者なので想定された入力サイズを知っており、その画像を準備できるので全てYes</t>
    <phoneticPr fontId="1"/>
  </si>
  <si>
    <t>開発者なので想定された入力サイズを知っており、その画像を準備できるので全てYes</t>
    <phoneticPr fontId="1"/>
  </si>
  <si>
    <t>開発者なので想定された入力データを知っており、その画像を準備できるので全てYes</t>
    <phoneticPr fontId="1"/>
  </si>
  <si>
    <t>サービス提供者なので想定された入力データを知っており、その画像を準備できるので全てYes</t>
    <phoneticPr fontId="1"/>
  </si>
  <si>
    <t>開発者なのでどのようなデータが類似データかがわかり、用意できるならば全てYes</t>
    <rPh sb="0" eb="3">
      <t>カイハツシャ</t>
    </rPh>
    <rPh sb="15" eb="17">
      <t>ルイジ</t>
    </rPh>
    <rPh sb="26" eb="28">
      <t>ヨウイ</t>
    </rPh>
    <rPh sb="34" eb="35">
      <t>スベ</t>
    </rPh>
    <phoneticPr fontId="1"/>
  </si>
  <si>
    <t>サービス提供者なのでどのようなデータが類似データかがわかり、用意できるならば全てYes</t>
    <phoneticPr fontId="1"/>
  </si>
  <si>
    <t>一般的な顔画像のデータセットを用意できるので全てYes</t>
    <rPh sb="0" eb="3">
      <t>イッパンテキ</t>
    </rPh>
    <rPh sb="4" eb="5">
      <t>カオ</t>
    </rPh>
    <rPh sb="5" eb="7">
      <t>ガゾウ</t>
    </rPh>
    <rPh sb="15" eb="17">
      <t>ヨウイ</t>
    </rPh>
    <rPh sb="22" eb="23">
      <t>スベ</t>
    </rPh>
    <phoneticPr fontId="1"/>
  </si>
  <si>
    <t>予測使用する属性（年齢、住所、給与等）が分かっており、
さらに分布がほぼ同一のデータセットが入手できる場合に全てYes</t>
    <rPh sb="0" eb="2">
      <t>ヨソク</t>
    </rPh>
    <rPh sb="2" eb="4">
      <t>シヨウ</t>
    </rPh>
    <rPh sb="6" eb="8">
      <t>ゾクセイ</t>
    </rPh>
    <rPh sb="9" eb="11">
      <t>ネンレイ</t>
    </rPh>
    <rPh sb="12" eb="14">
      <t>ジュウショ</t>
    </rPh>
    <rPh sb="15" eb="17">
      <t>キュウヨ</t>
    </rPh>
    <rPh sb="17" eb="18">
      <t>トウ</t>
    </rPh>
    <rPh sb="20" eb="21">
      <t>ワ</t>
    </rPh>
    <rPh sb="31" eb="33">
      <t>ブンプ</t>
    </rPh>
    <rPh sb="36" eb="38">
      <t>ドウイツ</t>
    </rPh>
    <rPh sb="46" eb="48">
      <t>ニュウシュ</t>
    </rPh>
    <rPh sb="51" eb="53">
      <t>バアイ</t>
    </rPh>
    <rPh sb="54" eb="55">
      <t>スベ</t>
    </rPh>
    <phoneticPr fontId="1"/>
  </si>
  <si>
    <t>予測使用する属性（年齢、住所、給与等）が分かっており、さらに分布がほぼ同一のデータセットが入手できる場合に全てYes</t>
    <rPh sb="0" eb="2">
      <t>ヨソク</t>
    </rPh>
    <rPh sb="2" eb="4">
      <t>シヨウ</t>
    </rPh>
    <rPh sb="6" eb="8">
      <t>ゾクセイ</t>
    </rPh>
    <rPh sb="9" eb="11">
      <t>ネンレイ</t>
    </rPh>
    <rPh sb="12" eb="14">
      <t>ジュウショ</t>
    </rPh>
    <rPh sb="15" eb="17">
      <t>キュウヨ</t>
    </rPh>
    <rPh sb="17" eb="18">
      <t>トウ</t>
    </rPh>
    <rPh sb="20" eb="21">
      <t>ワ</t>
    </rPh>
    <rPh sb="30" eb="32">
      <t>ブンプ</t>
    </rPh>
    <rPh sb="35" eb="37">
      <t>ドウイツ</t>
    </rPh>
    <rPh sb="45" eb="47">
      <t>ニュウシュ</t>
    </rPh>
    <rPh sb="50" eb="52">
      <t>バアイ</t>
    </rPh>
    <rPh sb="53" eb="54">
      <t>スベ</t>
    </rPh>
    <phoneticPr fontId="1"/>
  </si>
  <si>
    <t>サービス提供者は開発時にAIを実行することはできない。
運用中にAIを実行できるなら、利用者と同等のことができるのでYes</t>
    <rPh sb="8" eb="11">
      <t>カイハツジ</t>
    </rPh>
    <rPh sb="15" eb="17">
      <t>ジッコウ</t>
    </rPh>
    <rPh sb="28" eb="30">
      <t>ウンヨウ</t>
    </rPh>
    <rPh sb="30" eb="31">
      <t>チュウ</t>
    </rPh>
    <rPh sb="35" eb="37">
      <t>ジッコウ</t>
    </rPh>
    <rPh sb="43" eb="46">
      <t>リヨウシャ</t>
    </rPh>
    <rPh sb="47" eb="49">
      <t>ドウトウ</t>
    </rPh>
    <phoneticPr fontId="1"/>
  </si>
  <si>
    <t>Yesの例：顔識別AI
　　想定攻撃者：利用者
　　一般的な顔の画像データセットを得ることができる
Yesの例：給与予測AI
　　想定攻撃者：第三者
　　推論に使用するデータの種類（年齢、住所等）と推論対象のデータの種類（給与）が分かっていて、かつ、推論対象のデータセットとほぼ同一の分布のデータセットが入手できる場合</t>
    <phoneticPr fontId="1"/>
  </si>
  <si>
    <t>【2-1A】がYesであった場合、
想定攻撃者は【2-1A】において、意図したデータ1,000個以上に対して推論処理を実行することができますか？</t>
    <rPh sb="14" eb="16">
      <t>バアイ</t>
    </rPh>
    <rPh sb="35" eb="37">
      <t>イト</t>
    </rPh>
    <rPh sb="47" eb="48">
      <t>コ</t>
    </rPh>
    <rPh sb="51" eb="52">
      <t>タイ</t>
    </rPh>
    <rPh sb="56" eb="58">
      <t>ショリ</t>
    </rPh>
    <phoneticPr fontId="1"/>
  </si>
  <si>
    <t>【2-2A】がYesであった場合、
想定攻撃者は【2-1A】において、意図したデータ10,000個以上に対して推論処理を実行することができますか？</t>
    <rPh sb="19" eb="20">
      <t>タイ</t>
    </rPh>
    <rPh sb="55" eb="57">
      <t>ショリ</t>
    </rPh>
    <rPh sb="62" eb="63">
      <t>スウ</t>
    </rPh>
    <rPh sb="68" eb="70">
      <t>マイスウコスウ</t>
    </rPh>
    <phoneticPr fontId="1"/>
  </si>
  <si>
    <t>【2-3A】がYesであった場合、
想定攻撃者は【2-1A】において、意図したデータ1,000,000個以上に対して推論処理を実行することができますか？</t>
    <phoneticPr fontId="1"/>
  </si>
  <si>
    <t>【2-1B】がYesであった場合、
想定攻撃者は【2-1B】において、推論対象データを1,000個以上置き換えたり、混入したりすることで、推論処理に通すことができますか？</t>
    <rPh sb="14" eb="16">
      <t>バアイ</t>
    </rPh>
    <rPh sb="48" eb="49">
      <t>コ</t>
    </rPh>
    <rPh sb="71" eb="73">
      <t>ショリ</t>
    </rPh>
    <rPh sb="74" eb="75">
      <t>トオ</t>
    </rPh>
    <phoneticPr fontId="1"/>
  </si>
  <si>
    <t>【2-2B】がYesであった場合、
想定攻撃者は【2-1B】において、推論対象データを10,000個以上置き換えたり、混入したりすることで、推論処理に通すことができますか？</t>
    <rPh sb="14" eb="16">
      <t>バアイ</t>
    </rPh>
    <rPh sb="18" eb="20">
      <t>ソウテイ</t>
    </rPh>
    <rPh sb="20" eb="23">
      <t>コウゲキシャ</t>
    </rPh>
    <rPh sb="49" eb="50">
      <t>コ</t>
    </rPh>
    <phoneticPr fontId="1"/>
  </si>
  <si>
    <t>【2-3B】がYesであった場合、
想定攻撃者は【2-1B】において、推論対象データを1,000,000個以上置き換えたり、混入したりすることで、推論処理に通すことができますか？</t>
    <rPh sb="52" eb="53">
      <t>コ</t>
    </rPh>
    <phoneticPr fontId="1"/>
  </si>
  <si>
    <t>【4-3】がYesであった場合、
AIシステムへの入力データそのもの(訓練データ or テストデータ or 推論対象データ) を想定攻撃者が、1,000個程度以上入手できますか？
①一人の想定攻撃者は1個しか入手できない場合でも複数の想定攻撃者が合計で1,000個以上入手できる場合は当てはまります</t>
    <rPh sb="13" eb="15">
      <t>バアイ</t>
    </rPh>
    <rPh sb="64" eb="69">
      <t>ソウテイコウゲキシャ</t>
    </rPh>
    <rPh sb="94" eb="99">
      <t>ソウテイコウゲキシャ</t>
    </rPh>
    <rPh sb="110" eb="112">
      <t>バアイ</t>
    </rPh>
    <rPh sb="114" eb="116">
      <t>フクスウ</t>
    </rPh>
    <rPh sb="117" eb="119">
      <t>ソウテイ</t>
    </rPh>
    <rPh sb="119" eb="122">
      <t>コウゲキシャ</t>
    </rPh>
    <rPh sb="134" eb="136">
      <t>ニュウシュ</t>
    </rPh>
    <phoneticPr fontId="1"/>
  </si>
  <si>
    <t>【4-4】がYesであった場合、
AIシステムへの入力データそのもの(訓練データ or バリデーションデータ or テストデータ or 推論対象データ) を想定攻撃者が、10,000個程度以上入手できますか？</t>
    <phoneticPr fontId="1"/>
  </si>
  <si>
    <r>
      <rPr>
        <b/>
        <sz val="11"/>
        <color theme="1"/>
        <rFont val="游ゴシック"/>
        <family val="3"/>
        <charset val="128"/>
        <scheme val="minor"/>
      </rPr>
      <t>推論処理可能なデータの個数に関する質問</t>
    </r>
    <r>
      <rPr>
        <sz val="11"/>
        <color theme="1"/>
        <rFont val="游ゴシック"/>
        <family val="3"/>
        <charset val="128"/>
        <scheme val="minor"/>
      </rPr>
      <t xml:space="preserve">
分析対象のAIシステムが、
想定攻撃者の意思で推論処理を行える場合は【2-1A】から、
自動で推論処理を行うシステムの場合は質問【2-1B】からお答えください。
どちらにも当てはまる場合には、両方お答えください。</t>
    </r>
    <rPh sb="4" eb="6">
      <t>カノウ</t>
    </rPh>
    <rPh sb="11" eb="13">
      <t>コスウ</t>
    </rPh>
    <rPh sb="14" eb="15">
      <t>カン</t>
    </rPh>
    <rPh sb="17" eb="19">
      <t>シツモン</t>
    </rPh>
    <rPh sb="20" eb="22">
      <t>ブンセキ</t>
    </rPh>
    <rPh sb="22" eb="24">
      <t>タイショウ</t>
    </rPh>
    <rPh sb="34" eb="39">
      <t>ソウテイコウゲキシャ</t>
    </rPh>
    <rPh sb="51" eb="53">
      <t>バアイ</t>
    </rPh>
    <rPh sb="93" eb="94">
      <t>コタ</t>
    </rPh>
    <rPh sb="106" eb="107">
      <t>ア</t>
    </rPh>
    <rPh sb="111" eb="113">
      <t>バアイ</t>
    </rPh>
    <rPh sb="116" eb="118">
      <t>リョウホウ</t>
    </rPh>
    <rPh sb="119" eb="120">
      <t>コタ</t>
    </rPh>
    <phoneticPr fontId="1"/>
  </si>
  <si>
    <t>推薦システム
（利用者の操作ログを定期的に自動で訓練する場合）</t>
    <rPh sb="0" eb="2">
      <t>スイセン</t>
    </rPh>
    <rPh sb="17" eb="20">
      <t>テイキテキ</t>
    </rPh>
    <rPh sb="21" eb="23">
      <t>ジドウ</t>
    </rPh>
    <phoneticPr fontId="1"/>
  </si>
  <si>
    <t>Yesの例）推薦システム
　　想定攻撃者：システムの利用者
　　利用者の操作によって訓練処理が実行される推薦システムの場合</t>
    <rPh sb="26" eb="29">
      <t>リヨウシャ</t>
    </rPh>
    <rPh sb="44" eb="46">
      <t>ショリ</t>
    </rPh>
    <rPh sb="47" eb="49">
      <t>ジッコウ</t>
    </rPh>
    <rPh sb="52" eb="54">
      <t>スイセン</t>
    </rPh>
    <rPh sb="59" eb="61">
      <t>バアイ</t>
    </rPh>
    <phoneticPr fontId="1"/>
  </si>
  <si>
    <t>Yesの例）推薦システム
　　想定攻撃者：システムの利用者
　　利用者の操作ログを定期的に自動で訓練する推薦システムの場合</t>
    <rPh sb="26" eb="29">
      <t>リヨウシャ</t>
    </rPh>
    <rPh sb="52" eb="54">
      <t>スイセン</t>
    </rPh>
    <phoneticPr fontId="1"/>
  </si>
  <si>
    <t>推薦システム
（利用者の操作によって訓練処理が実行されるとき）</t>
    <rPh sb="0" eb="2">
      <t>スイセン</t>
    </rPh>
    <rPh sb="8" eb="11">
      <t>リヨウシャ</t>
    </rPh>
    <rPh sb="12" eb="14">
      <t>ソウサ</t>
    </rPh>
    <rPh sb="18" eb="20">
      <t>クンレン</t>
    </rPh>
    <rPh sb="20" eb="22">
      <t>ショリ</t>
    </rPh>
    <rPh sb="23" eb="25">
      <t>ジッコウ</t>
    </rPh>
    <phoneticPr fontId="1"/>
  </si>
  <si>
    <t>利用者は操作を行うことで随時自分の意思で訓練を行えるのでYes</t>
    <rPh sb="0" eb="3">
      <t>リヨウシャ</t>
    </rPh>
    <rPh sb="4" eb="6">
      <t>ソウサ</t>
    </rPh>
    <rPh sb="7" eb="8">
      <t>オコナ</t>
    </rPh>
    <rPh sb="12" eb="14">
      <t>ズイジ</t>
    </rPh>
    <rPh sb="14" eb="16">
      <t>ジブン</t>
    </rPh>
    <rPh sb="17" eb="19">
      <t>イシ</t>
    </rPh>
    <rPh sb="23" eb="24">
      <t>オコナ</t>
    </rPh>
    <phoneticPr fontId="1"/>
  </si>
  <si>
    <t>7-3</t>
    <phoneticPr fontId="1"/>
  </si>
  <si>
    <t>条件7-2
が成立</t>
    <rPh sb="0" eb="2">
      <t>ジョウケン</t>
    </rPh>
    <rPh sb="7" eb="9">
      <t>セイリツ</t>
    </rPh>
    <phoneticPr fontId="1"/>
  </si>
  <si>
    <t>攻撃シナリオI2の
攻撃可否</t>
    <rPh sb="0" eb="2">
      <t>コウゲキ</t>
    </rPh>
    <rPh sb="10" eb="12">
      <t>コウゲキ</t>
    </rPh>
    <rPh sb="12" eb="14">
      <t>カヒ</t>
    </rPh>
    <phoneticPr fontId="1"/>
  </si>
  <si>
    <t>攻撃者がモデルにアクセス可能（I2）</t>
    <rPh sb="0" eb="3">
      <t>コウゲキシャ</t>
    </rPh>
    <rPh sb="12" eb="14">
      <t>カノウ</t>
    </rPh>
    <phoneticPr fontId="1"/>
  </si>
  <si>
    <t>攻撃者が関連データを多数入手可能（I2）</t>
    <rPh sb="4" eb="6">
      <t>カンレン</t>
    </rPh>
    <rPh sb="10" eb="12">
      <t>タスウ</t>
    </rPh>
    <rPh sb="12" eb="16">
      <t>ニュウシュカノウ</t>
    </rPh>
    <phoneticPr fontId="1"/>
  </si>
  <si>
    <t>シナリオI2</t>
    <phoneticPr fontId="1"/>
  </si>
  <si>
    <t>攻撃シナリオI2で攻撃可能</t>
    <rPh sb="0" eb="2">
      <t>コウゲキ</t>
    </rPh>
    <rPh sb="9" eb="11">
      <t>コウゲキ</t>
    </rPh>
    <rPh sb="11" eb="13">
      <t>カノウ</t>
    </rPh>
    <phoneticPr fontId="1"/>
  </si>
  <si>
    <t>I2</t>
    <phoneticPr fontId="1"/>
  </si>
  <si>
    <t>外部や内部から入手した訓練済みモデルを一部でも流用し、転移性を利用してAIを構築していますか？
あるいは、AutoMLを利用してAIを構築していますか？
①インターネットから入手したモデルを内部に流用している場合やインターネット以外でもあまり信頼できない入手先から入手したモデルを流用している場合に当てはまります
②信頼できる配布元から入手したモデル、あるいは信頼できるAutoMLを利用している場合は当てはまりません</t>
    <rPh sb="60" eb="62">
      <t>リヨウ</t>
    </rPh>
    <rPh sb="67" eb="69">
      <t>コウチク</t>
    </rPh>
    <rPh sb="158" eb="160">
      <t>シンライ</t>
    </rPh>
    <rPh sb="163" eb="166">
      <t>ハイフモト</t>
    </rPh>
    <rPh sb="168" eb="170">
      <t>ニュウシュ</t>
    </rPh>
    <rPh sb="180" eb="182">
      <t>シンライ</t>
    </rPh>
    <rPh sb="192" eb="194">
      <t>リヨウ</t>
    </rPh>
    <rPh sb="198" eb="200">
      <t>バアイ</t>
    </rPh>
    <rPh sb="201" eb="202">
      <t>ア</t>
    </rPh>
    <phoneticPr fontId="1"/>
  </si>
  <si>
    <t>想定攻撃者が準備した推論対象データ1個以上に対して推論処理を実行することができますか？
①推論対象データ1個とはAIが処理する最小単位のデータの集まりです。テーブルデータなら1行、画像なら1枚です。
②想定攻撃者が推論処理を実行可能なデータの個数は、運用期間や推論処理の実行間隔などを考慮して導出してください。
③想定攻撃者が複数の利用者アカウントを作成できる場合、各利用者アカウントが実行した推論処理の合計数も考慮してください。
④物体検知AIの場合、想定攻撃者が被写体を準備・細工でき、その被写体を撮影できる（推論処理できる）場合に当てはまります。</t>
    <rPh sb="6" eb="8">
      <t>ジュンビ</t>
    </rPh>
    <rPh sb="10" eb="14">
      <t>スイロンタイショウ</t>
    </rPh>
    <rPh sb="22" eb="23">
      <t>タイ</t>
    </rPh>
    <rPh sb="45" eb="47">
      <t>スイロン</t>
    </rPh>
    <rPh sb="47" eb="49">
      <t>タイショウ</t>
    </rPh>
    <rPh sb="121" eb="123">
      <t>コスウ</t>
    </rPh>
    <rPh sb="257" eb="261">
      <t>スイロンショリ</t>
    </rPh>
    <phoneticPr fontId="1"/>
  </si>
  <si>
    <t>想定攻撃者が推論対象データを1個以上置き換えたり、混入したりすることで、推論処理に通すことができますか？
①推論対象データ1個とはAIが処理する最小単位のデータの集まりです。テーブルデータなら1行、画像なら1枚です。
②想定攻撃者が推論処理を実行可能なデータ個数は、運用期間や推論処理の実行間隔などを考慮して導出してください。
③物体検知AIの場合、想定攻撃者が被写体を準備・細工でき、その被写体が撮影される（推論処理に入力される）場合に当てはまります。</t>
    <rPh sb="0" eb="2">
      <t>ソウテイ</t>
    </rPh>
    <rPh sb="2" eb="5">
      <t>コウゲキシャ</t>
    </rPh>
    <rPh sb="18" eb="19">
      <t>オ</t>
    </rPh>
    <rPh sb="20" eb="21">
      <t>カ</t>
    </rPh>
    <rPh sb="25" eb="27">
      <t>コンニュウ</t>
    </rPh>
    <rPh sb="38" eb="40">
      <t>ショリ</t>
    </rPh>
    <rPh sb="41" eb="42">
      <t>トオ</t>
    </rPh>
    <rPh sb="181" eb="184">
      <t>ヒシャタイ</t>
    </rPh>
    <rPh sb="185" eb="187">
      <t>ジュンビ</t>
    </rPh>
    <rPh sb="188" eb="190">
      <t>サイク</t>
    </rPh>
    <rPh sb="195" eb="198">
      <t>ヒシャタイ</t>
    </rPh>
    <rPh sb="199" eb="201">
      <t>サツエイ</t>
    </rPh>
    <rPh sb="205" eb="209">
      <t>スイロンショリ</t>
    </rPh>
    <rPh sb="210" eb="212">
      <t>ニュウリョク</t>
    </rPh>
    <rPh sb="216" eb="218">
      <t>バアイ</t>
    </rPh>
    <rPh sb="219" eb="220">
      <t>ア</t>
    </rPh>
    <phoneticPr fontId="1"/>
  </si>
  <si>
    <t>AIシステムへの入力データそのもの(訓練データ or バリデーションデータ or テストデータ or 推論対象データ) を想定攻撃者が、1個以上入手できますか？
①入力データ1個とはAIが処理する最小単位のデータの集まりです。テーブルデータなら1行、画像なら1枚です。
②想定攻撃者がAIシステムのタスクと入力データのメタ情報を知ることができ、推論対象データを生成・準備することができる場合はYesです。
③推論処理の実行APIがある場合、実行APIへの入力データが入手できるかを指します。
④物体検知AIの場合、各データには、物体の検知結果と物体の位置情報が含まれている場合に当てはまります。</t>
    <rPh sb="82" eb="84">
      <t>ニュウリョク</t>
    </rPh>
    <rPh sb="136" eb="141">
      <t>ソウテイコウゲキシャ</t>
    </rPh>
    <rPh sb="153" eb="155">
      <t>ニュウリョク</t>
    </rPh>
    <rPh sb="161" eb="163">
      <t>ジョウホウ</t>
    </rPh>
    <rPh sb="164" eb="165">
      <t>シ</t>
    </rPh>
    <rPh sb="172" eb="176">
      <t>スイロンタイショウ</t>
    </rPh>
    <rPh sb="180" eb="182">
      <t>セイセイ</t>
    </rPh>
    <rPh sb="183" eb="185">
      <t>ジュンビ</t>
    </rPh>
    <rPh sb="193" eb="195">
      <t>バアイ</t>
    </rPh>
    <rPh sb="240" eb="241">
      <t>サ</t>
    </rPh>
    <rPh sb="247" eb="251">
      <t>ブッタイケンチ</t>
    </rPh>
    <rPh sb="254" eb="256">
      <t>バアイ</t>
    </rPh>
    <rPh sb="257" eb="258">
      <t>カク</t>
    </rPh>
    <rPh sb="264" eb="266">
      <t>ブッタイ</t>
    </rPh>
    <rPh sb="272" eb="274">
      <t>ブッタイ</t>
    </rPh>
    <rPh sb="275" eb="279">
      <t>イチジョウホウ</t>
    </rPh>
    <rPh sb="280" eb="281">
      <t>フク</t>
    </rPh>
    <rPh sb="286" eb="288">
      <t>バアイ</t>
    </rPh>
    <rPh sb="289" eb="290">
      <t>ア</t>
    </rPh>
    <phoneticPr fontId="1"/>
  </si>
  <si>
    <t>訓練関連データに関して、想定攻撃者が1個以上入手できますか？
①訓練関連データ1個とはAIが処理する最小単位のデータの集まりです。テーブルデータなら1行、画像なら1枚です。
②訓練関連データは、訓練データ、バリデーションデータ、もしくはテストデータのことです。
③物体検知AIの場合、各データに物体の検知結果と物体の位置情報が含まれている場合に当てはまります。</t>
    <rPh sb="8" eb="9">
      <t>カン</t>
    </rPh>
    <rPh sb="12" eb="17">
      <t>ソウテイコウゲキシャ</t>
    </rPh>
    <rPh sb="32" eb="36">
      <t>クンレンカンレン</t>
    </rPh>
    <rPh sb="132" eb="136">
      <t>ブッタイケンチ</t>
    </rPh>
    <rPh sb="139" eb="141">
      <t>バアイ</t>
    </rPh>
    <rPh sb="142" eb="143">
      <t>カク</t>
    </rPh>
    <rPh sb="147" eb="149">
      <t>ブッタイ</t>
    </rPh>
    <rPh sb="150" eb="152">
      <t>ケンチ</t>
    </rPh>
    <rPh sb="155" eb="157">
      <t>ブッタイ</t>
    </rPh>
    <rPh sb="158" eb="162">
      <t>イチジョウホウ</t>
    </rPh>
    <rPh sb="163" eb="164">
      <t>フク</t>
    </rPh>
    <rPh sb="169" eb="171">
      <t>バアイ</t>
    </rPh>
    <rPh sb="172" eb="173">
      <t>ア</t>
    </rPh>
    <phoneticPr fontId="1"/>
  </si>
  <si>
    <t>AIシステムの仕様として想定される入力データと類似のデータセット（ほぼ同じ用途、ほぼ同じ種類・ジャンルのデータ。ラベルも含みます（想定攻撃者が正しいラベルを付与できる場合も含みます））を、想定攻撃者が1個以上、何らかの手段で準備・入手できますか？
①類似データ1個とはAIが処理する最小単位のデータの集まりです。テーブルデータなら1行、画像なら1枚です。
②物体検知AIの場合、物体の検知結果と物体の位置情報が含まれる場合に当てはまります。</t>
    <rPh sb="0" eb="2">
      <t>ジョウケン</t>
    </rPh>
    <rPh sb="60" eb="61">
      <t>フク</t>
    </rPh>
    <rPh sb="65" eb="70">
      <t>ソウテイコウゲキシャ</t>
    </rPh>
    <rPh sb="71" eb="72">
      <t>タダ</t>
    </rPh>
    <rPh sb="78" eb="80">
      <t>フヨ</t>
    </rPh>
    <rPh sb="83" eb="85">
      <t>バアイ</t>
    </rPh>
    <rPh sb="86" eb="87">
      <t>フク</t>
    </rPh>
    <rPh sb="125" eb="127">
      <t>ルイジ</t>
    </rPh>
    <rPh sb="179" eb="183">
      <t>ブッタイケンチ</t>
    </rPh>
    <rPh sb="186" eb="188">
      <t>バアイ</t>
    </rPh>
    <rPh sb="189" eb="191">
      <t>ブッタイ</t>
    </rPh>
    <rPh sb="192" eb="196">
      <t>ケンチケッカ</t>
    </rPh>
    <rPh sb="197" eb="199">
      <t>ブッタイ</t>
    </rPh>
    <rPh sb="200" eb="204">
      <t>イチジョウホウ</t>
    </rPh>
    <rPh sb="205" eb="206">
      <t>フク</t>
    </rPh>
    <rPh sb="209" eb="211">
      <t>バアイ</t>
    </rPh>
    <rPh sb="212" eb="213">
      <t>ア</t>
    </rPh>
    <phoneticPr fontId="1"/>
  </si>
  <si>
    <t>想定攻撃者にモデルの判定結果を提示しますか？
 あるいは、想定攻撃者は判定結果を類推することができますか？
①判定結果とはモデルからの出力のことで、例えば分類タスクの場合には分類ラベル、回帰などの予測AIにおいては予測結果などのことを指します
②物体検知AIの場合、物体の検知結果と物体の位置情報を両方提示する場合に当てはまります</t>
    <rPh sb="10" eb="12">
      <t>ハンテイ</t>
    </rPh>
    <rPh sb="12" eb="14">
      <t>ケッカ</t>
    </rPh>
    <rPh sb="15" eb="17">
      <t>テイジ</t>
    </rPh>
    <rPh sb="29" eb="31">
      <t>ソウテイ</t>
    </rPh>
    <rPh sb="31" eb="34">
      <t>コウゲキシャ</t>
    </rPh>
    <rPh sb="35" eb="37">
      <t>ハンテイ</t>
    </rPh>
    <rPh sb="37" eb="39">
      <t>ケッカ</t>
    </rPh>
    <rPh sb="40" eb="42">
      <t>ルイスイ</t>
    </rPh>
    <rPh sb="123" eb="127">
      <t>ブッタイケンチ</t>
    </rPh>
    <rPh sb="130" eb="132">
      <t>バアイ</t>
    </rPh>
    <rPh sb="133" eb="135">
      <t>ブッタイ</t>
    </rPh>
    <rPh sb="136" eb="138">
      <t>ケンチ</t>
    </rPh>
    <rPh sb="141" eb="143">
      <t>ブッタイ</t>
    </rPh>
    <rPh sb="144" eb="148">
      <t>イチジョウホウ</t>
    </rPh>
    <rPh sb="149" eb="151">
      <t>リョウホウ</t>
    </rPh>
    <rPh sb="151" eb="153">
      <t>テイジ</t>
    </rPh>
    <rPh sb="155" eb="157">
      <t>バアイ</t>
    </rPh>
    <rPh sb="158" eb="159">
      <t>ア</t>
    </rPh>
    <phoneticPr fontId="1"/>
  </si>
  <si>
    <t xml:space="preserve">【7-1】がYesであった場合、
AIシステムの仕様として想定するデータと類似のデータセットを、想定攻撃者が1,000個程度以上、何らかの手段で準備・入手できますか？
</t>
    <rPh sb="13" eb="15">
      <t>バアイ</t>
    </rPh>
    <rPh sb="48" eb="53">
      <t>ソウテイコウゲキシャ</t>
    </rPh>
    <phoneticPr fontId="1"/>
  </si>
  <si>
    <t>【7-2】がYesであった場合、
AIシステムの仕様として想定するデータと類似のデータセットを、想定攻撃者が10,000個程度以上、何らかの手段で準備・入手できますか？</t>
    <phoneticPr fontId="1"/>
  </si>
  <si>
    <t>条件7-2が成立</t>
    <rPh sb="0" eb="2">
      <t>ジョウケン</t>
    </rPh>
    <rPh sb="6" eb="8">
      <t>セイリツ</t>
    </rPh>
    <phoneticPr fontId="1"/>
  </si>
  <si>
    <t>条件7-3
が成立</t>
    <rPh sb="0" eb="2">
      <t>ジョウケン</t>
    </rPh>
    <rPh sb="7" eb="9">
      <t>セイリツ</t>
    </rPh>
    <phoneticPr fontId="1"/>
  </si>
  <si>
    <t>攻撃者がモデルにクエリするための情報を入手可能（M1）</t>
    <rPh sb="0" eb="3">
      <t>コウゲキシャ</t>
    </rPh>
    <rPh sb="16" eb="18">
      <t>ジョウホウ</t>
    </rPh>
    <rPh sb="19" eb="23">
      <t>ニュウシュカノウ</t>
    </rPh>
    <phoneticPr fontId="1"/>
  </si>
  <si>
    <t>Copyright ©2023 富士通株式会社</t>
    <phoneticPr fontId="1"/>
  </si>
  <si>
    <t>攻撃シナリオI3の
攻撃可否</t>
    <rPh sb="0" eb="2">
      <t>コウゲキ</t>
    </rPh>
    <rPh sb="10" eb="12">
      <t>コウゲキ</t>
    </rPh>
    <rPh sb="12" eb="14">
      <t>カヒ</t>
    </rPh>
    <phoneticPr fontId="1"/>
  </si>
  <si>
    <t>シナリオI3</t>
    <phoneticPr fontId="1"/>
  </si>
  <si>
    <t>攻撃シナリオI3で攻撃可能</t>
    <rPh sb="0" eb="2">
      <t>コウゲキ</t>
    </rPh>
    <rPh sb="9" eb="11">
      <t>コウゲキ</t>
    </rPh>
    <rPh sb="11" eb="12">
      <t>カ</t>
    </rPh>
    <phoneticPr fontId="1"/>
  </si>
  <si>
    <t>I3</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</si>
</sst>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b/>
      <sz val="18"/>
      <color theme="1"/>
      <name val="游ゴシック"/>
      <family val="3"/>
      <charset val="128"/>
      <scheme val="minor"/>
    </font>
    <font>
      <sz val="11"/>
      <color theme="1"/>
      <name val="游ゴシック"/>
      <family val="3"/>
      <charset val="128"/>
      <scheme val="minor"/>
    </font>
    <font>
      <b/>
      <sz val="11"/>
      <color theme="1"/>
      <name val="游ゴシック"/>
      <family val="3"/>
      <charset val="128"/>
      <scheme val="minor"/>
    </font>
    <font>
      <b/>
      <sz val="14"/>
      <color theme="1"/>
      <name val="游ゴシック"/>
      <family val="3"/>
      <charset val="128"/>
      <scheme val="minor"/>
    </font>
  </fonts>
  <fills count="5">
    <fill>
      <patternFill patternType="none"/>
    </fill>
    <fill>
      <patternFill patternType="gray125"/>
    </fill>
    <fill>
      <patternFill patternType="solid">
        <fgColor theme="8" tint="0.79998168889431442"/>
        <bgColor indexed="64"/>
      </patternFill>
    </fill>
    <fill>
      <patternFill patternType="solid">
        <fgColor rgb="FFCCCCFF"/>
        <bgColor indexed="64"/>
      </patternFill>
    </fill>
    <fill>
      <patternFill patternType="solid">
        <fgColor rgb="FFCCFFCC"/>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auto="1"/>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right style="medium">
        <color indexed="64"/>
      </right>
      <top/>
      <bottom/>
      <diagonal/>
    </border>
    <border>
      <left/>
      <right/>
      <top style="thin">
        <color indexed="64"/>
      </top>
      <bottom style="thin">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54">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4" xfId="0" applyBorder="1">
      <alignment vertical="center"/>
    </xf>
    <xf numFmtId="0" fontId="0" fillId="0" borderId="5" xfId="0" applyBorder="1" applyAlignment="1">
      <alignment vertical="center" wrapText="1"/>
    </xf>
    <xf numFmtId="0" fontId="0" fillId="0" borderId="4" xfId="0" applyBorder="1" applyAlignment="1">
      <alignment vertical="center" wrapText="1"/>
    </xf>
    <xf numFmtId="0" fontId="0" fillId="0" borderId="8" xfId="0" applyBorder="1">
      <alignment vertical="center"/>
    </xf>
    <xf numFmtId="0" fontId="0" fillId="0" borderId="2" xfId="0" applyBorder="1">
      <alignment vertical="center"/>
    </xf>
    <xf numFmtId="0" fontId="0" fillId="0" borderId="3" xfId="0" applyBorder="1">
      <alignment vertical="center"/>
    </xf>
    <xf numFmtId="0" fontId="0" fillId="0" borderId="5" xfId="0" applyBorder="1">
      <alignment vertical="center"/>
    </xf>
    <xf numFmtId="0" fontId="0" fillId="0" borderId="7" xfId="0" applyBorder="1">
      <alignment vertical="center"/>
    </xf>
    <xf numFmtId="0" fontId="0" fillId="0" borderId="6" xfId="0" applyBorder="1">
      <alignment vertical="center"/>
    </xf>
    <xf numFmtId="0" fontId="0" fillId="0" borderId="9"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0" xfId="0" applyBorder="1">
      <alignment vertical="center"/>
    </xf>
    <xf numFmtId="0" fontId="0" fillId="0" borderId="14" xfId="0" applyBorder="1">
      <alignment vertical="center"/>
    </xf>
    <xf numFmtId="0" fontId="0" fillId="0" borderId="8" xfId="0" applyBorder="1" applyAlignment="1">
      <alignment vertical="center" wrapText="1"/>
    </xf>
    <xf numFmtId="0" fontId="0" fillId="0" borderId="2" xfId="0" applyBorder="1" applyAlignment="1">
      <alignment vertical="center" wrapText="1"/>
    </xf>
    <xf numFmtId="0" fontId="0" fillId="0" borderId="6" xfId="0" applyBorder="1" applyAlignment="1">
      <alignment vertical="center" wrapText="1"/>
    </xf>
    <xf numFmtId="0" fontId="2" fillId="0" borderId="0" xfId="0" applyFont="1">
      <alignment vertical="center"/>
    </xf>
    <xf numFmtId="0" fontId="3" fillId="0" borderId="0" xfId="0" applyFont="1">
      <alignment vertical="center"/>
    </xf>
    <xf numFmtId="0" fontId="0" fillId="0" borderId="13" xfId="0" applyBorder="1" applyAlignment="1">
      <alignment vertical="center" wrapText="1"/>
    </xf>
    <xf numFmtId="0" fontId="3" fillId="0" borderId="0" xfId="0" applyFont="1" applyAlignment="1">
      <alignment vertical="center" wrapText="1"/>
    </xf>
    <xf numFmtId="0" fontId="5" fillId="0" borderId="0" xfId="0" applyFont="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pplyAlignment="1">
      <alignment vertical="center" wrapText="1"/>
    </xf>
    <xf numFmtId="0" fontId="0" fillId="0" borderId="7" xfId="0" applyBorder="1" applyAlignment="1">
      <alignment vertical="center" wrapText="1"/>
    </xf>
    <xf numFmtId="49" fontId="0" fillId="0" borderId="0" xfId="0" applyNumberFormat="1">
      <alignment vertical="center"/>
    </xf>
    <xf numFmtId="0" fontId="0" fillId="0" borderId="0" xfId="0" applyAlignment="1">
      <alignment vertical="top"/>
    </xf>
    <xf numFmtId="0" fontId="3" fillId="0" borderId="0" xfId="0" applyFont="1" applyAlignment="1">
      <alignment vertical="top" wrapText="1"/>
    </xf>
    <xf numFmtId="49" fontId="0" fillId="0" borderId="1" xfId="0" applyNumberFormat="1" applyBorder="1">
      <alignment vertical="center"/>
    </xf>
    <xf numFmtId="0" fontId="0" fillId="0" borderId="0" xfId="0" applyAlignment="1">
      <alignment horizontal="left" vertical="center" wrapText="1"/>
    </xf>
    <xf numFmtId="49" fontId="0" fillId="0" borderId="11" xfId="0" applyNumberFormat="1" applyBorder="1">
      <alignment vertical="center"/>
    </xf>
    <xf numFmtId="0" fontId="0" fillId="0" borderId="11" xfId="0" applyBorder="1" applyAlignment="1">
      <alignment vertical="top" wrapText="1"/>
    </xf>
    <xf numFmtId="0" fontId="0" fillId="0" borderId="3" xfId="0" applyBorder="1" applyAlignment="1">
      <alignment horizontal="left" vertical="center" wrapText="1"/>
    </xf>
    <xf numFmtId="0" fontId="0" fillId="0" borderId="3" xfId="0" applyBorder="1" applyAlignment="1">
      <alignment vertical="center" wrapText="1"/>
    </xf>
    <xf numFmtId="49" fontId="0" fillId="0" borderId="9" xfId="0" applyNumberFormat="1" applyBorder="1">
      <alignment vertical="center"/>
    </xf>
    <xf numFmtId="0" fontId="0" fillId="0" borderId="9" xfId="0" applyBorder="1" applyAlignment="1">
      <alignment vertical="top" wrapText="1"/>
    </xf>
    <xf numFmtId="0" fontId="0" fillId="0" borderId="9" xfId="0" applyBorder="1" applyAlignment="1">
      <alignment horizontal="left" vertical="center" wrapText="1"/>
    </xf>
    <xf numFmtId="0" fontId="0" fillId="0" borderId="9" xfId="0" applyBorder="1" applyAlignment="1">
      <alignment vertical="center" wrapText="1"/>
    </xf>
    <xf numFmtId="49" fontId="0" fillId="0" borderId="13" xfId="0" applyNumberFormat="1" applyBorder="1">
      <alignment vertical="center"/>
    </xf>
    <xf numFmtId="0" fontId="4" fillId="0" borderId="0" xfId="0" applyFont="1" applyAlignment="1">
      <alignment vertical="top" wrapText="1"/>
    </xf>
    <xf numFmtId="49" fontId="0" fillId="0" borderId="0" xfId="0" applyNumberFormat="1" applyAlignment="1">
      <alignment horizontal="center" vertical="center"/>
    </xf>
    <xf numFmtId="0" fontId="0" fillId="0" borderId="0" xfId="0" applyAlignment="1">
      <alignment horizontal="left" vertical="center"/>
    </xf>
    <xf numFmtId="0" fontId="0" fillId="0" borderId="10" xfId="0" applyBorder="1" applyAlignment="1">
      <alignment vertical="top"/>
    </xf>
    <xf numFmtId="0" fontId="0" fillId="0" borderId="21" xfId="0" applyBorder="1" applyAlignment="1">
      <alignment vertical="top"/>
    </xf>
    <xf numFmtId="0" fontId="0" fillId="0" borderId="14" xfId="0" applyBorder="1" applyAlignment="1">
      <alignment vertical="top"/>
    </xf>
    <xf numFmtId="49" fontId="0" fillId="0" borderId="0" xfId="0" applyNumberFormat="1" applyAlignment="1">
      <alignment horizontal="left" vertical="center"/>
    </xf>
    <xf numFmtId="0" fontId="0" fillId="0" borderId="13" xfId="0" applyBorder="1" applyAlignment="1">
      <alignment vertical="top"/>
    </xf>
    <xf numFmtId="0" fontId="0" fillId="0" borderId="20" xfId="0" applyBorder="1" applyAlignment="1">
      <alignment vertical="top"/>
    </xf>
    <xf numFmtId="49" fontId="0" fillId="0" borderId="15" xfId="0" applyNumberFormat="1" applyBorder="1" applyAlignment="1">
      <alignment horizontal="left" vertical="center"/>
    </xf>
    <xf numFmtId="0" fontId="0" fillId="0" borderId="15" xfId="0" applyBorder="1" applyAlignment="1">
      <alignment horizontal="left" vertical="center" wrapText="1"/>
    </xf>
    <xf numFmtId="0" fontId="0" fillId="0" borderId="3" xfId="0" applyBorder="1" applyAlignment="1">
      <alignment vertical="top" wrapText="1"/>
    </xf>
    <xf numFmtId="0" fontId="0" fillId="0" borderId="3" xfId="0" applyBorder="1" applyAlignment="1">
      <alignment vertical="top"/>
    </xf>
    <xf numFmtId="0" fontId="0" fillId="0" borderId="9" xfId="0" applyBorder="1" applyAlignment="1">
      <alignment vertical="top"/>
    </xf>
    <xf numFmtId="0" fontId="0" fillId="0" borderId="22" xfId="0" applyBorder="1" applyAlignment="1">
      <alignment horizontal="left" vertical="center" wrapText="1"/>
    </xf>
    <xf numFmtId="0" fontId="0" fillId="0" borderId="22" xfId="0" applyBorder="1" applyAlignment="1">
      <alignment vertical="top" wrapText="1"/>
    </xf>
    <xf numFmtId="49" fontId="0" fillId="0" borderId="3" xfId="0" applyNumberFormat="1" applyBorder="1" applyAlignment="1">
      <alignment horizontal="left" vertical="center"/>
    </xf>
    <xf numFmtId="49" fontId="0" fillId="0" borderId="9" xfId="0" applyNumberFormat="1" applyBorder="1" applyAlignment="1">
      <alignment horizontal="left" vertical="center"/>
    </xf>
    <xf numFmtId="0" fontId="0" fillId="0" borderId="0" xfId="0" applyAlignment="1">
      <alignment vertical="top" wrapText="1"/>
    </xf>
    <xf numFmtId="49" fontId="0" fillId="0" borderId="1" xfId="0" applyNumberFormat="1" applyBorder="1" applyAlignment="1">
      <alignment horizontal="left" vertical="center"/>
    </xf>
    <xf numFmtId="0" fontId="0" fillId="0" borderId="24" xfId="0" applyBorder="1" applyAlignment="1">
      <alignment vertical="top" wrapText="1"/>
    </xf>
    <xf numFmtId="0" fontId="0" fillId="0" borderId="24" xfId="0" applyBorder="1" applyAlignment="1">
      <alignment vertical="center" wrapText="1"/>
    </xf>
    <xf numFmtId="0" fontId="0" fillId="0" borderId="22" xfId="0" applyBorder="1" applyAlignment="1">
      <alignment vertical="center" wrapText="1"/>
    </xf>
    <xf numFmtId="0" fontId="0" fillId="0" borderId="10" xfId="0" applyBorder="1" applyAlignment="1">
      <alignment horizontal="left" vertical="center" wrapText="1"/>
    </xf>
    <xf numFmtId="0" fontId="0" fillId="0" borderId="10" xfId="0" applyBorder="1" applyAlignment="1">
      <alignment vertical="center" wrapText="1"/>
    </xf>
    <xf numFmtId="0" fontId="0" fillId="0" borderId="25" xfId="0" applyBorder="1" applyAlignment="1">
      <alignment vertical="top" wrapText="1"/>
    </xf>
    <xf numFmtId="49" fontId="0" fillId="0" borderId="0" xfId="0" applyNumberFormat="1" applyAlignment="1">
      <alignment vertical="top"/>
    </xf>
    <xf numFmtId="0" fontId="0" fillId="0" borderId="1" xfId="0" applyBorder="1" applyAlignment="1">
      <alignment horizontal="left" vertical="center" wrapText="1"/>
    </xf>
    <xf numFmtId="0" fontId="4" fillId="0" borderId="0" xfId="0" applyFont="1" applyAlignment="1">
      <alignment horizontal="left" vertical="center" wrapText="1"/>
    </xf>
    <xf numFmtId="0" fontId="0" fillId="2" borderId="13" xfId="0" applyFill="1" applyBorder="1">
      <alignment vertical="center"/>
    </xf>
    <xf numFmtId="0" fontId="0" fillId="2" borderId="1" xfId="0" applyFill="1" applyBorder="1">
      <alignment vertical="center"/>
    </xf>
    <xf numFmtId="0" fontId="0" fillId="2" borderId="11" xfId="0" applyFill="1" applyBorder="1">
      <alignment vertical="center"/>
    </xf>
    <xf numFmtId="0" fontId="0" fillId="0" borderId="1" xfId="0" quotePrefix="1" applyBorder="1">
      <alignment vertical="center"/>
    </xf>
    <xf numFmtId="49" fontId="0" fillId="0" borderId="0" xfId="0" applyNumberFormat="1" applyAlignment="1">
      <alignment horizontal="left" vertical="center" wrapText="1"/>
    </xf>
    <xf numFmtId="0" fontId="0" fillId="2" borderId="1" xfId="0" applyFill="1" applyBorder="1" applyAlignment="1">
      <alignment vertical="center" wrapText="1"/>
    </xf>
    <xf numFmtId="0" fontId="0" fillId="2" borderId="11" xfId="0" applyFill="1" applyBorder="1" applyAlignment="1">
      <alignment vertical="center" wrapText="1"/>
    </xf>
    <xf numFmtId="0" fontId="0" fillId="2" borderId="13" xfId="0" applyFill="1" applyBorder="1" applyAlignment="1">
      <alignment vertical="center" wrapText="1"/>
    </xf>
    <xf numFmtId="0" fontId="5" fillId="0" borderId="26" xfId="0" applyFont="1" applyBorder="1" applyAlignment="1">
      <alignment horizontal="center" vertical="center"/>
    </xf>
    <xf numFmtId="0" fontId="5" fillId="0" borderId="31" xfId="0" applyFont="1" applyBorder="1" applyAlignment="1">
      <alignment horizontal="center" vertical="center"/>
    </xf>
    <xf numFmtId="0" fontId="5" fillId="0" borderId="33" xfId="0" applyFont="1" applyBorder="1">
      <alignment vertical="center"/>
    </xf>
    <xf numFmtId="0" fontId="5" fillId="0" borderId="34" xfId="0" applyFont="1" applyBorder="1">
      <alignment vertical="center"/>
    </xf>
    <xf numFmtId="0" fontId="5" fillId="0" borderId="35" xfId="0" applyFont="1" applyBorder="1">
      <alignment vertical="center"/>
    </xf>
    <xf numFmtId="0" fontId="5" fillId="3" borderId="1" xfId="0" applyFont="1" applyFill="1" applyBorder="1" applyAlignment="1">
      <alignment vertical="center" wrapText="1"/>
    </xf>
    <xf numFmtId="0" fontId="5" fillId="4" borderId="1" xfId="0" applyFont="1" applyFill="1" applyBorder="1" applyAlignment="1">
      <alignment vertical="center" wrapText="1"/>
    </xf>
    <xf numFmtId="0" fontId="5" fillId="4" borderId="32" xfId="0" applyFont="1" applyFill="1" applyBorder="1" applyAlignment="1">
      <alignment vertical="center" wrapText="1"/>
    </xf>
    <xf numFmtId="0" fontId="0" fillId="0" borderId="13" xfId="0" applyBorder="1" applyAlignment="1">
      <alignment vertical="top" wrapText="1"/>
    </xf>
    <xf numFmtId="0" fontId="0" fillId="0" borderId="1" xfId="0" applyBorder="1" applyAlignment="1">
      <alignment vertical="top" wrapText="1"/>
    </xf>
    <xf numFmtId="0" fontId="0" fillId="0" borderId="1" xfId="0" applyBorder="1" applyAlignment="1">
      <alignment vertical="center" wrapText="1"/>
    </xf>
    <xf numFmtId="0" fontId="0" fillId="0" borderId="13" xfId="0" applyBorder="1" applyAlignment="1">
      <alignment horizontal="left" vertical="center" wrapText="1"/>
    </xf>
    <xf numFmtId="49" fontId="0" fillId="0" borderId="13" xfId="0" applyNumberFormat="1" applyBorder="1" applyAlignment="1">
      <alignment horizontal="left" vertical="center"/>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13" xfId="0" applyBorder="1" applyAlignment="1">
      <alignment vertical="top" wrapText="1"/>
    </xf>
    <xf numFmtId="0" fontId="0" fillId="0" borderId="23" xfId="0" applyBorder="1" applyAlignment="1">
      <alignment vertical="top" wrapText="1"/>
    </xf>
    <xf numFmtId="0" fontId="0" fillId="0" borderId="1" xfId="0" applyBorder="1" applyAlignment="1">
      <alignment vertical="top" wrapText="1"/>
    </xf>
    <xf numFmtId="0" fontId="0" fillId="0" borderId="15" xfId="0" applyBorder="1" applyAlignment="1">
      <alignment vertical="top" wrapText="1"/>
    </xf>
    <xf numFmtId="0" fontId="0" fillId="0" borderId="13" xfId="0" applyBorder="1" applyAlignment="1">
      <alignment vertical="center" wrapText="1"/>
    </xf>
    <xf numFmtId="0" fontId="0" fillId="0" borderId="15" xfId="0" applyBorder="1" applyAlignment="1">
      <alignment vertical="center" wrapText="1"/>
    </xf>
    <xf numFmtId="0" fontId="0" fillId="0" borderId="25"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1" xfId="0" applyBorder="1" applyAlignment="1">
      <alignment vertical="center" wrapText="1"/>
    </xf>
    <xf numFmtId="0" fontId="0" fillId="0" borderId="12" xfId="0" applyBorder="1" applyAlignment="1">
      <alignment vertical="center" wrapText="1"/>
    </xf>
    <xf numFmtId="0" fontId="0" fillId="0" borderId="0" xfId="0" applyBorder="1">
      <alignment vertical="center"/>
    </xf>
    <xf numFmtId="0" fontId="0" fillId="0" borderId="1"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23" xfId="0"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49" fontId="0" fillId="0" borderId="11" xfId="0" applyNumberFormat="1" applyBorder="1" applyAlignment="1">
      <alignment horizontal="left" vertical="center" wrapText="1"/>
    </xf>
    <xf numFmtId="49" fontId="0" fillId="0" borderId="12" xfId="0" applyNumberFormat="1" applyBorder="1" applyAlignment="1">
      <alignment horizontal="left" vertical="center" wrapText="1"/>
    </xf>
    <xf numFmtId="49" fontId="0" fillId="0" borderId="12" xfId="0" applyNumberFormat="1" applyBorder="1" applyAlignment="1">
      <alignment horizontal="left" vertical="center"/>
    </xf>
    <xf numFmtId="49" fontId="0" fillId="0" borderId="13" xfId="0" applyNumberFormat="1" applyBorder="1" applyAlignment="1">
      <alignment horizontal="left" vertical="center"/>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4" xfId="0" applyBorder="1" applyAlignment="1">
      <alignment vertical="top" wrapText="1"/>
    </xf>
    <xf numFmtId="49" fontId="0" fillId="0" borderId="11" xfId="0" applyNumberFormat="1" applyBorder="1" applyAlignment="1">
      <alignment horizontal="left" vertical="center"/>
    </xf>
    <xf numFmtId="0" fontId="5" fillId="3" borderId="27" xfId="0" applyFont="1" applyFill="1" applyBorder="1" applyAlignment="1">
      <alignment horizontal="center" vertical="center"/>
    </xf>
    <xf numFmtId="0" fontId="5" fillId="3" borderId="28" xfId="0" applyFont="1" applyFill="1" applyBorder="1" applyAlignment="1">
      <alignment horizontal="center" vertical="center"/>
    </xf>
    <xf numFmtId="0" fontId="5" fillId="4" borderId="27"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0" xfId="0" applyFont="1" applyFill="1" applyBorder="1" applyAlignment="1">
      <alignment horizontal="center" vertical="center"/>
    </xf>
    <xf numFmtId="0" fontId="0" fillId="0" borderId="1" xfId="0" applyBorder="1" applyAlignment="1">
      <alignment vertical="center" wrapText="1"/>
    </xf>
    <xf numFmtId="0" fontId="0" fillId="0" borderId="11" xfId="0" quotePrefix="1" applyBorder="1" applyAlignment="1">
      <alignment horizontal="left" vertical="center"/>
    </xf>
    <xf numFmtId="0" fontId="0" fillId="0" borderId="13" xfId="0" quotePrefix="1" applyBorder="1" applyAlignment="1">
      <alignment horizontal="left" vertical="center"/>
    </xf>
    <xf numFmtId="0" fontId="0" fillId="0" borderId="11" xfId="0" applyBorder="1" applyAlignment="1">
      <alignment vertical="center"/>
    </xf>
    <xf numFmtId="0" fontId="0" fillId="0" borderId="13" xfId="0" applyBorder="1" applyAlignment="1">
      <alignment vertical="center"/>
    </xf>
    <xf numFmtId="0" fontId="0" fillId="0" borderId="5" xfId="0" applyBorder="1" applyAlignment="1">
      <alignment vertical="center" wrapText="1"/>
    </xf>
    <xf numFmtId="0" fontId="0" fillId="0" borderId="4"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11" xfId="0" applyBorder="1" applyAlignment="1">
      <alignment vertical="center" wrapText="1"/>
    </xf>
    <xf numFmtId="0" fontId="0" fillId="0" borderId="13" xfId="0" applyBorder="1" applyAlignment="1">
      <alignment vertical="center" wrapText="1"/>
    </xf>
  </cellXfs>
  <cellStyles count="1">
    <cellStyle name="標準" xfId="0" builtinId="0"/>
  </cellStyles>
  <dxfs count="677">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font>
      <fill>
        <patternFill>
          <bgColor rgb="FFFF0000"/>
        </patternFill>
      </fill>
    </dxf>
    <dxf>
      <font>
        <color theme="0"/>
      </font>
      <fill>
        <patternFill>
          <bgColor theme="8"/>
        </patternFill>
      </fill>
    </dxf>
    <dxf>
      <font>
        <color theme="0"/>
      </font>
      <fill>
        <patternFill>
          <bgColor theme="8"/>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rgb="FFFF0000"/>
        </patternFill>
      </fill>
    </dxf>
    <dxf>
      <font>
        <color theme="0"/>
      </font>
      <fill>
        <patternFill>
          <bgColor theme="8"/>
        </patternFill>
      </fill>
    </dxf>
    <dxf>
      <font>
        <color theme="0"/>
      </font>
      <fill>
        <patternFill>
          <bgColor rgb="FFFF0000"/>
        </patternFill>
      </fill>
    </dxf>
    <dxf>
      <font>
        <color theme="0"/>
      </font>
      <fill>
        <patternFill>
          <bgColor theme="8"/>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9" tint="0.59996337778862885"/>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CCFFCC"/>
      <color rgb="FFCCCCFF"/>
      <color rgb="FF9999FF"/>
      <color rgb="FFFFC7CE"/>
      <color rgb="FF9C0006"/>
      <color rgb="FFFFFFFF"/>
      <color rgb="FFFF505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2</xdr:row>
      <xdr:rowOff>19049</xdr:rowOff>
    </xdr:from>
    <xdr:to>
      <xdr:col>2</xdr:col>
      <xdr:colOff>4114800</xdr:colOff>
      <xdr:row>24</xdr:row>
      <xdr:rowOff>95250</xdr:rowOff>
    </xdr:to>
    <xdr:sp macro="" textlink="">
      <xdr:nvSpPr>
        <xdr:cNvPr id="2" name="テキスト ボックス 1">
          <a:extLst>
            <a:ext uri="{FF2B5EF4-FFF2-40B4-BE49-F238E27FC236}">
              <a16:creationId xmlns:a16="http://schemas.microsoft.com/office/drawing/2014/main" id="{FB62E39D-DD0A-4DE1-A7F0-A41B5470D214}"/>
            </a:ext>
          </a:extLst>
        </xdr:cNvPr>
        <xdr:cNvSpPr txBox="1"/>
      </xdr:nvSpPr>
      <xdr:spPr>
        <a:xfrm>
          <a:off x="695325" y="638174"/>
          <a:ext cx="9753600" cy="5314951"/>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本分析は「分析対象</a:t>
          </a:r>
          <a:r>
            <a:rPr kumimoji="1" lang="en-US" altLang="ja-JP" sz="1100"/>
            <a:t>AI</a:t>
          </a:r>
          <a:r>
            <a:rPr kumimoji="1" lang="ja-JP" altLang="en-US" sz="1100"/>
            <a:t>の定義、想定攻撃者の設定、質問に回答、結果出力、対策表示」と構成されています。</a:t>
          </a:r>
          <a:endParaRPr kumimoji="1" lang="en-US" altLang="ja-JP" sz="1100"/>
        </a:p>
        <a:p>
          <a:r>
            <a:rPr kumimoji="1" lang="ja-JP" altLang="en-US" sz="1100"/>
            <a:t>下の手順に沿ってご利用ください。</a:t>
          </a:r>
          <a:endParaRPr kumimoji="1" lang="en-US" altLang="ja-JP" sz="1100"/>
        </a:p>
        <a:p>
          <a:endParaRPr kumimoji="1" lang="en-US" altLang="ja-JP" sz="1100"/>
        </a:p>
        <a:p>
          <a:r>
            <a:rPr kumimoji="1" lang="ja-JP" altLang="en-US" sz="1100"/>
            <a:t>　</a:t>
          </a:r>
          <a:r>
            <a:rPr kumimoji="1" lang="en-US" altLang="ja-JP" sz="1100"/>
            <a:t>1.</a:t>
          </a:r>
          <a:r>
            <a:rPr kumimoji="1" lang="en-US" altLang="ja-JP" sz="1100" baseline="0"/>
            <a:t> </a:t>
          </a:r>
          <a:r>
            <a:rPr kumimoji="1" lang="ja-JP" altLang="en-US" sz="1100" baseline="0"/>
            <a:t> 分析対象</a:t>
          </a:r>
          <a:r>
            <a:rPr kumimoji="1" lang="en-US" altLang="ja-JP" sz="1100" baseline="0"/>
            <a:t>AI</a:t>
          </a:r>
          <a:r>
            <a:rPr kumimoji="1" lang="ja-JP" altLang="en-US" sz="1100" baseline="0"/>
            <a:t>と想定攻撃者を定義</a:t>
          </a:r>
          <a:endParaRPr kumimoji="1" lang="en-US" altLang="ja-JP" sz="1100" baseline="0"/>
        </a:p>
        <a:p>
          <a:r>
            <a:rPr kumimoji="1" lang="ja-JP" altLang="en-US" sz="1100" baseline="0"/>
            <a:t>　　 本シート（シート</a:t>
          </a:r>
          <a:r>
            <a:rPr kumimoji="1" lang="en-US" altLang="ja-JP" sz="1100" baseline="0"/>
            <a:t>Ⅰ</a:t>
          </a:r>
          <a:r>
            <a:rPr kumimoji="1" lang="ja-JP" altLang="en-US" sz="1100" baseline="0"/>
            <a:t>）の下の欄で今回分析対象となる</a:t>
          </a:r>
          <a:r>
            <a:rPr kumimoji="1" lang="en-US" altLang="ja-JP" sz="1100" baseline="0"/>
            <a:t>AI</a:t>
          </a:r>
          <a:r>
            <a:rPr kumimoji="1" lang="ja-JP" altLang="en-US" sz="1100" baseline="0"/>
            <a:t>システムの定義と想定攻撃者の定義を青い欄に記入する</a:t>
          </a:r>
          <a:endParaRPr kumimoji="1" lang="en-US" altLang="ja-JP" sz="1100" baseline="0"/>
        </a:p>
        <a:p>
          <a:r>
            <a:rPr kumimoji="1" lang="ja-JP" altLang="en-US" sz="1100" baseline="0"/>
            <a:t>　　 （</a:t>
          </a:r>
          <a:r>
            <a:rPr kumimoji="1" lang="en-US" altLang="ja-JP" sz="1100" baseline="0"/>
            <a:t>AI</a:t>
          </a:r>
          <a:r>
            <a:rPr kumimoji="1" lang="ja-JP" altLang="en-US" sz="1100" baseline="0"/>
            <a:t>システムの構成例についてはシート</a:t>
          </a:r>
          <a:r>
            <a:rPr kumimoji="1" lang="en-US" altLang="ja-JP" sz="1100" baseline="0"/>
            <a:t>Ⅰ</a:t>
          </a:r>
          <a:r>
            <a:rPr kumimoji="1" lang="ja-JP" altLang="en-US" sz="1100" baseline="0"/>
            <a:t>図</a:t>
          </a:r>
          <a:r>
            <a:rPr kumimoji="1" lang="en-US" altLang="ja-JP" sz="1100" baseline="0"/>
            <a:t>1, 2</a:t>
          </a:r>
          <a:r>
            <a:rPr kumimoji="1" lang="ja-JP" altLang="en-US" sz="1100" baseline="0"/>
            <a:t>を参照）</a:t>
          </a:r>
          <a:endParaRPr kumimoji="1" lang="en-US" altLang="ja-JP" sz="1100" baseline="0"/>
        </a:p>
        <a:p>
          <a:r>
            <a:rPr kumimoji="1" lang="ja-JP" altLang="en-US" sz="1100" baseline="0"/>
            <a:t>　</a:t>
          </a:r>
          <a:r>
            <a:rPr kumimoji="1" lang="en-US" altLang="ja-JP" sz="1100" baseline="0"/>
            <a:t>2.  </a:t>
          </a:r>
          <a:r>
            <a:rPr kumimoji="1" lang="ja-JP" altLang="en-US" sz="1100" baseline="0"/>
            <a:t>質問に回答</a:t>
          </a:r>
          <a:endParaRPr kumimoji="1" lang="en-US" altLang="ja-JP" sz="1100" baseline="0"/>
        </a:p>
        <a:p>
          <a:r>
            <a:rPr kumimoji="1" lang="ja-JP" altLang="en-US" sz="1100" baseline="0"/>
            <a:t>　　 シート</a:t>
          </a:r>
          <a:r>
            <a:rPr kumimoji="1" lang="en-US" altLang="ja-JP" sz="1100" baseline="0"/>
            <a:t>Ⅱ</a:t>
          </a:r>
          <a:r>
            <a:rPr kumimoji="1" lang="ja-JP" altLang="en-US" sz="1100" baseline="0"/>
            <a:t>の質問に回答する（回答欄は青い欄）</a:t>
          </a:r>
          <a:endParaRPr kumimoji="1" lang="en-US" altLang="ja-JP" sz="1100" baseline="0"/>
        </a:p>
        <a:p>
          <a:r>
            <a:rPr kumimoji="1" lang="ja-JP" altLang="en-US" sz="1100" baseline="0"/>
            <a:t>　　（回答例はシート</a:t>
          </a:r>
          <a:r>
            <a:rPr kumimoji="1" lang="en-US" altLang="ja-JP" sz="1100" baseline="0"/>
            <a:t>Ⅱ</a:t>
          </a:r>
          <a:r>
            <a:rPr kumimoji="1" lang="ja-JP" altLang="en-US" sz="1100" baseline="0"/>
            <a:t>の具体例欄及びシート</a:t>
          </a:r>
          <a:r>
            <a:rPr kumimoji="1" lang="en-US" altLang="ja-JP" sz="1100" baseline="0"/>
            <a:t>Ⅲ</a:t>
          </a:r>
          <a:r>
            <a:rPr kumimoji="1" lang="ja-JP" altLang="en-US" sz="1100" baseline="0"/>
            <a:t>を参照）</a:t>
          </a:r>
          <a:endParaRPr kumimoji="1" lang="en-US" altLang="ja-JP" sz="1100" baseline="0"/>
        </a:p>
        <a:p>
          <a:r>
            <a:rPr kumimoji="1" lang="ja-JP" altLang="en-US" sz="1100" baseline="0"/>
            <a:t>　</a:t>
          </a:r>
          <a:r>
            <a:rPr kumimoji="1" lang="en-US" altLang="ja-JP" sz="1100" baseline="0"/>
            <a:t>3.  </a:t>
          </a:r>
          <a:r>
            <a:rPr kumimoji="1" lang="ja-JP" altLang="en-US" sz="1100" baseline="0"/>
            <a:t>結果出力</a:t>
          </a:r>
          <a:endParaRPr kumimoji="1" lang="en-US" altLang="ja-JP" sz="1100" baseline="0"/>
        </a:p>
        <a:p>
          <a:r>
            <a:rPr kumimoji="1" lang="ja-JP" altLang="en-US" sz="1100" baseline="0"/>
            <a:t>　　 シート</a:t>
          </a:r>
          <a:r>
            <a:rPr kumimoji="1" lang="en-US" altLang="ja-JP" sz="1100" baseline="0"/>
            <a:t>Ⅳ</a:t>
          </a:r>
          <a:r>
            <a:rPr kumimoji="1" lang="ja-JP" altLang="en-US" sz="1100" baseline="0"/>
            <a:t>に分析結果が出力されるので確認する</a:t>
          </a:r>
          <a:endParaRPr kumimoji="1" lang="en-US" altLang="ja-JP" sz="1100" baseline="0"/>
        </a:p>
        <a:p>
          <a:r>
            <a:rPr kumimoji="1" lang="ja-JP" altLang="en-US" sz="1100" baseline="0"/>
            <a:t>　</a:t>
          </a:r>
          <a:r>
            <a:rPr kumimoji="1" lang="en-US" altLang="ja-JP" sz="1100" baseline="0"/>
            <a:t>4.  1. </a:t>
          </a:r>
          <a:r>
            <a:rPr kumimoji="1" lang="ja-JP" altLang="en-US" sz="1100" baseline="0"/>
            <a:t>で想定攻撃者が複数いた場合は、想定攻撃者を変更し</a:t>
          </a:r>
          <a:r>
            <a:rPr kumimoji="1" lang="en-US" altLang="ja-JP" sz="1100" baseline="0"/>
            <a:t>2</a:t>
          </a:r>
          <a:r>
            <a:rPr kumimoji="1" lang="ja-JP" altLang="en-US" sz="1100" baseline="0"/>
            <a:t>、</a:t>
          </a:r>
          <a:r>
            <a:rPr kumimoji="1" lang="en-US" altLang="ja-JP" sz="1100" baseline="0"/>
            <a:t>3</a:t>
          </a:r>
          <a:r>
            <a:rPr kumimoji="1" lang="ja-JP" altLang="en-US" sz="1100" baseline="0"/>
            <a:t>を繰り返し行う</a:t>
          </a:r>
          <a:endParaRPr kumimoji="1" lang="en-US" altLang="ja-JP" sz="1100" baseline="0"/>
        </a:p>
        <a:p>
          <a:r>
            <a:rPr kumimoji="1" lang="ja-JP" altLang="ja-JP" sz="1100" baseline="0">
              <a:solidFill>
                <a:schemeClr val="dk1"/>
              </a:solidFill>
              <a:effectLst/>
              <a:latin typeface="+mn-lt"/>
              <a:ea typeface="+mn-ea"/>
              <a:cs typeface="+mn-cs"/>
            </a:rPr>
            <a:t>　</a:t>
          </a:r>
          <a:r>
            <a:rPr kumimoji="1" lang="en-US" altLang="ja-JP" sz="1100" baseline="0">
              <a:solidFill>
                <a:schemeClr val="dk1"/>
              </a:solidFill>
              <a:effectLst/>
              <a:latin typeface="+mn-lt"/>
              <a:ea typeface="+mn-ea"/>
              <a:cs typeface="+mn-cs"/>
            </a:rPr>
            <a:t>5.  </a:t>
          </a:r>
          <a:r>
            <a:rPr kumimoji="1" lang="ja-JP" altLang="ja-JP" sz="1100" baseline="0">
              <a:solidFill>
                <a:schemeClr val="dk1"/>
              </a:solidFill>
              <a:effectLst/>
              <a:latin typeface="+mn-lt"/>
              <a:ea typeface="+mn-ea"/>
              <a:cs typeface="+mn-cs"/>
            </a:rPr>
            <a:t>対策</a:t>
          </a:r>
          <a:endParaRPr lang="ja-JP" altLang="ja-JP">
            <a:effectLst/>
          </a:endParaRPr>
        </a:p>
        <a:p>
          <a:r>
            <a:rPr kumimoji="1" lang="ja-JP" altLang="ja-JP" sz="1100" baseline="0">
              <a:solidFill>
                <a:schemeClr val="dk1"/>
              </a:solidFill>
              <a:effectLst/>
              <a:latin typeface="+mn-lt"/>
              <a:ea typeface="+mn-ea"/>
              <a:cs typeface="+mn-cs"/>
            </a:rPr>
            <a:t>　　 各攻撃に対する詳細結果</a:t>
          </a:r>
          <a:r>
            <a:rPr kumimoji="1" lang="ja-JP" altLang="en-US" sz="1100" baseline="0">
              <a:solidFill>
                <a:schemeClr val="dk1"/>
              </a:solidFill>
              <a:effectLst/>
              <a:latin typeface="+mn-lt"/>
              <a:ea typeface="+mn-ea"/>
              <a:cs typeface="+mn-cs"/>
            </a:rPr>
            <a:t>から攻撃を成立させなくするための条件を確認し、</a:t>
          </a:r>
          <a:r>
            <a:rPr kumimoji="1" lang="ja-JP" altLang="ja-JP" sz="1100" baseline="0">
              <a:solidFill>
                <a:schemeClr val="dk1"/>
              </a:solidFill>
              <a:effectLst/>
              <a:latin typeface="+mn-lt"/>
              <a:ea typeface="+mn-ea"/>
              <a:cs typeface="+mn-cs"/>
            </a:rPr>
            <a:t>シート</a:t>
          </a:r>
          <a:r>
            <a:rPr kumimoji="1" lang="en-US" altLang="ja-JP" sz="1100" baseline="0">
              <a:solidFill>
                <a:schemeClr val="dk1"/>
              </a:solidFill>
              <a:effectLst/>
              <a:latin typeface="+mn-lt"/>
              <a:ea typeface="+mn-ea"/>
              <a:cs typeface="+mn-cs"/>
            </a:rPr>
            <a:t>Ⅴ</a:t>
          </a:r>
          <a:r>
            <a:rPr kumimoji="1" lang="ja-JP" altLang="ja-JP" sz="1100" baseline="0">
              <a:solidFill>
                <a:schemeClr val="dk1"/>
              </a:solidFill>
              <a:effectLst/>
              <a:latin typeface="+mn-lt"/>
              <a:ea typeface="+mn-ea"/>
              <a:cs typeface="+mn-cs"/>
            </a:rPr>
            <a:t>の対策を</a:t>
          </a:r>
          <a:r>
            <a:rPr kumimoji="1" lang="ja-JP" altLang="en-US" sz="1100" baseline="0">
              <a:solidFill>
                <a:schemeClr val="dk1"/>
              </a:solidFill>
              <a:effectLst/>
              <a:latin typeface="+mn-lt"/>
              <a:ea typeface="+mn-ea"/>
              <a:cs typeface="+mn-cs"/>
            </a:rPr>
            <a:t>参考に</a:t>
          </a:r>
          <a:r>
            <a:rPr kumimoji="1" lang="en-US" altLang="ja-JP" sz="1100" baseline="0">
              <a:solidFill>
                <a:schemeClr val="dk1"/>
              </a:solidFill>
              <a:effectLst/>
              <a:latin typeface="+mn-lt"/>
              <a:ea typeface="+mn-ea"/>
              <a:cs typeface="+mn-cs"/>
            </a:rPr>
            <a:t>AI</a:t>
          </a:r>
          <a:r>
            <a:rPr kumimoji="1" lang="ja-JP" altLang="ja-JP" sz="1100" baseline="0">
              <a:solidFill>
                <a:schemeClr val="dk1"/>
              </a:solidFill>
              <a:effectLst/>
              <a:latin typeface="+mn-lt"/>
              <a:ea typeface="+mn-ea"/>
              <a:cs typeface="+mn-cs"/>
            </a:rPr>
            <a:t>システムの仕様変更を検討する</a:t>
          </a:r>
          <a:endParaRPr lang="ja-JP" altLang="ja-JP">
            <a:effectLst/>
          </a:endParaRPr>
        </a:p>
        <a:p>
          <a:endParaRPr kumimoji="1" lang="en-US" altLang="ja-JP" sz="1100" baseline="0"/>
        </a:p>
        <a:p>
          <a:endParaRPr kumimoji="1" lang="en-US" altLang="ja-JP" sz="1100" baseline="0"/>
        </a:p>
        <a:p>
          <a:r>
            <a:rPr kumimoji="1" lang="ja-JP" altLang="en-US" sz="1100" baseline="0"/>
            <a:t>上の手順でそれぞれ得た分析結果は、当てはめた想定攻撃者によりどの攻撃が実施される可能性があるかを示しています。</a:t>
          </a:r>
        </a:p>
        <a:p>
          <a:r>
            <a:rPr kumimoji="1" lang="ja-JP" altLang="en-US" sz="1100" baseline="0"/>
            <a:t>例えば、管理者や、内部に閉じた</a:t>
          </a:r>
          <a:r>
            <a:rPr kumimoji="1" lang="en-US" altLang="ja-JP" sz="1100" baseline="0"/>
            <a:t>AI</a:t>
          </a:r>
          <a:r>
            <a:rPr kumimoji="1" lang="ja-JP" altLang="en-US" sz="1100" baseline="0"/>
            <a:t>における利用ユーザーを想定攻撃者とすると内部犯による攻撃実施可否であり、</a:t>
          </a:r>
          <a:br>
            <a:rPr kumimoji="1" lang="en-US" altLang="ja-JP" sz="1100" baseline="0"/>
          </a:br>
          <a:r>
            <a:rPr kumimoji="1" lang="ja-JP" altLang="en-US" sz="1100" baseline="0"/>
            <a:t>データの提供者を想定攻撃者とすると外部からの攻撃者による攻撃実施可否が分析されます。</a:t>
          </a:r>
          <a:endParaRPr kumimoji="1" lang="en-US" altLang="ja-JP" sz="1100" baseline="0"/>
        </a:p>
        <a:p>
          <a:r>
            <a:rPr kumimoji="1" lang="ja-JP" altLang="en-US" sz="1100" baseline="0"/>
            <a:t>各攻撃に対する詳細結果をご覧になりたい方はそれぞれでシートをご参照ください。</a:t>
          </a:r>
          <a:endParaRPr kumimoji="1" lang="en-US" altLang="ja-JP" sz="1100" baseline="0"/>
        </a:p>
        <a:p>
          <a:r>
            <a:rPr kumimoji="1" lang="en-US" altLang="ja-JP" sz="1100" baseline="0"/>
            <a:t>※</a:t>
          </a:r>
          <a:r>
            <a:rPr kumimoji="1" lang="ja-JP" altLang="en-US" sz="1100" baseline="0"/>
            <a:t>本分析は教師あり学習のシステムを対象としています。</a:t>
          </a:r>
          <a:endParaRPr kumimoji="1" lang="en-US" altLang="ja-JP" sz="1100" baseline="0"/>
        </a:p>
        <a:p>
          <a:r>
            <a:rPr kumimoji="1" lang="ja-JP" altLang="en-US" sz="1100" baseline="0"/>
            <a:t>　教師なし学習システムでも適用できると考えていますが、正しい結果が出ない可能性があることはご承知おきください。</a:t>
          </a:r>
          <a:endParaRPr kumimoji="1" lang="en-US" altLang="ja-JP" sz="1100" baseline="0"/>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aseline="0">
              <a:solidFill>
                <a:schemeClr val="dk1"/>
              </a:solidFill>
              <a:effectLst/>
              <a:latin typeface="+mn-lt"/>
              <a:ea typeface="+mn-ea"/>
              <a:cs typeface="+mn-cs"/>
            </a:rPr>
            <a:t>※ </a:t>
          </a:r>
          <a:r>
            <a:rPr kumimoji="1" lang="ja-JP" altLang="ja-JP" sz="1100" baseline="0">
              <a:solidFill>
                <a:schemeClr val="dk1"/>
              </a:solidFill>
              <a:effectLst/>
              <a:latin typeface="+mn-lt"/>
              <a:ea typeface="+mn-ea"/>
              <a:cs typeface="+mn-cs"/>
            </a:rPr>
            <a:t>想定攻撃者の設定例や想定攻撃者毎の回答例などはあくまでも一例であり、分析対象システムによっては当てはまらないケースがあります。</a:t>
          </a:r>
          <a:endParaRPr lang="ja-JP" altLang="ja-JP">
            <a:effectLst/>
          </a:endParaRPr>
        </a:p>
        <a:p>
          <a:endParaRPr kumimoji="1" lang="en-US" altLang="ja-JP" sz="1100" baseline="0"/>
        </a:p>
        <a:p>
          <a:endParaRPr kumimoji="1" lang="en-US" altLang="ja-JP" sz="1100"/>
        </a:p>
        <a:p>
          <a:endParaRPr kumimoji="1" lang="ja-JP" altLang="en-US" sz="1100"/>
        </a:p>
      </xdr:txBody>
    </xdr:sp>
    <xdr:clientData/>
  </xdr:twoCellAnchor>
  <xdr:twoCellAnchor>
    <xdr:from>
      <xdr:col>1</xdr:col>
      <xdr:colOff>9526</xdr:colOff>
      <xdr:row>37</xdr:row>
      <xdr:rowOff>28575</xdr:rowOff>
    </xdr:from>
    <xdr:to>
      <xdr:col>2</xdr:col>
      <xdr:colOff>4076700</xdr:colOff>
      <xdr:row>40</xdr:row>
      <xdr:rowOff>171450</xdr:rowOff>
    </xdr:to>
    <xdr:sp macro="" textlink="">
      <xdr:nvSpPr>
        <xdr:cNvPr id="56" name="テキスト ボックス 55">
          <a:extLst>
            <a:ext uri="{FF2B5EF4-FFF2-40B4-BE49-F238E27FC236}">
              <a16:creationId xmlns:a16="http://schemas.microsoft.com/office/drawing/2014/main" id="{A8D128A6-5C19-4CEC-926B-676CD349762C}"/>
            </a:ext>
          </a:extLst>
        </xdr:cNvPr>
        <xdr:cNvSpPr txBox="1"/>
      </xdr:nvSpPr>
      <xdr:spPr>
        <a:xfrm>
          <a:off x="695326" y="7943850"/>
          <a:ext cx="8848724" cy="85725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「想定攻撃者」とは本分析で想定する</a:t>
          </a:r>
          <a:r>
            <a:rPr kumimoji="1" lang="en-US" altLang="ja-JP" sz="1100"/>
            <a:t>AI</a:t>
          </a:r>
          <a:r>
            <a:rPr kumimoji="1" lang="ja-JP" altLang="en-US" sz="1100"/>
            <a:t>システムへの攻撃者のことです。</a:t>
          </a:r>
          <a:endParaRPr kumimoji="1" lang="en-US" altLang="ja-JP" sz="1100"/>
        </a:p>
        <a:p>
          <a:r>
            <a:rPr kumimoji="1" lang="ja-JP" altLang="en-US" sz="1100"/>
            <a:t>想定攻撃者になりうるのは</a:t>
          </a:r>
          <a:r>
            <a:rPr kumimoji="1" lang="en-US" altLang="ja-JP" sz="1100"/>
            <a:t>AI</a:t>
          </a:r>
          <a:r>
            <a:rPr kumimoji="1" lang="ja-JP" altLang="en-US" sz="1100"/>
            <a:t>システムに関連する人すべてであり、</a:t>
          </a:r>
          <a:r>
            <a:rPr kumimoji="1" lang="en-US" altLang="ja-JP" sz="1100"/>
            <a:t>AI</a:t>
          </a:r>
          <a:r>
            <a:rPr kumimoji="1" lang="ja-JP" altLang="en-US" sz="1100"/>
            <a:t>システムの利用者、管理者、</a:t>
          </a:r>
          <a:endParaRPr kumimoji="1" lang="en-US" altLang="ja-JP" sz="1100"/>
        </a:p>
        <a:p>
          <a:r>
            <a:rPr kumimoji="1" lang="ja-JP" altLang="en-US" sz="1100"/>
            <a:t>データの提供者（推定処理にデータを与える人、学習データの提供者）等が挙げられます。</a:t>
          </a:r>
          <a:endParaRPr kumimoji="1" lang="en-US" altLang="ja-JP" sz="1100"/>
        </a:p>
        <a:p>
          <a:endParaRPr kumimoji="1" lang="en-US" altLang="ja-JP" sz="1100"/>
        </a:p>
        <a:p>
          <a:endParaRPr kumimoji="1" lang="en-US" altLang="ja-JP" sz="1100"/>
        </a:p>
        <a:p>
          <a:endParaRPr kumimoji="1" lang="ja-JP" altLang="en-US" sz="1100"/>
        </a:p>
      </xdr:txBody>
    </xdr:sp>
    <xdr:clientData/>
  </xdr:twoCellAnchor>
  <xdr:twoCellAnchor editAs="oneCell">
    <xdr:from>
      <xdr:col>3</xdr:col>
      <xdr:colOff>1123950</xdr:colOff>
      <xdr:row>1</xdr:row>
      <xdr:rowOff>352425</xdr:rowOff>
    </xdr:from>
    <xdr:to>
      <xdr:col>10</xdr:col>
      <xdr:colOff>540091</xdr:colOff>
      <xdr:row>36</xdr:row>
      <xdr:rowOff>38053</xdr:rowOff>
    </xdr:to>
    <xdr:pic>
      <xdr:nvPicPr>
        <xdr:cNvPr id="6" name="図 5">
          <a:extLst>
            <a:ext uri="{FF2B5EF4-FFF2-40B4-BE49-F238E27FC236}">
              <a16:creationId xmlns:a16="http://schemas.microsoft.com/office/drawing/2014/main" id="{55A47D17-11BB-41A7-8FE1-F566FC522356}"/>
            </a:ext>
          </a:extLst>
        </xdr:cNvPr>
        <xdr:cNvPicPr>
          <a:picLocks noChangeAspect="1"/>
        </xdr:cNvPicPr>
      </xdr:nvPicPr>
      <xdr:blipFill>
        <a:blip xmlns:r="http://schemas.openxmlformats.org/officeDocument/2006/relationships" r:embed="rId1"/>
        <a:stretch>
          <a:fillRect/>
        </a:stretch>
      </xdr:blipFill>
      <xdr:spPr>
        <a:xfrm>
          <a:off x="11582400" y="590550"/>
          <a:ext cx="6864691" cy="82486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542925</xdr:colOff>
      <xdr:row>11</xdr:row>
      <xdr:rowOff>9525</xdr:rowOff>
    </xdr:from>
    <xdr:to>
      <xdr:col>7</xdr:col>
      <xdr:colOff>342900</xdr:colOff>
      <xdr:row>13</xdr:row>
      <xdr:rowOff>95250</xdr:rowOff>
    </xdr:to>
    <xdr:sp macro="" textlink="">
      <xdr:nvSpPr>
        <xdr:cNvPr id="3" name="フリーフォーム: 図形 2">
          <a:extLst>
            <a:ext uri="{FF2B5EF4-FFF2-40B4-BE49-F238E27FC236}">
              <a16:creationId xmlns:a16="http://schemas.microsoft.com/office/drawing/2014/main" id="{6CDFDF3F-6F3A-4C59-A5BC-AA08591EC5B4}"/>
            </a:ext>
          </a:extLst>
        </xdr:cNvPr>
        <xdr:cNvSpPr/>
      </xdr:nvSpPr>
      <xdr:spPr bwMode="gray">
        <a:xfrm>
          <a:off x="6657975" y="40862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533400</xdr:colOff>
      <xdr:row>21</xdr:row>
      <xdr:rowOff>228600</xdr:rowOff>
    </xdr:from>
    <xdr:to>
      <xdr:col>7</xdr:col>
      <xdr:colOff>333375</xdr:colOff>
      <xdr:row>24</xdr:row>
      <xdr:rowOff>114300</xdr:rowOff>
    </xdr:to>
    <xdr:sp macro="" textlink="">
      <xdr:nvSpPr>
        <xdr:cNvPr id="4" name="フリーフォーム: 図形 3">
          <a:extLst>
            <a:ext uri="{FF2B5EF4-FFF2-40B4-BE49-F238E27FC236}">
              <a16:creationId xmlns:a16="http://schemas.microsoft.com/office/drawing/2014/main" id="{A293CDC5-2C92-4FB6-B74E-7435E962B2F0}"/>
            </a:ext>
          </a:extLst>
        </xdr:cNvPr>
        <xdr:cNvSpPr/>
      </xdr:nvSpPr>
      <xdr:spPr bwMode="gray">
        <a:xfrm>
          <a:off x="6648450" y="6619875"/>
          <a:ext cx="666750" cy="6000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533400</xdr:colOff>
      <xdr:row>34</xdr:row>
      <xdr:rowOff>9525</xdr:rowOff>
    </xdr:from>
    <xdr:to>
      <xdr:col>7</xdr:col>
      <xdr:colOff>333375</xdr:colOff>
      <xdr:row>36</xdr:row>
      <xdr:rowOff>95250</xdr:rowOff>
    </xdr:to>
    <xdr:sp macro="" textlink="">
      <xdr:nvSpPr>
        <xdr:cNvPr id="5" name="フリーフォーム: 図形 4">
          <a:extLst>
            <a:ext uri="{FF2B5EF4-FFF2-40B4-BE49-F238E27FC236}">
              <a16:creationId xmlns:a16="http://schemas.microsoft.com/office/drawing/2014/main" id="{88428721-E7C9-4D80-94A5-D89C2DB068E0}"/>
            </a:ext>
          </a:extLst>
        </xdr:cNvPr>
        <xdr:cNvSpPr/>
      </xdr:nvSpPr>
      <xdr:spPr bwMode="gray">
        <a:xfrm>
          <a:off x="6648450" y="980122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542925</xdr:colOff>
      <xdr:row>56</xdr:row>
      <xdr:rowOff>9525</xdr:rowOff>
    </xdr:from>
    <xdr:to>
      <xdr:col>7</xdr:col>
      <xdr:colOff>342900</xdr:colOff>
      <xdr:row>58</xdr:row>
      <xdr:rowOff>95250</xdr:rowOff>
    </xdr:to>
    <xdr:sp macro="" textlink="">
      <xdr:nvSpPr>
        <xdr:cNvPr id="6" name="フリーフォーム: 図形 5">
          <a:extLst>
            <a:ext uri="{FF2B5EF4-FFF2-40B4-BE49-F238E27FC236}">
              <a16:creationId xmlns:a16="http://schemas.microsoft.com/office/drawing/2014/main" id="{610F5422-4924-4BE5-95C5-BFFA97FCA63C}"/>
            </a:ext>
          </a:extLst>
        </xdr:cNvPr>
        <xdr:cNvSpPr/>
      </xdr:nvSpPr>
      <xdr:spPr bwMode="gray">
        <a:xfrm>
          <a:off x="6657975" y="15992475"/>
          <a:ext cx="666750"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19051</xdr:rowOff>
    </xdr:from>
    <xdr:to>
      <xdr:col>4</xdr:col>
      <xdr:colOff>0</xdr:colOff>
      <xdr:row>4</xdr:row>
      <xdr:rowOff>209550</xdr:rowOff>
    </xdr:to>
    <xdr:sp macro="" textlink="">
      <xdr:nvSpPr>
        <xdr:cNvPr id="2" name="テキスト ボックス 1">
          <a:extLst>
            <a:ext uri="{FF2B5EF4-FFF2-40B4-BE49-F238E27FC236}">
              <a16:creationId xmlns:a16="http://schemas.microsoft.com/office/drawing/2014/main" id="{BB92908B-C87C-4833-9879-9DF047B6410C}"/>
            </a:ext>
          </a:extLst>
        </xdr:cNvPr>
        <xdr:cNvSpPr txBox="1"/>
      </xdr:nvSpPr>
      <xdr:spPr>
        <a:xfrm>
          <a:off x="695325" y="257176"/>
          <a:ext cx="7467600" cy="9048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該当する条件の、</a:t>
          </a:r>
          <a:r>
            <a:rPr kumimoji="1" lang="en-US" altLang="ja-JP" sz="1100"/>
            <a:t>AI</a:t>
          </a:r>
          <a:r>
            <a:rPr kumimoji="1" lang="ja-JP" altLang="en-US" sz="1100"/>
            <a:t>システムの仕様変更の対応をご検討ください。</a:t>
          </a:r>
        </a:p>
        <a:p>
          <a:r>
            <a:rPr kumimoji="1" lang="ja-JP" altLang="en-US" sz="1100"/>
            <a:t>対応が難しい条件が該当している場合は他条件を対応し、攻撃が不可能になるように対応することを推奨します。</a:t>
          </a:r>
        </a:p>
        <a:p>
          <a:r>
            <a:rPr kumimoji="1" lang="ja-JP" altLang="en-US" sz="1100"/>
            <a:t>それでも対応が難しい場合は</a:t>
          </a:r>
          <a:r>
            <a:rPr kumimoji="1" lang="en-US" altLang="ja-JP" sz="1100"/>
            <a:t>AI</a:t>
          </a:r>
          <a:r>
            <a:rPr kumimoji="1" lang="ja-JP" altLang="en-US" sz="1100"/>
            <a:t>セキュリティ専用の対策が必要なので専門家にご相談ください。</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3" name="グループ化 2">
          <a:extLst>
            <a:ext uri="{FF2B5EF4-FFF2-40B4-BE49-F238E27FC236}">
              <a16:creationId xmlns:a16="http://schemas.microsoft.com/office/drawing/2014/main" id="{2B37018F-ABB4-4483-9B0F-5157AE136E38}"/>
            </a:ext>
          </a:extLst>
        </xdr:cNvPr>
        <xdr:cNvGrpSpPr/>
      </xdr:nvGrpSpPr>
      <xdr:grpSpPr>
        <a:xfrm>
          <a:off x="5114925" y="1409701"/>
          <a:ext cx="523875" cy="514350"/>
          <a:chOff x="4215300" y="1967090"/>
          <a:chExt cx="776965" cy="698799"/>
        </a:xfrm>
      </xdr:grpSpPr>
      <xdr:sp macro="" textlink="">
        <xdr:nvSpPr>
          <xdr:cNvPr id="4" name="フローチャート: 論理積ゲート 3">
            <a:extLst>
              <a:ext uri="{FF2B5EF4-FFF2-40B4-BE49-F238E27FC236}">
                <a16:creationId xmlns:a16="http://schemas.microsoft.com/office/drawing/2014/main" id="{C30371E0-57F9-4805-948E-C6FB234C26A6}"/>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5" name="テキスト ボックス 25">
            <a:extLst>
              <a:ext uri="{FF2B5EF4-FFF2-40B4-BE49-F238E27FC236}">
                <a16:creationId xmlns:a16="http://schemas.microsoft.com/office/drawing/2014/main" id="{21A42A8F-6AA2-4648-A0FC-CCA6419C7808}"/>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50</xdr:row>
      <xdr:rowOff>219076</xdr:rowOff>
    </xdr:from>
    <xdr:to>
      <xdr:col>7</xdr:col>
      <xdr:colOff>257175</xdr:colOff>
      <xdr:row>53</xdr:row>
      <xdr:rowOff>19051</xdr:rowOff>
    </xdr:to>
    <xdr:grpSp>
      <xdr:nvGrpSpPr>
        <xdr:cNvPr id="10" name="グループ化 9">
          <a:extLst>
            <a:ext uri="{FF2B5EF4-FFF2-40B4-BE49-F238E27FC236}">
              <a16:creationId xmlns:a16="http://schemas.microsoft.com/office/drawing/2014/main" id="{165C946D-0B51-45BC-A1C5-1F98F69B0B80}"/>
            </a:ext>
          </a:extLst>
        </xdr:cNvPr>
        <xdr:cNvGrpSpPr/>
      </xdr:nvGrpSpPr>
      <xdr:grpSpPr>
        <a:xfrm>
          <a:off x="5114925" y="16649701"/>
          <a:ext cx="523875" cy="514350"/>
          <a:chOff x="4215300" y="1967090"/>
          <a:chExt cx="776965" cy="698799"/>
        </a:xfrm>
      </xdr:grpSpPr>
      <xdr:sp macro="" textlink="">
        <xdr:nvSpPr>
          <xdr:cNvPr id="11" name="フローチャート: 論理積ゲート 10">
            <a:extLst>
              <a:ext uri="{FF2B5EF4-FFF2-40B4-BE49-F238E27FC236}">
                <a16:creationId xmlns:a16="http://schemas.microsoft.com/office/drawing/2014/main" id="{752242A0-0275-4A9B-878A-ED2D79BA21FB}"/>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2" name="テキスト ボックス 25">
            <a:extLst>
              <a:ext uri="{FF2B5EF4-FFF2-40B4-BE49-F238E27FC236}">
                <a16:creationId xmlns:a16="http://schemas.microsoft.com/office/drawing/2014/main" id="{EFF30378-45E6-435D-9166-47DA7CEA65F1}"/>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62</xdr:row>
      <xdr:rowOff>219076</xdr:rowOff>
    </xdr:from>
    <xdr:to>
      <xdr:col>7</xdr:col>
      <xdr:colOff>257175</xdr:colOff>
      <xdr:row>65</xdr:row>
      <xdr:rowOff>19051</xdr:rowOff>
    </xdr:to>
    <xdr:grpSp>
      <xdr:nvGrpSpPr>
        <xdr:cNvPr id="16" name="グループ化 15">
          <a:extLst>
            <a:ext uri="{FF2B5EF4-FFF2-40B4-BE49-F238E27FC236}">
              <a16:creationId xmlns:a16="http://schemas.microsoft.com/office/drawing/2014/main" id="{5E33FF7E-A590-420B-B044-BBB11C2FCF53}"/>
            </a:ext>
          </a:extLst>
        </xdr:cNvPr>
        <xdr:cNvGrpSpPr/>
      </xdr:nvGrpSpPr>
      <xdr:grpSpPr>
        <a:xfrm>
          <a:off x="5114925" y="19983451"/>
          <a:ext cx="523875" cy="514350"/>
          <a:chOff x="4215300" y="1967090"/>
          <a:chExt cx="776965" cy="698799"/>
        </a:xfrm>
      </xdr:grpSpPr>
      <xdr:sp macro="" textlink="">
        <xdr:nvSpPr>
          <xdr:cNvPr id="17" name="フローチャート: 論理積ゲート 16">
            <a:extLst>
              <a:ext uri="{FF2B5EF4-FFF2-40B4-BE49-F238E27FC236}">
                <a16:creationId xmlns:a16="http://schemas.microsoft.com/office/drawing/2014/main" id="{2BDF312C-3A2F-4E13-886B-556496CD913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8" name="テキスト ボックス 25">
            <a:extLst>
              <a:ext uri="{FF2B5EF4-FFF2-40B4-BE49-F238E27FC236}">
                <a16:creationId xmlns:a16="http://schemas.microsoft.com/office/drawing/2014/main" id="{DA9F0EFE-78B4-4EC4-BF4D-6DDEAB2AA84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9</xdr:col>
      <xdr:colOff>447675</xdr:colOff>
      <xdr:row>11</xdr:row>
      <xdr:rowOff>161925</xdr:rowOff>
    </xdr:from>
    <xdr:to>
      <xdr:col>10</xdr:col>
      <xdr:colOff>247650</xdr:colOff>
      <xdr:row>13</xdr:row>
      <xdr:rowOff>171450</xdr:rowOff>
    </xdr:to>
    <xdr:sp macro="" textlink="">
      <xdr:nvSpPr>
        <xdr:cNvPr id="19" name="フリーフォーム: 図形 18">
          <a:extLst>
            <a:ext uri="{FF2B5EF4-FFF2-40B4-BE49-F238E27FC236}">
              <a16:creationId xmlns:a16="http://schemas.microsoft.com/office/drawing/2014/main" id="{E5B8CFFC-BA8A-47E7-B284-4E6F09AEC46E}"/>
            </a:ext>
          </a:extLst>
        </xdr:cNvPr>
        <xdr:cNvSpPr/>
      </xdr:nvSpPr>
      <xdr:spPr bwMode="gray">
        <a:xfrm>
          <a:off x="6657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419100</xdr:colOff>
      <xdr:row>27</xdr:row>
      <xdr:rowOff>219076</xdr:rowOff>
    </xdr:from>
    <xdr:to>
      <xdr:col>7</xdr:col>
      <xdr:colOff>257175</xdr:colOff>
      <xdr:row>30</xdr:row>
      <xdr:rowOff>19051</xdr:rowOff>
    </xdr:to>
    <xdr:grpSp>
      <xdr:nvGrpSpPr>
        <xdr:cNvPr id="20" name="グループ化 19">
          <a:extLst>
            <a:ext uri="{FF2B5EF4-FFF2-40B4-BE49-F238E27FC236}">
              <a16:creationId xmlns:a16="http://schemas.microsoft.com/office/drawing/2014/main" id="{0CB45879-E694-490B-8DF2-2C44A2CDD550}"/>
            </a:ext>
          </a:extLst>
        </xdr:cNvPr>
        <xdr:cNvGrpSpPr/>
      </xdr:nvGrpSpPr>
      <xdr:grpSpPr>
        <a:xfrm>
          <a:off x="5114925" y="8791576"/>
          <a:ext cx="523875" cy="514350"/>
          <a:chOff x="4215300" y="1967090"/>
          <a:chExt cx="776965" cy="698799"/>
        </a:xfrm>
      </xdr:grpSpPr>
      <xdr:sp macro="" textlink="">
        <xdr:nvSpPr>
          <xdr:cNvPr id="21" name="フローチャート: 論理積ゲート 20">
            <a:extLst>
              <a:ext uri="{FF2B5EF4-FFF2-40B4-BE49-F238E27FC236}">
                <a16:creationId xmlns:a16="http://schemas.microsoft.com/office/drawing/2014/main" id="{23F7929F-CB53-4A37-B3F1-651A22E91F19}"/>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2" name="テキスト ボックス 25">
            <a:extLst>
              <a:ext uri="{FF2B5EF4-FFF2-40B4-BE49-F238E27FC236}">
                <a16:creationId xmlns:a16="http://schemas.microsoft.com/office/drawing/2014/main" id="{E82222AE-257A-4A26-BFE0-309EF05D7EE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8</xdr:col>
      <xdr:colOff>428625</xdr:colOff>
      <xdr:row>33</xdr:row>
      <xdr:rowOff>209550</xdr:rowOff>
    </xdr:from>
    <xdr:to>
      <xdr:col>9</xdr:col>
      <xdr:colOff>228600</xdr:colOff>
      <xdr:row>35</xdr:row>
      <xdr:rowOff>295275</xdr:rowOff>
    </xdr:to>
    <xdr:sp macro="" textlink="">
      <xdr:nvSpPr>
        <xdr:cNvPr id="23" name="フリーフォーム: 図形 22">
          <a:extLst>
            <a:ext uri="{FF2B5EF4-FFF2-40B4-BE49-F238E27FC236}">
              <a16:creationId xmlns:a16="http://schemas.microsoft.com/office/drawing/2014/main" id="{9C8E2D66-4F56-4E81-9C37-367A3A0F6A2C}"/>
            </a:ext>
          </a:extLst>
        </xdr:cNvPr>
        <xdr:cNvSpPr/>
      </xdr:nvSpPr>
      <xdr:spPr bwMode="gray">
        <a:xfrm>
          <a:off x="6638925" y="5924550"/>
          <a:ext cx="485775"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3</xdr:col>
      <xdr:colOff>581025</xdr:colOff>
      <xdr:row>11</xdr:row>
      <xdr:rowOff>161925</xdr:rowOff>
    </xdr:from>
    <xdr:to>
      <xdr:col>4</xdr:col>
      <xdr:colOff>247650</xdr:colOff>
      <xdr:row>13</xdr:row>
      <xdr:rowOff>171450</xdr:rowOff>
    </xdr:to>
    <xdr:sp macro="" textlink="">
      <xdr:nvSpPr>
        <xdr:cNvPr id="24" name="フリーフォーム: 図形 23">
          <a:extLst>
            <a:ext uri="{FF2B5EF4-FFF2-40B4-BE49-F238E27FC236}">
              <a16:creationId xmlns:a16="http://schemas.microsoft.com/office/drawing/2014/main" id="{182D1D24-AD1A-4AEB-AE2B-B63FDA6D4099}"/>
            </a:ext>
          </a:extLst>
        </xdr:cNvPr>
        <xdr:cNvSpPr/>
      </xdr:nvSpPr>
      <xdr:spPr bwMode="gray">
        <a:xfrm>
          <a:off x="2085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561975</xdr:colOff>
      <xdr:row>16</xdr:row>
      <xdr:rowOff>85726</xdr:rowOff>
    </xdr:from>
    <xdr:to>
      <xdr:col>3</xdr:col>
      <xdr:colOff>266700</xdr:colOff>
      <xdr:row>18</xdr:row>
      <xdr:rowOff>95250</xdr:rowOff>
    </xdr:to>
    <xdr:grpSp>
      <xdr:nvGrpSpPr>
        <xdr:cNvPr id="25" name="グループ化 24">
          <a:extLst>
            <a:ext uri="{FF2B5EF4-FFF2-40B4-BE49-F238E27FC236}">
              <a16:creationId xmlns:a16="http://schemas.microsoft.com/office/drawing/2014/main" id="{D349A06B-2762-46DF-9F2D-EB92535D6C07}"/>
            </a:ext>
          </a:extLst>
        </xdr:cNvPr>
        <xdr:cNvGrpSpPr/>
      </xdr:nvGrpSpPr>
      <xdr:grpSpPr>
        <a:xfrm>
          <a:off x="2066925" y="5800726"/>
          <a:ext cx="523875" cy="485774"/>
          <a:chOff x="4215300" y="1967090"/>
          <a:chExt cx="776965" cy="698799"/>
        </a:xfrm>
      </xdr:grpSpPr>
      <xdr:sp macro="" textlink="">
        <xdr:nvSpPr>
          <xdr:cNvPr id="26" name="フローチャート: 論理積ゲート 25">
            <a:extLst>
              <a:ext uri="{FF2B5EF4-FFF2-40B4-BE49-F238E27FC236}">
                <a16:creationId xmlns:a16="http://schemas.microsoft.com/office/drawing/2014/main" id="{8A406CEC-8961-48C9-8071-C9A54291223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7" name="テキスト ボックス 25">
            <a:extLst>
              <a:ext uri="{FF2B5EF4-FFF2-40B4-BE49-F238E27FC236}">
                <a16:creationId xmlns:a16="http://schemas.microsoft.com/office/drawing/2014/main" id="{A2ACD692-7215-431B-9F84-DD47EE391D2C}"/>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581025</xdr:colOff>
      <xdr:row>33</xdr:row>
      <xdr:rowOff>161925</xdr:rowOff>
    </xdr:from>
    <xdr:to>
      <xdr:col>3</xdr:col>
      <xdr:colOff>247650</xdr:colOff>
      <xdr:row>35</xdr:row>
      <xdr:rowOff>171450</xdr:rowOff>
    </xdr:to>
    <xdr:sp macro="" textlink="">
      <xdr:nvSpPr>
        <xdr:cNvPr id="28" name="フリーフォーム: 図形 27">
          <a:extLst>
            <a:ext uri="{FF2B5EF4-FFF2-40B4-BE49-F238E27FC236}">
              <a16:creationId xmlns:a16="http://schemas.microsoft.com/office/drawing/2014/main" id="{1DC81F46-22EC-4830-99EC-32AD802A2A83}"/>
            </a:ext>
          </a:extLst>
        </xdr:cNvPr>
        <xdr:cNvSpPr/>
      </xdr:nvSpPr>
      <xdr:spPr bwMode="gray">
        <a:xfrm>
          <a:off x="2085975" y="23050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581025</xdr:colOff>
      <xdr:row>69</xdr:row>
      <xdr:rowOff>161925</xdr:rowOff>
    </xdr:from>
    <xdr:to>
      <xdr:col>3</xdr:col>
      <xdr:colOff>247650</xdr:colOff>
      <xdr:row>71</xdr:row>
      <xdr:rowOff>171450</xdr:rowOff>
    </xdr:to>
    <xdr:sp macro="" textlink="">
      <xdr:nvSpPr>
        <xdr:cNvPr id="32" name="フリーフォーム: 図形 31">
          <a:extLst>
            <a:ext uri="{FF2B5EF4-FFF2-40B4-BE49-F238E27FC236}">
              <a16:creationId xmlns:a16="http://schemas.microsoft.com/office/drawing/2014/main" id="{500AB9C9-50DF-419F-A826-4B401306C3AF}"/>
            </a:ext>
          </a:extLst>
        </xdr:cNvPr>
        <xdr:cNvSpPr/>
      </xdr:nvSpPr>
      <xdr:spPr bwMode="gray">
        <a:xfrm>
          <a:off x="2085975" y="68294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552450</xdr:colOff>
      <xdr:row>74</xdr:row>
      <xdr:rowOff>104776</xdr:rowOff>
    </xdr:from>
    <xdr:to>
      <xdr:col>2</xdr:col>
      <xdr:colOff>257175</xdr:colOff>
      <xdr:row>76</xdr:row>
      <xdr:rowOff>142876</xdr:rowOff>
    </xdr:to>
    <xdr:grpSp>
      <xdr:nvGrpSpPr>
        <xdr:cNvPr id="36" name="グループ化 35">
          <a:extLst>
            <a:ext uri="{FF2B5EF4-FFF2-40B4-BE49-F238E27FC236}">
              <a16:creationId xmlns:a16="http://schemas.microsoft.com/office/drawing/2014/main" id="{CBDCFBD9-68EB-4C6B-963C-31B511DE309B}"/>
            </a:ext>
          </a:extLst>
        </xdr:cNvPr>
        <xdr:cNvGrpSpPr/>
      </xdr:nvGrpSpPr>
      <xdr:grpSpPr>
        <a:xfrm>
          <a:off x="1238250" y="24393526"/>
          <a:ext cx="523875" cy="514350"/>
          <a:chOff x="4215300" y="1967090"/>
          <a:chExt cx="776965" cy="698799"/>
        </a:xfrm>
      </xdr:grpSpPr>
      <xdr:sp macro="" textlink="">
        <xdr:nvSpPr>
          <xdr:cNvPr id="37" name="フローチャート: 論理積ゲート 36">
            <a:extLst>
              <a:ext uri="{FF2B5EF4-FFF2-40B4-BE49-F238E27FC236}">
                <a16:creationId xmlns:a16="http://schemas.microsoft.com/office/drawing/2014/main" id="{9A949B99-9554-404D-BF4B-58B270D21B7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8" name="テキスト ボックス 25">
            <a:extLst>
              <a:ext uri="{FF2B5EF4-FFF2-40B4-BE49-F238E27FC236}">
                <a16:creationId xmlns:a16="http://schemas.microsoft.com/office/drawing/2014/main" id="{CB018FE6-E256-4A32-B758-2E15D0A50161}"/>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xdr:col>
      <xdr:colOff>561975</xdr:colOff>
      <xdr:row>38</xdr:row>
      <xdr:rowOff>123825</xdr:rowOff>
    </xdr:from>
    <xdr:to>
      <xdr:col>2</xdr:col>
      <xdr:colOff>276225</xdr:colOff>
      <xdr:row>40</xdr:row>
      <xdr:rowOff>152400</xdr:rowOff>
    </xdr:to>
    <xdr:grpSp>
      <xdr:nvGrpSpPr>
        <xdr:cNvPr id="39" name="グループ化 38">
          <a:extLst>
            <a:ext uri="{FF2B5EF4-FFF2-40B4-BE49-F238E27FC236}">
              <a16:creationId xmlns:a16="http://schemas.microsoft.com/office/drawing/2014/main" id="{AF647AB9-4E1F-4A6C-AC4B-6DB89612C2A6}"/>
            </a:ext>
          </a:extLst>
        </xdr:cNvPr>
        <xdr:cNvGrpSpPr/>
      </xdr:nvGrpSpPr>
      <xdr:grpSpPr>
        <a:xfrm>
          <a:off x="1247775" y="13458825"/>
          <a:ext cx="533400" cy="504825"/>
          <a:chOff x="4215300" y="1967090"/>
          <a:chExt cx="776965" cy="698799"/>
        </a:xfrm>
      </xdr:grpSpPr>
      <xdr:sp macro="" textlink="">
        <xdr:nvSpPr>
          <xdr:cNvPr id="40" name="フローチャート: 論理積ゲート 39">
            <a:extLst>
              <a:ext uri="{FF2B5EF4-FFF2-40B4-BE49-F238E27FC236}">
                <a16:creationId xmlns:a16="http://schemas.microsoft.com/office/drawing/2014/main" id="{9A726591-A1E4-4E8E-A4E4-6A2F1E777FF1}"/>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1" name="テキスト ボックス 25">
            <a:extLst>
              <a:ext uri="{FF2B5EF4-FFF2-40B4-BE49-F238E27FC236}">
                <a16:creationId xmlns:a16="http://schemas.microsoft.com/office/drawing/2014/main" id="{43259B93-875A-4C75-9D50-CA3342DA9DC0}"/>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4E436919-6EA2-44E7-B20F-93BF949685DE}"/>
            </a:ext>
          </a:extLst>
        </xdr:cNvPr>
        <xdr:cNvGrpSpPr/>
      </xdr:nvGrpSpPr>
      <xdr:grpSpPr>
        <a:xfrm>
          <a:off x="5114925" y="1409701"/>
          <a:ext cx="523875" cy="514350"/>
          <a:chOff x="4215300" y="1967090"/>
          <a:chExt cx="776965" cy="698799"/>
        </a:xfrm>
      </xdr:grpSpPr>
      <xdr:sp macro="" textlink="">
        <xdr:nvSpPr>
          <xdr:cNvPr id="3" name="フローチャート: 論理積ゲート 2">
            <a:extLst>
              <a:ext uri="{FF2B5EF4-FFF2-40B4-BE49-F238E27FC236}">
                <a16:creationId xmlns:a16="http://schemas.microsoft.com/office/drawing/2014/main" id="{BE829A91-5067-47C5-85E6-A4058C541D6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3F0688F2-DD63-4304-A798-FF2F1BD46CC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35</xdr:row>
      <xdr:rowOff>219076</xdr:rowOff>
    </xdr:from>
    <xdr:to>
      <xdr:col>7</xdr:col>
      <xdr:colOff>257175</xdr:colOff>
      <xdr:row>38</xdr:row>
      <xdr:rowOff>19051</xdr:rowOff>
    </xdr:to>
    <xdr:grpSp>
      <xdr:nvGrpSpPr>
        <xdr:cNvPr id="9" name="グループ化 8">
          <a:extLst>
            <a:ext uri="{FF2B5EF4-FFF2-40B4-BE49-F238E27FC236}">
              <a16:creationId xmlns:a16="http://schemas.microsoft.com/office/drawing/2014/main" id="{68A9A9E9-C300-416F-BBE0-47880439F782}"/>
            </a:ext>
          </a:extLst>
        </xdr:cNvPr>
        <xdr:cNvGrpSpPr/>
      </xdr:nvGrpSpPr>
      <xdr:grpSpPr>
        <a:xfrm>
          <a:off x="5114925" y="10696576"/>
          <a:ext cx="523875" cy="514350"/>
          <a:chOff x="4215300" y="1967090"/>
          <a:chExt cx="776965" cy="698799"/>
        </a:xfrm>
      </xdr:grpSpPr>
      <xdr:sp macro="" textlink="">
        <xdr:nvSpPr>
          <xdr:cNvPr id="10" name="フローチャート: 論理積ゲート 9">
            <a:extLst>
              <a:ext uri="{FF2B5EF4-FFF2-40B4-BE49-F238E27FC236}">
                <a16:creationId xmlns:a16="http://schemas.microsoft.com/office/drawing/2014/main" id="{B49BDAB9-183E-4DA7-9754-2459B974D3E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1" name="テキスト ボックス 25">
            <a:extLst>
              <a:ext uri="{FF2B5EF4-FFF2-40B4-BE49-F238E27FC236}">
                <a16:creationId xmlns:a16="http://schemas.microsoft.com/office/drawing/2014/main" id="{591B01C6-3590-4660-865E-70640E28CE5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35</xdr:row>
      <xdr:rowOff>219076</xdr:rowOff>
    </xdr:from>
    <xdr:to>
      <xdr:col>7</xdr:col>
      <xdr:colOff>257175</xdr:colOff>
      <xdr:row>38</xdr:row>
      <xdr:rowOff>19051</xdr:rowOff>
    </xdr:to>
    <xdr:grpSp>
      <xdr:nvGrpSpPr>
        <xdr:cNvPr id="12" name="グループ化 11">
          <a:extLst>
            <a:ext uri="{FF2B5EF4-FFF2-40B4-BE49-F238E27FC236}">
              <a16:creationId xmlns:a16="http://schemas.microsoft.com/office/drawing/2014/main" id="{CFA4FA64-08B1-4323-A4F3-4A331EB2207B}"/>
            </a:ext>
          </a:extLst>
        </xdr:cNvPr>
        <xdr:cNvGrpSpPr/>
      </xdr:nvGrpSpPr>
      <xdr:grpSpPr>
        <a:xfrm>
          <a:off x="5114925" y="10696576"/>
          <a:ext cx="523875" cy="514350"/>
          <a:chOff x="4215300" y="1967090"/>
          <a:chExt cx="776965" cy="698799"/>
        </a:xfrm>
      </xdr:grpSpPr>
      <xdr:sp macro="" textlink="">
        <xdr:nvSpPr>
          <xdr:cNvPr id="13" name="フローチャート: 論理積ゲート 12">
            <a:extLst>
              <a:ext uri="{FF2B5EF4-FFF2-40B4-BE49-F238E27FC236}">
                <a16:creationId xmlns:a16="http://schemas.microsoft.com/office/drawing/2014/main" id="{4CFC89DC-58B1-4F76-B904-F48F0DEA41E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4" name="テキスト ボックス 25">
            <a:extLst>
              <a:ext uri="{FF2B5EF4-FFF2-40B4-BE49-F238E27FC236}">
                <a16:creationId xmlns:a16="http://schemas.microsoft.com/office/drawing/2014/main" id="{472183BE-159F-4BD4-848E-87413E461BA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600075</xdr:colOff>
      <xdr:row>11</xdr:row>
      <xdr:rowOff>95250</xdr:rowOff>
    </xdr:from>
    <xdr:to>
      <xdr:col>3</xdr:col>
      <xdr:colOff>266700</xdr:colOff>
      <xdr:row>13</xdr:row>
      <xdr:rowOff>152400</xdr:rowOff>
    </xdr:to>
    <xdr:sp macro="" textlink="">
      <xdr:nvSpPr>
        <xdr:cNvPr id="26" name="フリーフォーム: 図形 25">
          <a:extLst>
            <a:ext uri="{FF2B5EF4-FFF2-40B4-BE49-F238E27FC236}">
              <a16:creationId xmlns:a16="http://schemas.microsoft.com/office/drawing/2014/main" id="{F4FE73E2-215D-476B-969B-971FEF017B98}"/>
            </a:ext>
          </a:extLst>
        </xdr:cNvPr>
        <xdr:cNvSpPr/>
      </xdr:nvSpPr>
      <xdr:spPr bwMode="gray">
        <a:xfrm>
          <a:off x="2105025" y="3429000"/>
          <a:ext cx="485775" cy="53340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552450</xdr:colOff>
      <xdr:row>16</xdr:row>
      <xdr:rowOff>209551</xdr:rowOff>
    </xdr:from>
    <xdr:to>
      <xdr:col>2</xdr:col>
      <xdr:colOff>257175</xdr:colOff>
      <xdr:row>18</xdr:row>
      <xdr:rowOff>209551</xdr:rowOff>
    </xdr:to>
    <xdr:grpSp>
      <xdr:nvGrpSpPr>
        <xdr:cNvPr id="17" name="グループ化 16">
          <a:extLst>
            <a:ext uri="{FF2B5EF4-FFF2-40B4-BE49-F238E27FC236}">
              <a16:creationId xmlns:a16="http://schemas.microsoft.com/office/drawing/2014/main" id="{8CF6460B-C11C-4F4B-A14A-F0382B8453B2}"/>
            </a:ext>
          </a:extLst>
        </xdr:cNvPr>
        <xdr:cNvGrpSpPr/>
      </xdr:nvGrpSpPr>
      <xdr:grpSpPr>
        <a:xfrm>
          <a:off x="1238250" y="5686426"/>
          <a:ext cx="523875" cy="476250"/>
          <a:chOff x="4215300" y="1967090"/>
          <a:chExt cx="776965" cy="698799"/>
        </a:xfrm>
      </xdr:grpSpPr>
      <xdr:sp macro="" textlink="">
        <xdr:nvSpPr>
          <xdr:cNvPr id="18" name="フローチャート: 論理積ゲート 17">
            <a:extLst>
              <a:ext uri="{FF2B5EF4-FFF2-40B4-BE49-F238E27FC236}">
                <a16:creationId xmlns:a16="http://schemas.microsoft.com/office/drawing/2014/main" id="{845346F2-E9C7-48B5-B3A4-C34A2170144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9" name="テキスト ボックス 25">
            <a:extLst>
              <a:ext uri="{FF2B5EF4-FFF2-40B4-BE49-F238E27FC236}">
                <a16:creationId xmlns:a16="http://schemas.microsoft.com/office/drawing/2014/main" id="{57587DA7-4D6A-419A-837E-C8847340419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600075</xdr:colOff>
      <xdr:row>11</xdr:row>
      <xdr:rowOff>95250</xdr:rowOff>
    </xdr:from>
    <xdr:to>
      <xdr:col>11</xdr:col>
      <xdr:colOff>266700</xdr:colOff>
      <xdr:row>13</xdr:row>
      <xdr:rowOff>152400</xdr:rowOff>
    </xdr:to>
    <xdr:sp macro="" textlink="">
      <xdr:nvSpPr>
        <xdr:cNvPr id="20" name="フリーフォーム: 図形 19">
          <a:extLst>
            <a:ext uri="{FF2B5EF4-FFF2-40B4-BE49-F238E27FC236}">
              <a16:creationId xmlns:a16="http://schemas.microsoft.com/office/drawing/2014/main" id="{7AA0EA97-EBAC-4F8D-AA23-CCD01145891E}"/>
            </a:ext>
          </a:extLst>
        </xdr:cNvPr>
        <xdr:cNvSpPr/>
      </xdr:nvSpPr>
      <xdr:spPr bwMode="gray">
        <a:xfrm>
          <a:off x="2105025" y="3429000"/>
          <a:ext cx="485775" cy="53340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7</xdr:col>
      <xdr:colOff>590550</xdr:colOff>
      <xdr:row>43</xdr:row>
      <xdr:rowOff>0</xdr:rowOff>
    </xdr:from>
    <xdr:to>
      <xdr:col>8</xdr:col>
      <xdr:colOff>247650</xdr:colOff>
      <xdr:row>45</xdr:row>
      <xdr:rowOff>0</xdr:rowOff>
    </xdr:to>
    <xdr:sp macro="" textlink="">
      <xdr:nvSpPr>
        <xdr:cNvPr id="21" name="フリーフォーム: 図形 20">
          <a:extLst>
            <a:ext uri="{FF2B5EF4-FFF2-40B4-BE49-F238E27FC236}">
              <a16:creationId xmlns:a16="http://schemas.microsoft.com/office/drawing/2014/main" id="{9212CA24-8F6D-4208-8AB7-FCD4988EEB44}"/>
            </a:ext>
          </a:extLst>
        </xdr:cNvPr>
        <xdr:cNvSpPr/>
      </xdr:nvSpPr>
      <xdr:spPr bwMode="gray">
        <a:xfrm>
          <a:off x="5972175" y="12858750"/>
          <a:ext cx="485775" cy="476250"/>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C44828A7-C553-423D-9761-D9EC5C39AF62}"/>
            </a:ext>
          </a:extLst>
        </xdr:cNvPr>
        <xdr:cNvGrpSpPr/>
      </xdr:nvGrpSpPr>
      <xdr:grpSpPr>
        <a:xfrm>
          <a:off x="5286375" y="1409701"/>
          <a:ext cx="523875" cy="514350"/>
          <a:chOff x="4215300" y="1967090"/>
          <a:chExt cx="776965" cy="698799"/>
        </a:xfrm>
      </xdr:grpSpPr>
      <xdr:sp macro="" textlink="">
        <xdr:nvSpPr>
          <xdr:cNvPr id="3" name="フローチャート: 論理積ゲート 2">
            <a:extLst>
              <a:ext uri="{FF2B5EF4-FFF2-40B4-BE49-F238E27FC236}">
                <a16:creationId xmlns:a16="http://schemas.microsoft.com/office/drawing/2014/main" id="{13ACC5AA-A3FF-414E-B8E5-FE03004F092A}"/>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AD76C14A-B082-4AE5-B814-C430E6CCC5C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17</xdr:row>
      <xdr:rowOff>219076</xdr:rowOff>
    </xdr:from>
    <xdr:to>
      <xdr:col>7</xdr:col>
      <xdr:colOff>257175</xdr:colOff>
      <xdr:row>20</xdr:row>
      <xdr:rowOff>19051</xdr:rowOff>
    </xdr:to>
    <xdr:grpSp>
      <xdr:nvGrpSpPr>
        <xdr:cNvPr id="5" name="グループ化 4">
          <a:extLst>
            <a:ext uri="{FF2B5EF4-FFF2-40B4-BE49-F238E27FC236}">
              <a16:creationId xmlns:a16="http://schemas.microsoft.com/office/drawing/2014/main" id="{9ECBF194-0130-4800-B0D7-82B8418C70EC}"/>
            </a:ext>
          </a:extLst>
        </xdr:cNvPr>
        <xdr:cNvGrpSpPr/>
      </xdr:nvGrpSpPr>
      <xdr:grpSpPr>
        <a:xfrm>
          <a:off x="5286375" y="4505326"/>
          <a:ext cx="523875" cy="514350"/>
          <a:chOff x="4215300" y="1967090"/>
          <a:chExt cx="776965" cy="698799"/>
        </a:xfrm>
      </xdr:grpSpPr>
      <xdr:sp macro="" textlink="">
        <xdr:nvSpPr>
          <xdr:cNvPr id="6" name="フローチャート: 論理積ゲート 5">
            <a:extLst>
              <a:ext uri="{FF2B5EF4-FFF2-40B4-BE49-F238E27FC236}">
                <a16:creationId xmlns:a16="http://schemas.microsoft.com/office/drawing/2014/main" id="{9989E911-1DB1-4A7E-AA7A-879AF10DD72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7" name="テキスト ボックス 25">
            <a:extLst>
              <a:ext uri="{FF2B5EF4-FFF2-40B4-BE49-F238E27FC236}">
                <a16:creationId xmlns:a16="http://schemas.microsoft.com/office/drawing/2014/main" id="{2E0F4707-442A-4B2B-AC4A-68F334B8F67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29</xdr:row>
      <xdr:rowOff>219076</xdr:rowOff>
    </xdr:from>
    <xdr:to>
      <xdr:col>7</xdr:col>
      <xdr:colOff>257175</xdr:colOff>
      <xdr:row>32</xdr:row>
      <xdr:rowOff>19051</xdr:rowOff>
    </xdr:to>
    <xdr:grpSp>
      <xdr:nvGrpSpPr>
        <xdr:cNvPr id="9" name="グループ化 8">
          <a:extLst>
            <a:ext uri="{FF2B5EF4-FFF2-40B4-BE49-F238E27FC236}">
              <a16:creationId xmlns:a16="http://schemas.microsoft.com/office/drawing/2014/main" id="{F30297C2-3C69-48B7-82C6-C8CAA0AD7D6C}"/>
            </a:ext>
          </a:extLst>
        </xdr:cNvPr>
        <xdr:cNvGrpSpPr/>
      </xdr:nvGrpSpPr>
      <xdr:grpSpPr>
        <a:xfrm>
          <a:off x="5286375" y="7600951"/>
          <a:ext cx="523875" cy="514350"/>
          <a:chOff x="4215300" y="1967090"/>
          <a:chExt cx="776965" cy="698799"/>
        </a:xfrm>
      </xdr:grpSpPr>
      <xdr:sp macro="" textlink="">
        <xdr:nvSpPr>
          <xdr:cNvPr id="10" name="フローチャート: 論理積ゲート 9">
            <a:extLst>
              <a:ext uri="{FF2B5EF4-FFF2-40B4-BE49-F238E27FC236}">
                <a16:creationId xmlns:a16="http://schemas.microsoft.com/office/drawing/2014/main" id="{19282ED5-F02E-4D9E-9CDA-19E4B72AE3C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1" name="テキスト ボックス 25">
            <a:extLst>
              <a:ext uri="{FF2B5EF4-FFF2-40B4-BE49-F238E27FC236}">
                <a16:creationId xmlns:a16="http://schemas.microsoft.com/office/drawing/2014/main" id="{26B937FE-9DBE-48A6-ADB0-29E0DC097057}"/>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47</xdr:row>
      <xdr:rowOff>219076</xdr:rowOff>
    </xdr:from>
    <xdr:to>
      <xdr:col>7</xdr:col>
      <xdr:colOff>257175</xdr:colOff>
      <xdr:row>50</xdr:row>
      <xdr:rowOff>19051</xdr:rowOff>
    </xdr:to>
    <xdr:grpSp>
      <xdr:nvGrpSpPr>
        <xdr:cNvPr id="12" name="グループ化 11">
          <a:extLst>
            <a:ext uri="{FF2B5EF4-FFF2-40B4-BE49-F238E27FC236}">
              <a16:creationId xmlns:a16="http://schemas.microsoft.com/office/drawing/2014/main" id="{24A231DE-BF7D-44D1-A755-1AB1214FAF81}"/>
            </a:ext>
          </a:extLst>
        </xdr:cNvPr>
        <xdr:cNvGrpSpPr/>
      </xdr:nvGrpSpPr>
      <xdr:grpSpPr>
        <a:xfrm>
          <a:off x="5286375" y="12839701"/>
          <a:ext cx="523875" cy="514350"/>
          <a:chOff x="4215300" y="1967090"/>
          <a:chExt cx="776965" cy="698799"/>
        </a:xfrm>
      </xdr:grpSpPr>
      <xdr:sp macro="" textlink="">
        <xdr:nvSpPr>
          <xdr:cNvPr id="13" name="フローチャート: 論理積ゲート 12">
            <a:extLst>
              <a:ext uri="{FF2B5EF4-FFF2-40B4-BE49-F238E27FC236}">
                <a16:creationId xmlns:a16="http://schemas.microsoft.com/office/drawing/2014/main" id="{E5CEAC85-2459-4044-8F11-E2D8E50B978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4" name="テキスト ボックス 25">
            <a:extLst>
              <a:ext uri="{FF2B5EF4-FFF2-40B4-BE49-F238E27FC236}">
                <a16:creationId xmlns:a16="http://schemas.microsoft.com/office/drawing/2014/main" id="{1935A261-35CB-46CB-A0B8-983A239BA472}"/>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17</xdr:row>
      <xdr:rowOff>219076</xdr:rowOff>
    </xdr:from>
    <xdr:to>
      <xdr:col>7</xdr:col>
      <xdr:colOff>257175</xdr:colOff>
      <xdr:row>20</xdr:row>
      <xdr:rowOff>19051</xdr:rowOff>
    </xdr:to>
    <xdr:grpSp>
      <xdr:nvGrpSpPr>
        <xdr:cNvPr id="15" name="グループ化 14">
          <a:extLst>
            <a:ext uri="{FF2B5EF4-FFF2-40B4-BE49-F238E27FC236}">
              <a16:creationId xmlns:a16="http://schemas.microsoft.com/office/drawing/2014/main" id="{5B0E4560-D972-4398-9530-20844259ECA9}"/>
            </a:ext>
          </a:extLst>
        </xdr:cNvPr>
        <xdr:cNvGrpSpPr/>
      </xdr:nvGrpSpPr>
      <xdr:grpSpPr>
        <a:xfrm>
          <a:off x="5286375" y="4505326"/>
          <a:ext cx="523875" cy="514350"/>
          <a:chOff x="4215300" y="1967090"/>
          <a:chExt cx="776965" cy="698799"/>
        </a:xfrm>
      </xdr:grpSpPr>
      <xdr:sp macro="" textlink="">
        <xdr:nvSpPr>
          <xdr:cNvPr id="16" name="フローチャート: 論理積ゲート 15">
            <a:extLst>
              <a:ext uri="{FF2B5EF4-FFF2-40B4-BE49-F238E27FC236}">
                <a16:creationId xmlns:a16="http://schemas.microsoft.com/office/drawing/2014/main" id="{A5261E73-0ADF-4556-80E4-CA1C7B48AB3C}"/>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7" name="テキスト ボックス 25">
            <a:extLst>
              <a:ext uri="{FF2B5EF4-FFF2-40B4-BE49-F238E27FC236}">
                <a16:creationId xmlns:a16="http://schemas.microsoft.com/office/drawing/2014/main" id="{75F9918F-ADD0-4ABA-AEA9-E60B1EAA78F9}"/>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828675</xdr:colOff>
      <xdr:row>66</xdr:row>
      <xdr:rowOff>180975</xdr:rowOff>
    </xdr:from>
    <xdr:to>
      <xdr:col>11</xdr:col>
      <xdr:colOff>76200</xdr:colOff>
      <xdr:row>67</xdr:row>
      <xdr:rowOff>85725</xdr:rowOff>
    </xdr:to>
    <xdr:sp macro="" textlink="">
      <xdr:nvSpPr>
        <xdr:cNvPr id="18" name="楕円 17">
          <a:extLst>
            <a:ext uri="{FF2B5EF4-FFF2-40B4-BE49-F238E27FC236}">
              <a16:creationId xmlns:a16="http://schemas.microsoft.com/office/drawing/2014/main" id="{C6875EAB-9FC2-4019-84DC-861B76943683}"/>
            </a:ext>
          </a:extLst>
        </xdr:cNvPr>
        <xdr:cNvSpPr/>
      </xdr:nvSpPr>
      <xdr:spPr>
        <a:xfrm>
          <a:off x="8582025" y="18278475"/>
          <a:ext cx="133350" cy="142875"/>
        </a:xfrm>
        <a:prstGeom prst="ellipse">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59</xdr:row>
      <xdr:rowOff>219076</xdr:rowOff>
    </xdr:from>
    <xdr:to>
      <xdr:col>7</xdr:col>
      <xdr:colOff>257175</xdr:colOff>
      <xdr:row>62</xdr:row>
      <xdr:rowOff>19051</xdr:rowOff>
    </xdr:to>
    <xdr:grpSp>
      <xdr:nvGrpSpPr>
        <xdr:cNvPr id="20" name="グループ化 19">
          <a:extLst>
            <a:ext uri="{FF2B5EF4-FFF2-40B4-BE49-F238E27FC236}">
              <a16:creationId xmlns:a16="http://schemas.microsoft.com/office/drawing/2014/main" id="{166D21F2-DA6E-4455-9956-308018D563B0}"/>
            </a:ext>
          </a:extLst>
        </xdr:cNvPr>
        <xdr:cNvGrpSpPr/>
      </xdr:nvGrpSpPr>
      <xdr:grpSpPr>
        <a:xfrm>
          <a:off x="5286375" y="15935326"/>
          <a:ext cx="523875" cy="514350"/>
          <a:chOff x="4215300" y="1967090"/>
          <a:chExt cx="776965" cy="698799"/>
        </a:xfrm>
      </xdr:grpSpPr>
      <xdr:sp macro="" textlink="">
        <xdr:nvSpPr>
          <xdr:cNvPr id="21" name="フローチャート: 論理積ゲート 20">
            <a:extLst>
              <a:ext uri="{FF2B5EF4-FFF2-40B4-BE49-F238E27FC236}">
                <a16:creationId xmlns:a16="http://schemas.microsoft.com/office/drawing/2014/main" id="{6553D073-D238-4FF3-8DB7-7E95C106681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2" name="テキスト ボックス 25">
            <a:extLst>
              <a:ext uri="{FF2B5EF4-FFF2-40B4-BE49-F238E27FC236}">
                <a16:creationId xmlns:a16="http://schemas.microsoft.com/office/drawing/2014/main" id="{7A2542C9-4494-4146-AEBE-78137E520040}"/>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647700</xdr:colOff>
      <xdr:row>36</xdr:row>
      <xdr:rowOff>228600</xdr:rowOff>
    </xdr:from>
    <xdr:to>
      <xdr:col>11</xdr:col>
      <xdr:colOff>247650</xdr:colOff>
      <xdr:row>39</xdr:row>
      <xdr:rowOff>76200</xdr:rowOff>
    </xdr:to>
    <xdr:sp macro="" textlink="">
      <xdr:nvSpPr>
        <xdr:cNvPr id="26" name="フリーフォーム: 図形 25">
          <a:extLst>
            <a:ext uri="{FF2B5EF4-FFF2-40B4-BE49-F238E27FC236}">
              <a16:creationId xmlns:a16="http://schemas.microsoft.com/office/drawing/2014/main" id="{FCC51990-00A8-45CF-8D96-EB256B2B9171}"/>
            </a:ext>
          </a:extLst>
        </xdr:cNvPr>
        <xdr:cNvSpPr/>
      </xdr:nvSpPr>
      <xdr:spPr bwMode="gray">
        <a:xfrm>
          <a:off x="8401050" y="9515475"/>
          <a:ext cx="485775" cy="5619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10</xdr:col>
      <xdr:colOff>647700</xdr:colOff>
      <xdr:row>67</xdr:row>
      <xdr:rowOff>95250</xdr:rowOff>
    </xdr:from>
    <xdr:to>
      <xdr:col>11</xdr:col>
      <xdr:colOff>257175</xdr:colOff>
      <xdr:row>69</xdr:row>
      <xdr:rowOff>9525</xdr:rowOff>
    </xdr:to>
    <xdr:sp macro="" textlink="">
      <xdr:nvSpPr>
        <xdr:cNvPr id="23" name="二等辺三角形 22">
          <a:extLst>
            <a:ext uri="{FF2B5EF4-FFF2-40B4-BE49-F238E27FC236}">
              <a16:creationId xmlns:a16="http://schemas.microsoft.com/office/drawing/2014/main" id="{738E0E53-5EFC-4192-9DF7-26EF212D5004}"/>
            </a:ext>
          </a:extLst>
        </xdr:cNvPr>
        <xdr:cNvSpPr/>
      </xdr:nvSpPr>
      <xdr:spPr>
        <a:xfrm>
          <a:off x="8401050" y="18430875"/>
          <a:ext cx="495300" cy="390525"/>
        </a:xfrm>
        <a:prstGeom prst="triangle">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666750</xdr:colOff>
      <xdr:row>68</xdr:row>
      <xdr:rowOff>28575</xdr:rowOff>
    </xdr:from>
    <xdr:ext cx="437877" cy="264560"/>
    <xdr:sp macro="" textlink="">
      <xdr:nvSpPr>
        <xdr:cNvPr id="24" name="テキスト ボックス 23">
          <a:extLst>
            <a:ext uri="{FF2B5EF4-FFF2-40B4-BE49-F238E27FC236}">
              <a16:creationId xmlns:a16="http://schemas.microsoft.com/office/drawing/2014/main" id="{17921271-C90E-45D0-86B3-701E7A5B449F}"/>
            </a:ext>
          </a:extLst>
        </xdr:cNvPr>
        <xdr:cNvSpPr txBox="1"/>
      </xdr:nvSpPr>
      <xdr:spPr>
        <a:xfrm>
          <a:off x="8420100" y="18602325"/>
          <a:ext cx="4378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NOT</a:t>
          </a:r>
          <a:endParaRPr kumimoji="1" lang="ja-JP" altLang="en-US"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6</xdr:col>
      <xdr:colOff>419100</xdr:colOff>
      <xdr:row>5</xdr:row>
      <xdr:rowOff>219076</xdr:rowOff>
    </xdr:from>
    <xdr:to>
      <xdr:col>7</xdr:col>
      <xdr:colOff>257175</xdr:colOff>
      <xdr:row>8</xdr:row>
      <xdr:rowOff>19051</xdr:rowOff>
    </xdr:to>
    <xdr:grpSp>
      <xdr:nvGrpSpPr>
        <xdr:cNvPr id="2" name="グループ化 1">
          <a:extLst>
            <a:ext uri="{FF2B5EF4-FFF2-40B4-BE49-F238E27FC236}">
              <a16:creationId xmlns:a16="http://schemas.microsoft.com/office/drawing/2014/main" id="{3E44D687-EADA-48BA-93A6-785227C4DA84}"/>
            </a:ext>
          </a:extLst>
        </xdr:cNvPr>
        <xdr:cNvGrpSpPr/>
      </xdr:nvGrpSpPr>
      <xdr:grpSpPr>
        <a:xfrm>
          <a:off x="5114925" y="1409701"/>
          <a:ext cx="523875" cy="514350"/>
          <a:chOff x="4215300" y="1967090"/>
          <a:chExt cx="776965" cy="698799"/>
        </a:xfrm>
      </xdr:grpSpPr>
      <xdr:sp macro="" textlink="">
        <xdr:nvSpPr>
          <xdr:cNvPr id="3" name="フローチャート: 論理積ゲート 2">
            <a:extLst>
              <a:ext uri="{FF2B5EF4-FFF2-40B4-BE49-F238E27FC236}">
                <a16:creationId xmlns:a16="http://schemas.microsoft.com/office/drawing/2014/main" id="{3074414D-4082-4B8F-89AC-D297C9A10DC7}"/>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 name="テキスト ボックス 25">
            <a:extLst>
              <a:ext uri="{FF2B5EF4-FFF2-40B4-BE49-F238E27FC236}">
                <a16:creationId xmlns:a16="http://schemas.microsoft.com/office/drawing/2014/main" id="{26D3AA88-CF42-493C-9280-139B6DCCE30C}"/>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581025</xdr:colOff>
      <xdr:row>12</xdr:row>
      <xdr:rowOff>0</xdr:rowOff>
    </xdr:from>
    <xdr:to>
      <xdr:col>3</xdr:col>
      <xdr:colOff>247650</xdr:colOff>
      <xdr:row>14</xdr:row>
      <xdr:rowOff>9525</xdr:rowOff>
    </xdr:to>
    <xdr:sp macro="" textlink="">
      <xdr:nvSpPr>
        <xdr:cNvPr id="13" name="フリーフォーム: 図形 12">
          <a:extLst>
            <a:ext uri="{FF2B5EF4-FFF2-40B4-BE49-F238E27FC236}">
              <a16:creationId xmlns:a16="http://schemas.microsoft.com/office/drawing/2014/main" id="{A3F7509F-DBED-4D44-A7D9-6524C67DB501}"/>
            </a:ext>
          </a:extLst>
        </xdr:cNvPr>
        <xdr:cNvSpPr/>
      </xdr:nvSpPr>
      <xdr:spPr bwMode="gray">
        <a:xfrm>
          <a:off x="2085975" y="30956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9</xdr:col>
      <xdr:colOff>438150</xdr:colOff>
      <xdr:row>12</xdr:row>
      <xdr:rowOff>0</xdr:rowOff>
    </xdr:from>
    <xdr:to>
      <xdr:col>10</xdr:col>
      <xdr:colOff>238125</xdr:colOff>
      <xdr:row>14</xdr:row>
      <xdr:rowOff>9525</xdr:rowOff>
    </xdr:to>
    <xdr:sp macro="" textlink="">
      <xdr:nvSpPr>
        <xdr:cNvPr id="18" name="フリーフォーム: 図形 17">
          <a:extLst>
            <a:ext uri="{FF2B5EF4-FFF2-40B4-BE49-F238E27FC236}">
              <a16:creationId xmlns:a16="http://schemas.microsoft.com/office/drawing/2014/main" id="{C2A64E88-C1C4-48D2-A30A-463D29B5CA5F}"/>
            </a:ext>
          </a:extLst>
        </xdr:cNvPr>
        <xdr:cNvSpPr/>
      </xdr:nvSpPr>
      <xdr:spPr bwMode="gray">
        <a:xfrm>
          <a:off x="7334250" y="23812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561976</xdr:colOff>
      <xdr:row>18</xdr:row>
      <xdr:rowOff>19051</xdr:rowOff>
    </xdr:from>
    <xdr:to>
      <xdr:col>2</xdr:col>
      <xdr:colOff>257176</xdr:colOff>
      <xdr:row>19</xdr:row>
      <xdr:rowOff>219076</xdr:rowOff>
    </xdr:to>
    <xdr:grpSp>
      <xdr:nvGrpSpPr>
        <xdr:cNvPr id="10" name="グループ化 9">
          <a:extLst>
            <a:ext uri="{FF2B5EF4-FFF2-40B4-BE49-F238E27FC236}">
              <a16:creationId xmlns:a16="http://schemas.microsoft.com/office/drawing/2014/main" id="{4116FE8B-2D13-4877-BCCE-80EFF5990F38}"/>
            </a:ext>
          </a:extLst>
        </xdr:cNvPr>
        <xdr:cNvGrpSpPr/>
      </xdr:nvGrpSpPr>
      <xdr:grpSpPr>
        <a:xfrm>
          <a:off x="1247776" y="5972176"/>
          <a:ext cx="514350" cy="438150"/>
          <a:chOff x="4215300" y="2032095"/>
          <a:chExt cx="776965" cy="698799"/>
        </a:xfrm>
      </xdr:grpSpPr>
      <xdr:sp macro="" textlink="">
        <xdr:nvSpPr>
          <xdr:cNvPr id="11" name="フローチャート: 論理積ゲート 10">
            <a:extLst>
              <a:ext uri="{FF2B5EF4-FFF2-40B4-BE49-F238E27FC236}">
                <a16:creationId xmlns:a16="http://schemas.microsoft.com/office/drawing/2014/main" id="{DD606989-CACE-4FC1-A1BA-F01D7AF7052F}"/>
              </a:ext>
            </a:extLst>
          </xdr:cNvPr>
          <xdr:cNvSpPr/>
        </xdr:nvSpPr>
        <xdr:spPr bwMode="gray">
          <a:xfrm rot="16200000">
            <a:off x="4254383" y="1993012"/>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2" name="テキスト ボックス 25">
            <a:extLst>
              <a:ext uri="{FF2B5EF4-FFF2-40B4-BE49-F238E27FC236}">
                <a16:creationId xmlns:a16="http://schemas.microsoft.com/office/drawing/2014/main" id="{BC612145-933A-481F-9275-38912C5D5167}"/>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6</xdr:col>
      <xdr:colOff>419100</xdr:colOff>
      <xdr:row>28</xdr:row>
      <xdr:rowOff>219076</xdr:rowOff>
    </xdr:from>
    <xdr:to>
      <xdr:col>7</xdr:col>
      <xdr:colOff>257175</xdr:colOff>
      <xdr:row>31</xdr:row>
      <xdr:rowOff>19051</xdr:rowOff>
    </xdr:to>
    <xdr:grpSp>
      <xdr:nvGrpSpPr>
        <xdr:cNvPr id="14" name="グループ化 13">
          <a:extLst>
            <a:ext uri="{FF2B5EF4-FFF2-40B4-BE49-F238E27FC236}">
              <a16:creationId xmlns:a16="http://schemas.microsoft.com/office/drawing/2014/main" id="{95136E9F-5FA3-40E9-A3BE-F67EA7A900C7}"/>
            </a:ext>
          </a:extLst>
        </xdr:cNvPr>
        <xdr:cNvGrpSpPr/>
      </xdr:nvGrpSpPr>
      <xdr:grpSpPr>
        <a:xfrm>
          <a:off x="5114925" y="8791576"/>
          <a:ext cx="523875" cy="514350"/>
          <a:chOff x="4215300" y="1967090"/>
          <a:chExt cx="776965" cy="698799"/>
        </a:xfrm>
      </xdr:grpSpPr>
      <xdr:sp macro="" textlink="">
        <xdr:nvSpPr>
          <xdr:cNvPr id="15" name="フローチャート: 論理積ゲート 14">
            <a:extLst>
              <a:ext uri="{FF2B5EF4-FFF2-40B4-BE49-F238E27FC236}">
                <a16:creationId xmlns:a16="http://schemas.microsoft.com/office/drawing/2014/main" id="{50645725-DB7B-4DD9-BE31-7A028C1EF457}"/>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6" name="テキスト ボックス 25">
            <a:extLst>
              <a:ext uri="{FF2B5EF4-FFF2-40B4-BE49-F238E27FC236}">
                <a16:creationId xmlns:a16="http://schemas.microsoft.com/office/drawing/2014/main" id="{F9328FB8-BBB6-4127-84F4-F454608C78E7}"/>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2</xdr:col>
      <xdr:colOff>581025</xdr:colOff>
      <xdr:row>35</xdr:row>
      <xdr:rowOff>0</xdr:rowOff>
    </xdr:from>
    <xdr:to>
      <xdr:col>3</xdr:col>
      <xdr:colOff>247650</xdr:colOff>
      <xdr:row>37</xdr:row>
      <xdr:rowOff>9525</xdr:rowOff>
    </xdr:to>
    <xdr:sp macro="" textlink="">
      <xdr:nvSpPr>
        <xdr:cNvPr id="17" name="フリーフォーム: 図形 16">
          <a:extLst>
            <a:ext uri="{FF2B5EF4-FFF2-40B4-BE49-F238E27FC236}">
              <a16:creationId xmlns:a16="http://schemas.microsoft.com/office/drawing/2014/main" id="{33A2ED00-847F-4BE2-9911-9A1A6DDA2C41}"/>
            </a:ext>
          </a:extLst>
        </xdr:cNvPr>
        <xdr:cNvSpPr/>
      </xdr:nvSpPr>
      <xdr:spPr bwMode="gray">
        <a:xfrm>
          <a:off x="2085975" y="381000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9</xdr:col>
      <xdr:colOff>438150</xdr:colOff>
      <xdr:row>35</xdr:row>
      <xdr:rowOff>0</xdr:rowOff>
    </xdr:from>
    <xdr:to>
      <xdr:col>10</xdr:col>
      <xdr:colOff>238125</xdr:colOff>
      <xdr:row>37</xdr:row>
      <xdr:rowOff>9525</xdr:rowOff>
    </xdr:to>
    <xdr:sp macro="" textlink="">
      <xdr:nvSpPr>
        <xdr:cNvPr id="19" name="フリーフォーム: 図形 18">
          <a:extLst>
            <a:ext uri="{FF2B5EF4-FFF2-40B4-BE49-F238E27FC236}">
              <a16:creationId xmlns:a16="http://schemas.microsoft.com/office/drawing/2014/main" id="{F910EBFC-3EBD-4D8B-B128-3519ADC69DAA}"/>
            </a:ext>
          </a:extLst>
        </xdr:cNvPr>
        <xdr:cNvSpPr/>
      </xdr:nvSpPr>
      <xdr:spPr bwMode="gray">
        <a:xfrm>
          <a:off x="7334250" y="381000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1</xdr:col>
      <xdr:colOff>561976</xdr:colOff>
      <xdr:row>41</xdr:row>
      <xdr:rowOff>19051</xdr:rowOff>
    </xdr:from>
    <xdr:to>
      <xdr:col>2</xdr:col>
      <xdr:colOff>257176</xdr:colOff>
      <xdr:row>42</xdr:row>
      <xdr:rowOff>219076</xdr:rowOff>
    </xdr:to>
    <xdr:grpSp>
      <xdr:nvGrpSpPr>
        <xdr:cNvPr id="20" name="グループ化 19">
          <a:extLst>
            <a:ext uri="{FF2B5EF4-FFF2-40B4-BE49-F238E27FC236}">
              <a16:creationId xmlns:a16="http://schemas.microsoft.com/office/drawing/2014/main" id="{87A9088F-1265-4781-B2BC-F5803AC9E51B}"/>
            </a:ext>
          </a:extLst>
        </xdr:cNvPr>
        <xdr:cNvGrpSpPr/>
      </xdr:nvGrpSpPr>
      <xdr:grpSpPr>
        <a:xfrm>
          <a:off x="1247776" y="13354051"/>
          <a:ext cx="514350" cy="438150"/>
          <a:chOff x="4215300" y="2032095"/>
          <a:chExt cx="776965" cy="698799"/>
        </a:xfrm>
      </xdr:grpSpPr>
      <xdr:sp macro="" textlink="">
        <xdr:nvSpPr>
          <xdr:cNvPr id="21" name="フローチャート: 論理積ゲート 20">
            <a:extLst>
              <a:ext uri="{FF2B5EF4-FFF2-40B4-BE49-F238E27FC236}">
                <a16:creationId xmlns:a16="http://schemas.microsoft.com/office/drawing/2014/main" id="{A3631331-2DBB-463D-93CB-FB94A7631A17}"/>
              </a:ext>
            </a:extLst>
          </xdr:cNvPr>
          <xdr:cNvSpPr/>
        </xdr:nvSpPr>
        <xdr:spPr bwMode="gray">
          <a:xfrm rot="16200000">
            <a:off x="4254383" y="1993012"/>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2" name="テキスト ボックス 25">
            <a:extLst>
              <a:ext uri="{FF2B5EF4-FFF2-40B4-BE49-F238E27FC236}">
                <a16:creationId xmlns:a16="http://schemas.microsoft.com/office/drawing/2014/main" id="{42A30706-D0D4-4E9E-870D-D9C2855F86D3}"/>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638175</xdr:colOff>
      <xdr:row>6</xdr:row>
      <xdr:rowOff>0</xdr:rowOff>
    </xdr:from>
    <xdr:to>
      <xdr:col>7</xdr:col>
      <xdr:colOff>257175</xdr:colOff>
      <xdr:row>8</xdr:row>
      <xdr:rowOff>38100</xdr:rowOff>
    </xdr:to>
    <xdr:grpSp>
      <xdr:nvGrpSpPr>
        <xdr:cNvPr id="8" name="グループ化 7">
          <a:extLst>
            <a:ext uri="{FF2B5EF4-FFF2-40B4-BE49-F238E27FC236}">
              <a16:creationId xmlns:a16="http://schemas.microsoft.com/office/drawing/2014/main" id="{08AE1A2A-EF9E-46B3-9CDE-66B8FDBA9508}"/>
            </a:ext>
          </a:extLst>
        </xdr:cNvPr>
        <xdr:cNvGrpSpPr/>
      </xdr:nvGrpSpPr>
      <xdr:grpSpPr>
        <a:xfrm>
          <a:off x="5848350" y="1428750"/>
          <a:ext cx="523875" cy="514350"/>
          <a:chOff x="4215300" y="1967090"/>
          <a:chExt cx="776965" cy="698799"/>
        </a:xfrm>
      </xdr:grpSpPr>
      <xdr:sp macro="" textlink="">
        <xdr:nvSpPr>
          <xdr:cNvPr id="9" name="フローチャート: 論理積ゲート 8">
            <a:extLst>
              <a:ext uri="{FF2B5EF4-FFF2-40B4-BE49-F238E27FC236}">
                <a16:creationId xmlns:a16="http://schemas.microsoft.com/office/drawing/2014/main" id="{1F5E220B-3C11-4B1D-BE4F-25F9815B01BD}"/>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0" name="テキスト ボックス 25">
            <a:extLst>
              <a:ext uri="{FF2B5EF4-FFF2-40B4-BE49-F238E27FC236}">
                <a16:creationId xmlns:a16="http://schemas.microsoft.com/office/drawing/2014/main" id="{9E2D0685-7F96-4E98-8CF2-4CAB554D1924}"/>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438150</xdr:colOff>
      <xdr:row>13</xdr:row>
      <xdr:rowOff>9525</xdr:rowOff>
    </xdr:from>
    <xdr:to>
      <xdr:col>11</xdr:col>
      <xdr:colOff>238125</xdr:colOff>
      <xdr:row>15</xdr:row>
      <xdr:rowOff>19050</xdr:rowOff>
    </xdr:to>
    <xdr:sp macro="" textlink="">
      <xdr:nvSpPr>
        <xdr:cNvPr id="11" name="フリーフォーム: 図形 10">
          <a:extLst>
            <a:ext uri="{FF2B5EF4-FFF2-40B4-BE49-F238E27FC236}">
              <a16:creationId xmlns:a16="http://schemas.microsoft.com/office/drawing/2014/main" id="{EC637FC9-EA49-44C7-AB61-26D4D1587FE1}"/>
            </a:ext>
          </a:extLst>
        </xdr:cNvPr>
        <xdr:cNvSpPr/>
      </xdr:nvSpPr>
      <xdr:spPr bwMode="gray">
        <a:xfrm>
          <a:off x="9048750" y="40576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647700</xdr:colOff>
      <xdr:row>24</xdr:row>
      <xdr:rowOff>0</xdr:rowOff>
    </xdr:from>
    <xdr:to>
      <xdr:col>7</xdr:col>
      <xdr:colOff>266700</xdr:colOff>
      <xdr:row>26</xdr:row>
      <xdr:rowOff>38100</xdr:rowOff>
    </xdr:to>
    <xdr:grpSp>
      <xdr:nvGrpSpPr>
        <xdr:cNvPr id="17" name="グループ化 16">
          <a:extLst>
            <a:ext uri="{FF2B5EF4-FFF2-40B4-BE49-F238E27FC236}">
              <a16:creationId xmlns:a16="http://schemas.microsoft.com/office/drawing/2014/main" id="{642BA85A-FF2B-444C-872E-E8A0F97EAB4B}"/>
            </a:ext>
          </a:extLst>
        </xdr:cNvPr>
        <xdr:cNvGrpSpPr/>
      </xdr:nvGrpSpPr>
      <xdr:grpSpPr>
        <a:xfrm>
          <a:off x="5857875" y="7620000"/>
          <a:ext cx="523875" cy="514350"/>
          <a:chOff x="4215300" y="1967090"/>
          <a:chExt cx="776965" cy="698799"/>
        </a:xfrm>
      </xdr:grpSpPr>
      <xdr:sp macro="" textlink="">
        <xdr:nvSpPr>
          <xdr:cNvPr id="18" name="フローチャート: 論理積ゲート 17">
            <a:extLst>
              <a:ext uri="{FF2B5EF4-FFF2-40B4-BE49-F238E27FC236}">
                <a16:creationId xmlns:a16="http://schemas.microsoft.com/office/drawing/2014/main" id="{C6C52FC2-1411-43E2-9661-C98889F4B2A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19" name="テキスト ボックス 25">
            <a:extLst>
              <a:ext uri="{FF2B5EF4-FFF2-40B4-BE49-F238E27FC236}">
                <a16:creationId xmlns:a16="http://schemas.microsoft.com/office/drawing/2014/main" id="{DFC5E001-CC7C-40DF-9E18-F7380C32677B}"/>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428625</xdr:colOff>
      <xdr:row>29</xdr:row>
      <xdr:rowOff>114300</xdr:rowOff>
    </xdr:from>
    <xdr:to>
      <xdr:col>11</xdr:col>
      <xdr:colOff>228600</xdr:colOff>
      <xdr:row>31</xdr:row>
      <xdr:rowOff>123825</xdr:rowOff>
    </xdr:to>
    <xdr:sp macro="" textlink="">
      <xdr:nvSpPr>
        <xdr:cNvPr id="20" name="フリーフォーム: 図形 19">
          <a:extLst>
            <a:ext uri="{FF2B5EF4-FFF2-40B4-BE49-F238E27FC236}">
              <a16:creationId xmlns:a16="http://schemas.microsoft.com/office/drawing/2014/main" id="{3FA9F11F-BDB4-4273-9483-81F11005FBED}"/>
            </a:ext>
          </a:extLst>
        </xdr:cNvPr>
        <xdr:cNvSpPr/>
      </xdr:nvSpPr>
      <xdr:spPr bwMode="gray">
        <a:xfrm>
          <a:off x="9039225" y="94011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39</xdr:row>
      <xdr:rowOff>219075</xdr:rowOff>
    </xdr:from>
    <xdr:to>
      <xdr:col>7</xdr:col>
      <xdr:colOff>257175</xdr:colOff>
      <xdr:row>42</xdr:row>
      <xdr:rowOff>19050</xdr:rowOff>
    </xdr:to>
    <xdr:grpSp>
      <xdr:nvGrpSpPr>
        <xdr:cNvPr id="25" name="グループ化 24">
          <a:extLst>
            <a:ext uri="{FF2B5EF4-FFF2-40B4-BE49-F238E27FC236}">
              <a16:creationId xmlns:a16="http://schemas.microsoft.com/office/drawing/2014/main" id="{9AEFD08A-C0A5-45BC-B2F1-3B8C9CD0C65D}"/>
            </a:ext>
          </a:extLst>
        </xdr:cNvPr>
        <xdr:cNvGrpSpPr/>
      </xdr:nvGrpSpPr>
      <xdr:grpSpPr>
        <a:xfrm>
          <a:off x="5848350" y="13077825"/>
          <a:ext cx="523875" cy="514350"/>
          <a:chOff x="4215300" y="1967090"/>
          <a:chExt cx="776965" cy="698799"/>
        </a:xfrm>
      </xdr:grpSpPr>
      <xdr:sp macro="" textlink="">
        <xdr:nvSpPr>
          <xdr:cNvPr id="26" name="フローチャート: 論理積ゲート 25">
            <a:extLst>
              <a:ext uri="{FF2B5EF4-FFF2-40B4-BE49-F238E27FC236}">
                <a16:creationId xmlns:a16="http://schemas.microsoft.com/office/drawing/2014/main" id="{C11877D5-7D23-46E7-8D2C-BEB1D4772723}"/>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27" name="テキスト ボックス 25">
            <a:extLst>
              <a:ext uri="{FF2B5EF4-FFF2-40B4-BE49-F238E27FC236}">
                <a16:creationId xmlns:a16="http://schemas.microsoft.com/office/drawing/2014/main" id="{EE7FBD29-909A-44A6-9CB9-9E24A11BD98D}"/>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10</xdr:col>
      <xdr:colOff>438150</xdr:colOff>
      <xdr:row>46</xdr:row>
      <xdr:rowOff>219075</xdr:rowOff>
    </xdr:from>
    <xdr:to>
      <xdr:col>11</xdr:col>
      <xdr:colOff>238125</xdr:colOff>
      <xdr:row>48</xdr:row>
      <xdr:rowOff>228600</xdr:rowOff>
    </xdr:to>
    <xdr:sp macro="" textlink="">
      <xdr:nvSpPr>
        <xdr:cNvPr id="28" name="フリーフォーム: 図形 27">
          <a:extLst>
            <a:ext uri="{FF2B5EF4-FFF2-40B4-BE49-F238E27FC236}">
              <a16:creationId xmlns:a16="http://schemas.microsoft.com/office/drawing/2014/main" id="{6D741A72-0585-4E49-8501-BCF3C77B612A}"/>
            </a:ext>
          </a:extLst>
        </xdr:cNvPr>
        <xdr:cNvSpPr/>
      </xdr:nvSpPr>
      <xdr:spPr bwMode="gray">
        <a:xfrm>
          <a:off x="9048750" y="154590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57</xdr:row>
      <xdr:rowOff>219075</xdr:rowOff>
    </xdr:from>
    <xdr:to>
      <xdr:col>7</xdr:col>
      <xdr:colOff>257175</xdr:colOff>
      <xdr:row>60</xdr:row>
      <xdr:rowOff>19050</xdr:rowOff>
    </xdr:to>
    <xdr:grpSp>
      <xdr:nvGrpSpPr>
        <xdr:cNvPr id="29" name="グループ化 28">
          <a:extLst>
            <a:ext uri="{FF2B5EF4-FFF2-40B4-BE49-F238E27FC236}">
              <a16:creationId xmlns:a16="http://schemas.microsoft.com/office/drawing/2014/main" id="{09E004E2-4195-4D19-8756-06832839BA89}"/>
            </a:ext>
          </a:extLst>
        </xdr:cNvPr>
        <xdr:cNvGrpSpPr/>
      </xdr:nvGrpSpPr>
      <xdr:grpSpPr>
        <a:xfrm>
          <a:off x="5848350" y="19030950"/>
          <a:ext cx="523875" cy="514350"/>
          <a:chOff x="4215300" y="1967090"/>
          <a:chExt cx="776965" cy="698799"/>
        </a:xfrm>
      </xdr:grpSpPr>
      <xdr:sp macro="" textlink="">
        <xdr:nvSpPr>
          <xdr:cNvPr id="30" name="フローチャート: 論理積ゲート 29">
            <a:extLst>
              <a:ext uri="{FF2B5EF4-FFF2-40B4-BE49-F238E27FC236}">
                <a16:creationId xmlns:a16="http://schemas.microsoft.com/office/drawing/2014/main" id="{84C2581A-B283-4B51-A7AB-E1E25759F704}"/>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1" name="テキスト ボックス 25">
            <a:extLst>
              <a:ext uri="{FF2B5EF4-FFF2-40B4-BE49-F238E27FC236}">
                <a16:creationId xmlns:a16="http://schemas.microsoft.com/office/drawing/2014/main" id="{EA54F7CA-C497-4D01-A75E-EBA5D9D1A2E1}"/>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10</xdr:col>
      <xdr:colOff>438150</xdr:colOff>
      <xdr:row>64</xdr:row>
      <xdr:rowOff>219075</xdr:rowOff>
    </xdr:from>
    <xdr:to>
      <xdr:col>11</xdr:col>
      <xdr:colOff>238125</xdr:colOff>
      <xdr:row>66</xdr:row>
      <xdr:rowOff>228600</xdr:rowOff>
    </xdr:to>
    <xdr:sp macro="" textlink="">
      <xdr:nvSpPr>
        <xdr:cNvPr id="32" name="フリーフォーム: 図形 31">
          <a:extLst>
            <a:ext uri="{FF2B5EF4-FFF2-40B4-BE49-F238E27FC236}">
              <a16:creationId xmlns:a16="http://schemas.microsoft.com/office/drawing/2014/main" id="{86D267AD-0C5F-44BC-AEC8-830D86AB71AC}"/>
            </a:ext>
          </a:extLst>
        </xdr:cNvPr>
        <xdr:cNvSpPr/>
      </xdr:nvSpPr>
      <xdr:spPr bwMode="gray">
        <a:xfrm>
          <a:off x="9048750" y="1593532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647700</xdr:colOff>
      <xdr:row>76</xdr:row>
      <xdr:rowOff>0</xdr:rowOff>
    </xdr:from>
    <xdr:to>
      <xdr:col>7</xdr:col>
      <xdr:colOff>266700</xdr:colOff>
      <xdr:row>78</xdr:row>
      <xdr:rowOff>38100</xdr:rowOff>
    </xdr:to>
    <xdr:grpSp>
      <xdr:nvGrpSpPr>
        <xdr:cNvPr id="33" name="グループ化 32">
          <a:extLst>
            <a:ext uri="{FF2B5EF4-FFF2-40B4-BE49-F238E27FC236}">
              <a16:creationId xmlns:a16="http://schemas.microsoft.com/office/drawing/2014/main" id="{662E29BB-473D-4AF3-8A9E-1D428E457AA0}"/>
            </a:ext>
          </a:extLst>
        </xdr:cNvPr>
        <xdr:cNvGrpSpPr/>
      </xdr:nvGrpSpPr>
      <xdr:grpSpPr>
        <a:xfrm>
          <a:off x="5857875" y="25003125"/>
          <a:ext cx="523875" cy="514350"/>
          <a:chOff x="4215300" y="1967090"/>
          <a:chExt cx="776965" cy="698799"/>
        </a:xfrm>
      </xdr:grpSpPr>
      <xdr:sp macro="" textlink="">
        <xdr:nvSpPr>
          <xdr:cNvPr id="34" name="フローチャート: 論理積ゲート 33">
            <a:extLst>
              <a:ext uri="{FF2B5EF4-FFF2-40B4-BE49-F238E27FC236}">
                <a16:creationId xmlns:a16="http://schemas.microsoft.com/office/drawing/2014/main" id="{0FDB3E46-3678-45AE-956F-36EDA8B9DEB9}"/>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5" name="テキスト ボックス 25">
            <a:extLst>
              <a:ext uri="{FF2B5EF4-FFF2-40B4-BE49-F238E27FC236}">
                <a16:creationId xmlns:a16="http://schemas.microsoft.com/office/drawing/2014/main" id="{5F7E999B-CE4F-4B56-AA27-F6BF1ECA85B3}"/>
              </a:ext>
            </a:extLst>
          </xdr:cNvPr>
          <xdr:cNvSpPr txBox="1"/>
        </xdr:nvSpPr>
        <xdr:spPr>
          <a:xfrm>
            <a:off x="4260083" y="2175531"/>
            <a:ext cx="686406" cy="369332"/>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a:latin typeface="+mn-lt"/>
              </a:rPr>
              <a:t>AND</a:t>
            </a:r>
            <a:endParaRPr kumimoji="1" lang="ja-JP" altLang="en-US">
              <a:latin typeface="+mn-lt"/>
            </a:endParaRPr>
          </a:p>
        </xdr:txBody>
      </xdr:sp>
    </xdr:grpSp>
    <xdr:clientData/>
  </xdr:twoCellAnchor>
  <xdr:twoCellAnchor>
    <xdr:from>
      <xdr:col>10</xdr:col>
      <xdr:colOff>428625</xdr:colOff>
      <xdr:row>81</xdr:row>
      <xdr:rowOff>114300</xdr:rowOff>
    </xdr:from>
    <xdr:to>
      <xdr:col>11</xdr:col>
      <xdr:colOff>228600</xdr:colOff>
      <xdr:row>83</xdr:row>
      <xdr:rowOff>123825</xdr:rowOff>
    </xdr:to>
    <xdr:sp macro="" textlink="">
      <xdr:nvSpPr>
        <xdr:cNvPr id="36" name="フリーフォーム: 図形 35">
          <a:extLst>
            <a:ext uri="{FF2B5EF4-FFF2-40B4-BE49-F238E27FC236}">
              <a16:creationId xmlns:a16="http://schemas.microsoft.com/office/drawing/2014/main" id="{990ECB7A-A18F-4591-9D5B-6DE38580DC9B}"/>
            </a:ext>
          </a:extLst>
        </xdr:cNvPr>
        <xdr:cNvSpPr/>
      </xdr:nvSpPr>
      <xdr:spPr bwMode="gray">
        <a:xfrm>
          <a:off x="9039225" y="27498675"/>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91</xdr:row>
      <xdr:rowOff>219075</xdr:rowOff>
    </xdr:from>
    <xdr:to>
      <xdr:col>7</xdr:col>
      <xdr:colOff>257175</xdr:colOff>
      <xdr:row>94</xdr:row>
      <xdr:rowOff>19050</xdr:rowOff>
    </xdr:to>
    <xdr:grpSp>
      <xdr:nvGrpSpPr>
        <xdr:cNvPr id="37" name="グループ化 36">
          <a:extLst>
            <a:ext uri="{FF2B5EF4-FFF2-40B4-BE49-F238E27FC236}">
              <a16:creationId xmlns:a16="http://schemas.microsoft.com/office/drawing/2014/main" id="{037F4DBC-FF34-495F-9648-52D5F98E43D9}"/>
            </a:ext>
          </a:extLst>
        </xdr:cNvPr>
        <xdr:cNvGrpSpPr/>
      </xdr:nvGrpSpPr>
      <xdr:grpSpPr>
        <a:xfrm>
          <a:off x="5848350" y="30460950"/>
          <a:ext cx="523875" cy="514350"/>
          <a:chOff x="4215300" y="1967090"/>
          <a:chExt cx="776965" cy="698799"/>
        </a:xfrm>
      </xdr:grpSpPr>
      <xdr:sp macro="" textlink="">
        <xdr:nvSpPr>
          <xdr:cNvPr id="38" name="フローチャート: 論理積ゲート 37">
            <a:extLst>
              <a:ext uri="{FF2B5EF4-FFF2-40B4-BE49-F238E27FC236}">
                <a16:creationId xmlns:a16="http://schemas.microsoft.com/office/drawing/2014/main" id="{5F6FDDCB-020F-4507-906B-3DAD62CBC47E}"/>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39" name="テキスト ボックス 25">
            <a:extLst>
              <a:ext uri="{FF2B5EF4-FFF2-40B4-BE49-F238E27FC236}">
                <a16:creationId xmlns:a16="http://schemas.microsoft.com/office/drawing/2014/main" id="{1C8C91B0-6B4A-442B-B6D3-52AB86B76FDF}"/>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7</xdr:col>
      <xdr:colOff>647700</xdr:colOff>
      <xdr:row>98</xdr:row>
      <xdr:rowOff>104775</xdr:rowOff>
    </xdr:from>
    <xdr:to>
      <xdr:col>8</xdr:col>
      <xdr:colOff>228600</xdr:colOff>
      <xdr:row>100</xdr:row>
      <xdr:rowOff>114300</xdr:rowOff>
    </xdr:to>
    <xdr:sp macro="" textlink="">
      <xdr:nvSpPr>
        <xdr:cNvPr id="41" name="フリーフォーム: 図形 40">
          <a:extLst>
            <a:ext uri="{FF2B5EF4-FFF2-40B4-BE49-F238E27FC236}">
              <a16:creationId xmlns:a16="http://schemas.microsoft.com/office/drawing/2014/main" id="{E7BCB579-A4E6-4038-BA25-8D9E6AA16796}"/>
            </a:ext>
          </a:extLst>
        </xdr:cNvPr>
        <xdr:cNvSpPr/>
      </xdr:nvSpPr>
      <xdr:spPr bwMode="gray">
        <a:xfrm>
          <a:off x="6762750" y="332041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6</xdr:col>
      <xdr:colOff>638175</xdr:colOff>
      <xdr:row>108</xdr:row>
      <xdr:rowOff>219075</xdr:rowOff>
    </xdr:from>
    <xdr:to>
      <xdr:col>7</xdr:col>
      <xdr:colOff>257175</xdr:colOff>
      <xdr:row>111</xdr:row>
      <xdr:rowOff>19050</xdr:rowOff>
    </xdr:to>
    <xdr:grpSp>
      <xdr:nvGrpSpPr>
        <xdr:cNvPr id="43" name="グループ化 42">
          <a:extLst>
            <a:ext uri="{FF2B5EF4-FFF2-40B4-BE49-F238E27FC236}">
              <a16:creationId xmlns:a16="http://schemas.microsoft.com/office/drawing/2014/main" id="{55F960DC-892F-4432-8160-490F05B297D1}"/>
            </a:ext>
          </a:extLst>
        </xdr:cNvPr>
        <xdr:cNvGrpSpPr/>
      </xdr:nvGrpSpPr>
      <xdr:grpSpPr>
        <a:xfrm>
          <a:off x="5848350" y="35699700"/>
          <a:ext cx="523875" cy="514350"/>
          <a:chOff x="4215300" y="1967090"/>
          <a:chExt cx="776965" cy="698799"/>
        </a:xfrm>
      </xdr:grpSpPr>
      <xdr:sp macro="" textlink="">
        <xdr:nvSpPr>
          <xdr:cNvPr id="44" name="フローチャート: 論理積ゲート 43">
            <a:extLst>
              <a:ext uri="{FF2B5EF4-FFF2-40B4-BE49-F238E27FC236}">
                <a16:creationId xmlns:a16="http://schemas.microsoft.com/office/drawing/2014/main" id="{9EBB03F2-B2F4-46B4-A370-7A6EA91C1105}"/>
              </a:ext>
            </a:extLst>
          </xdr:cNvPr>
          <xdr:cNvSpPr/>
        </xdr:nvSpPr>
        <xdr:spPr bwMode="gray">
          <a:xfrm rot="16200000">
            <a:off x="4254383" y="1928007"/>
            <a:ext cx="698799" cy="776965"/>
          </a:xfrm>
          <a:prstGeom prst="flowChartDelay">
            <a:avLst/>
          </a:pr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endParaRPr kumimoji="1" lang="ja-JP" altLang="en-US" sz="1600" b="0" i="0" u="none" strike="noStrike" cap="none" normalizeH="0" baseline="0">
              <a:ln>
                <a:noFill/>
              </a:ln>
              <a:effectLst/>
              <a:latin typeface="+mj-lt"/>
              <a:ea typeface="+mn-ea"/>
            </a:endParaRPr>
          </a:p>
        </xdr:txBody>
      </xdr:sp>
      <xdr:sp macro="" textlink="">
        <xdr:nvSpPr>
          <xdr:cNvPr id="45" name="テキスト ボックス 25">
            <a:extLst>
              <a:ext uri="{FF2B5EF4-FFF2-40B4-BE49-F238E27FC236}">
                <a16:creationId xmlns:a16="http://schemas.microsoft.com/office/drawing/2014/main" id="{CDEFA7A9-68EA-4088-AF70-D05A909865E6}"/>
              </a:ext>
            </a:extLst>
          </xdr:cNvPr>
          <xdr:cNvSpPr txBox="1"/>
        </xdr:nvSpPr>
        <xdr:spPr>
          <a:xfrm>
            <a:off x="4260083" y="2175531"/>
            <a:ext cx="686406" cy="359433"/>
          </a:xfrm>
          <a:prstGeom prst="rect">
            <a:avLst/>
          </a:prstGeom>
          <a:noFill/>
        </xdr:spPr>
        <xdr:txBody>
          <a:bodyPr wrap="square" rtlCol="0">
            <a:sp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r>
              <a:rPr kumimoji="1" lang="en-US" altLang="ja-JP" sz="1100">
                <a:latin typeface="+mn-lt"/>
              </a:rPr>
              <a:t>AND</a:t>
            </a:r>
            <a:endParaRPr kumimoji="1" lang="ja-JP" altLang="en-US" sz="1100">
              <a:latin typeface="+mn-lt"/>
            </a:endParaRPr>
          </a:p>
        </xdr:txBody>
      </xdr:sp>
    </xdr:grpSp>
    <xdr:clientData/>
  </xdr:twoCellAnchor>
  <xdr:twoCellAnchor>
    <xdr:from>
      <xdr:col>7</xdr:col>
      <xdr:colOff>647700</xdr:colOff>
      <xdr:row>115</xdr:row>
      <xdr:rowOff>104775</xdr:rowOff>
    </xdr:from>
    <xdr:to>
      <xdr:col>8</xdr:col>
      <xdr:colOff>228600</xdr:colOff>
      <xdr:row>117</xdr:row>
      <xdr:rowOff>114300</xdr:rowOff>
    </xdr:to>
    <xdr:sp macro="" textlink="">
      <xdr:nvSpPr>
        <xdr:cNvPr id="46" name="フリーフォーム: 図形 45">
          <a:extLst>
            <a:ext uri="{FF2B5EF4-FFF2-40B4-BE49-F238E27FC236}">
              <a16:creationId xmlns:a16="http://schemas.microsoft.com/office/drawing/2014/main" id="{9E0482D9-595F-4BEB-9BEE-066CD96CA671}"/>
            </a:ext>
          </a:extLst>
        </xdr:cNvPr>
        <xdr:cNvSpPr/>
      </xdr:nvSpPr>
      <xdr:spPr bwMode="gray">
        <a:xfrm>
          <a:off x="6762750" y="3272790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twoCellAnchor>
    <xdr:from>
      <xdr:col>2</xdr:col>
      <xdr:colOff>666750</xdr:colOff>
      <xdr:row>14</xdr:row>
      <xdr:rowOff>133350</xdr:rowOff>
    </xdr:from>
    <xdr:to>
      <xdr:col>3</xdr:col>
      <xdr:colOff>247650</xdr:colOff>
      <xdr:row>16</xdr:row>
      <xdr:rowOff>142875</xdr:rowOff>
    </xdr:to>
    <xdr:sp macro="" textlink="">
      <xdr:nvSpPr>
        <xdr:cNvPr id="40" name="フリーフォーム: 図形 39">
          <a:extLst>
            <a:ext uri="{FF2B5EF4-FFF2-40B4-BE49-F238E27FC236}">
              <a16:creationId xmlns:a16="http://schemas.microsoft.com/office/drawing/2014/main" id="{DD97F80D-2F44-4A5D-828A-8C0D3D9BE39B}"/>
            </a:ext>
          </a:extLst>
        </xdr:cNvPr>
        <xdr:cNvSpPr/>
      </xdr:nvSpPr>
      <xdr:spPr bwMode="gray">
        <a:xfrm>
          <a:off x="2257425" y="4895850"/>
          <a:ext cx="485775" cy="485775"/>
        </a:xfrm>
        <a:custGeom>
          <a:avLst/>
          <a:gdLst>
            <a:gd name="connsiteX0" fmla="*/ 389311 w 776965"/>
            <a:gd name="connsiteY0" fmla="*/ 0 h 914292"/>
            <a:gd name="connsiteX1" fmla="*/ 422244 w 776965"/>
            <a:gd name="connsiteY1" fmla="*/ 4370 h 914292"/>
            <a:gd name="connsiteX2" fmla="*/ 774707 w 776965"/>
            <a:gd name="connsiteY2" fmla="*/ 544961 h 914292"/>
            <a:gd name="connsiteX3" fmla="*/ 774981 w 776965"/>
            <a:gd name="connsiteY3" fmla="*/ 552589 h 914292"/>
            <a:gd name="connsiteX4" fmla="*/ 776965 w 776965"/>
            <a:gd name="connsiteY4" fmla="*/ 552589 h 914292"/>
            <a:gd name="connsiteX5" fmla="*/ 776965 w 776965"/>
            <a:gd name="connsiteY5" fmla="*/ 607764 h 914292"/>
            <a:gd name="connsiteX6" fmla="*/ 776965 w 776965"/>
            <a:gd name="connsiteY6" fmla="*/ 607782 h 914292"/>
            <a:gd name="connsiteX7" fmla="*/ 776965 w 776965"/>
            <a:gd name="connsiteY7" fmla="*/ 607799 h 914292"/>
            <a:gd name="connsiteX8" fmla="*/ 776965 w 776965"/>
            <a:gd name="connsiteY8" fmla="*/ 897208 h 914292"/>
            <a:gd name="connsiteX9" fmla="*/ 773440 w 776965"/>
            <a:gd name="connsiteY9" fmla="*/ 883563 h 914292"/>
            <a:gd name="connsiteX10" fmla="*/ 390689 w 776965"/>
            <a:gd name="connsiteY10" fmla="*/ 761861 h 914292"/>
            <a:gd name="connsiteX11" fmla="*/ 0 w 776965"/>
            <a:gd name="connsiteY11" fmla="*/ 914292 h 914292"/>
            <a:gd name="connsiteX12" fmla="*/ 0 w 776965"/>
            <a:gd name="connsiteY12" fmla="*/ 552589 h 914292"/>
            <a:gd name="connsiteX13" fmla="*/ 1985 w 776965"/>
            <a:gd name="connsiteY13" fmla="*/ 552589 h 914292"/>
            <a:gd name="connsiteX14" fmla="*/ 2258 w 776965"/>
            <a:gd name="connsiteY14" fmla="*/ 544961 h 914292"/>
            <a:gd name="connsiteX15" fmla="*/ 354721 w 776965"/>
            <a:gd name="connsiteY15" fmla="*/ 4370 h 914292"/>
            <a:gd name="connsiteX16" fmla="*/ 385233 w 776965"/>
            <a:gd name="connsiteY16" fmla="*/ 321 h 9142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776965" h="914292">
              <a:moveTo>
                <a:pt x="389311" y="0"/>
              </a:moveTo>
              <a:lnTo>
                <a:pt x="422244" y="4370"/>
              </a:lnTo>
              <a:cubicBezTo>
                <a:pt x="609987" y="54883"/>
                <a:pt x="755100" y="273872"/>
                <a:pt x="774707" y="544961"/>
              </a:cubicBezTo>
              <a:lnTo>
                <a:pt x="774981" y="552589"/>
              </a:lnTo>
              <a:lnTo>
                <a:pt x="776965" y="552589"/>
              </a:lnTo>
              <a:lnTo>
                <a:pt x="776965" y="607764"/>
              </a:lnTo>
              <a:lnTo>
                <a:pt x="776965" y="607782"/>
              </a:lnTo>
              <a:lnTo>
                <a:pt x="776965" y="607799"/>
              </a:lnTo>
              <a:lnTo>
                <a:pt x="776965" y="897208"/>
              </a:lnTo>
              <a:lnTo>
                <a:pt x="773440" y="883563"/>
              </a:lnTo>
              <a:cubicBezTo>
                <a:pt x="737004" y="814088"/>
                <a:pt x="579461" y="761861"/>
                <a:pt x="390689" y="761861"/>
              </a:cubicBezTo>
              <a:cubicBezTo>
                <a:pt x="174950" y="761861"/>
                <a:pt x="0" y="830075"/>
                <a:pt x="0" y="914292"/>
              </a:cubicBezTo>
              <a:lnTo>
                <a:pt x="0" y="552589"/>
              </a:lnTo>
              <a:lnTo>
                <a:pt x="1985" y="552589"/>
              </a:lnTo>
              <a:lnTo>
                <a:pt x="2258" y="544961"/>
              </a:lnTo>
              <a:cubicBezTo>
                <a:pt x="21865" y="273872"/>
                <a:pt x="166978" y="54883"/>
                <a:pt x="354721" y="4370"/>
              </a:cubicBezTo>
              <a:lnTo>
                <a:pt x="385233" y="321"/>
              </a:lnTo>
              <a:close/>
            </a:path>
          </a:pathLst>
        </a:custGeom>
        <a:solidFill>
          <a:srgbClr val="DAD9D6"/>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dist="53882" dir="2700000" algn="ctr" rotWithShape="0">
                  <a:schemeClr val="bg2">
                    <a:alpha val="50000"/>
                  </a:schemeClr>
                </a:outerShdw>
              </a:effectLst>
            </a14:hiddenEffects>
          </a:ext>
        </a:ex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1pPr>
          <a:lvl2pPr marL="4572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2pPr>
          <a:lvl3pPr marL="9144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3pPr>
          <a:lvl4pPr marL="13716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4pPr>
          <a:lvl5pPr marL="1828800" algn="ctr" rtl="0" fontAlgn="ctr">
            <a:spcBef>
              <a:spcPct val="0"/>
            </a:spcBef>
            <a:spcAft>
              <a:spcPct val="0"/>
            </a:spcAft>
            <a:defRPr kumimoji="1" kern="1200">
              <a:solidFill>
                <a:srgbClr val="000000"/>
              </a:solidFill>
              <a:latin typeface="ＭＳ Ｐゴシック" pitchFamily="50" charset="-128"/>
              <a:ea typeface="ＭＳ Ｐゴシック" pitchFamily="50" charset="-128"/>
              <a:cs typeface="+mn-cs"/>
            </a:defRPr>
          </a:lvl5pPr>
          <a:lvl6pPr marL="22860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6pPr>
          <a:lvl7pPr marL="27432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7pPr>
          <a:lvl8pPr marL="32004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8pPr>
          <a:lvl9pPr marL="3657600" algn="l" defTabSz="914400" rtl="0" eaLnBrk="1" latinLnBrk="0" hangingPunct="1">
            <a:defRPr kumimoji="1" kern="1200">
              <a:solidFill>
                <a:srgbClr val="000000"/>
              </a:solidFill>
              <a:latin typeface="ＭＳ Ｐゴシック" pitchFamily="50" charset="-128"/>
              <a:ea typeface="ＭＳ Ｐゴシック" pitchFamily="50" charset="-128"/>
              <a:cs typeface="+mn-cs"/>
            </a:defRPr>
          </a:lvl9pPr>
        </a:lstStyle>
        <a:p>
          <a:pPr marL="0" marR="0" indent="0" algn="ctr" defTabSz="914400" rtl="0" eaLnBrk="1" fontAlgn="ctr" latinLnBrk="0" hangingPunct="1">
            <a:lnSpc>
              <a:spcPct val="100000"/>
            </a:lnSpc>
            <a:spcBef>
              <a:spcPct val="0"/>
            </a:spcBef>
            <a:spcAft>
              <a:spcPct val="0"/>
            </a:spcAft>
            <a:buClrTx/>
            <a:buSzTx/>
            <a:buFontTx/>
            <a:buNone/>
            <a:tabLst/>
          </a:pPr>
          <a:r>
            <a:rPr kumimoji="1" lang="en-US" altLang="ja-JP" sz="1800" b="0" i="0" u="none" strike="noStrike" cap="none" normalizeH="0" baseline="0">
              <a:ln>
                <a:noFill/>
              </a:ln>
              <a:effectLst/>
              <a:latin typeface="+mj-lt"/>
              <a:ea typeface="+mn-ea"/>
            </a:rPr>
            <a:t>OR</a:t>
          </a:r>
          <a:endParaRPr kumimoji="1" lang="ja-JP" altLang="en-US" sz="1800" b="0" i="0" u="none" strike="noStrike" cap="none" normalizeH="0" baseline="0">
            <a:ln>
              <a:noFill/>
            </a:ln>
            <a:effectLst/>
            <a:latin typeface="+mj-lt"/>
            <a:ea typeface="+mn-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67B39-5CFD-4744-A275-60A730B12AF4}">
  <dimension ref="B2:D80"/>
  <sheetViews>
    <sheetView tabSelected="1" workbookViewId="0"/>
  </sheetViews>
  <sheetFormatPr defaultRowHeight="18.75" x14ac:dyDescent="0.4"/>
  <cols>
    <col min="2" max="2" width="74.125" customWidth="1"/>
    <col min="3" max="3" width="54.125" customWidth="1"/>
    <col min="4" max="4" width="43.75" customWidth="1"/>
  </cols>
  <sheetData>
    <row r="2" spans="2:3" ht="30" x14ac:dyDescent="0.4">
      <c r="B2" s="22" t="s">
        <v>0</v>
      </c>
      <c r="C2" t="s">
        <v>511</v>
      </c>
    </row>
    <row r="3" spans="2:3" x14ac:dyDescent="0.4">
      <c r="B3" s="25"/>
    </row>
    <row r="4" spans="2:3" x14ac:dyDescent="0.4">
      <c r="B4" s="23"/>
    </row>
    <row r="5" spans="2:3" x14ac:dyDescent="0.4">
      <c r="B5" s="23"/>
    </row>
    <row r="6" spans="2:3" x14ac:dyDescent="0.4">
      <c r="B6" s="23"/>
    </row>
    <row r="7" spans="2:3" x14ac:dyDescent="0.4">
      <c r="B7" s="23"/>
    </row>
    <row r="8" spans="2:3" x14ac:dyDescent="0.4">
      <c r="B8" s="23"/>
    </row>
    <row r="9" spans="2:3" x14ac:dyDescent="0.4">
      <c r="B9" s="23"/>
    </row>
    <row r="10" spans="2:3" x14ac:dyDescent="0.4">
      <c r="B10" s="23"/>
    </row>
    <row r="11" spans="2:3" x14ac:dyDescent="0.4">
      <c r="B11" s="23"/>
    </row>
    <row r="27" spans="2:3" ht="24" x14ac:dyDescent="0.4">
      <c r="B27" s="26" t="s">
        <v>1</v>
      </c>
    </row>
    <row r="28" spans="2:3" x14ac:dyDescent="0.4">
      <c r="B28" t="s">
        <v>2</v>
      </c>
    </row>
    <row r="29" spans="2:3" ht="19.5" thickBot="1" x14ac:dyDescent="0.45">
      <c r="B29" s="27" t="s">
        <v>3</v>
      </c>
      <c r="C29" s="27" t="s">
        <v>4</v>
      </c>
    </row>
    <row r="30" spans="2:3" ht="19.5" thickTop="1" x14ac:dyDescent="0.4">
      <c r="B30" s="24" t="s">
        <v>5</v>
      </c>
      <c r="C30" s="76"/>
    </row>
    <row r="31" spans="2:3" x14ac:dyDescent="0.4">
      <c r="B31" s="3" t="s">
        <v>6</v>
      </c>
      <c r="C31" s="77"/>
    </row>
    <row r="32" spans="2:3" x14ac:dyDescent="0.4">
      <c r="B32" s="3" t="s">
        <v>7</v>
      </c>
      <c r="C32" s="77"/>
    </row>
    <row r="33" spans="2:4" x14ac:dyDescent="0.4">
      <c r="B33" s="3" t="s">
        <v>8</v>
      </c>
      <c r="C33" s="77"/>
    </row>
    <row r="37" spans="2:4" ht="24" x14ac:dyDescent="0.4">
      <c r="B37" s="26" t="s">
        <v>9</v>
      </c>
    </row>
    <row r="43" spans="2:4" ht="19.5" thickBot="1" x14ac:dyDescent="0.45">
      <c r="B43" s="27" t="s">
        <v>10</v>
      </c>
      <c r="C43" s="27" t="s">
        <v>11</v>
      </c>
    </row>
    <row r="44" spans="2:4" ht="19.5" thickTop="1" x14ac:dyDescent="0.4">
      <c r="B44" s="16" t="s">
        <v>12</v>
      </c>
      <c r="C44" s="76"/>
    </row>
    <row r="45" spans="2:4" x14ac:dyDescent="0.4">
      <c r="B45" s="3" t="s">
        <v>13</v>
      </c>
      <c r="C45" s="77"/>
    </row>
    <row r="47" spans="2:4" x14ac:dyDescent="0.4">
      <c r="B47" t="s">
        <v>14</v>
      </c>
    </row>
    <row r="48" spans="2:4" ht="19.5" thickBot="1" x14ac:dyDescent="0.45">
      <c r="B48" s="28" t="s">
        <v>15</v>
      </c>
      <c r="C48" s="29" t="s">
        <v>16</v>
      </c>
      <c r="D48" s="27" t="s">
        <v>17</v>
      </c>
    </row>
    <row r="49" spans="2:4" ht="19.5" thickTop="1" x14ac:dyDescent="0.4">
      <c r="B49" s="21" t="s">
        <v>18</v>
      </c>
      <c r="C49" s="30" t="s">
        <v>19</v>
      </c>
      <c r="D49" s="16" t="s">
        <v>20</v>
      </c>
    </row>
    <row r="50" spans="2:4" x14ac:dyDescent="0.4">
      <c r="B50" s="31" t="s">
        <v>21</v>
      </c>
      <c r="C50" s="18" t="s">
        <v>22</v>
      </c>
      <c r="D50" s="3" t="s">
        <v>23</v>
      </c>
    </row>
    <row r="51" spans="2:4" x14ac:dyDescent="0.4">
      <c r="B51" s="31" t="s">
        <v>24</v>
      </c>
      <c r="C51" s="18" t="s">
        <v>25</v>
      </c>
      <c r="D51" s="3" t="s">
        <v>26</v>
      </c>
    </row>
    <row r="52" spans="2:4" x14ac:dyDescent="0.4">
      <c r="B52" s="31" t="s">
        <v>27</v>
      </c>
      <c r="C52" s="18" t="s">
        <v>28</v>
      </c>
      <c r="D52" s="3" t="s">
        <v>29</v>
      </c>
    </row>
    <row r="53" spans="2:4" x14ac:dyDescent="0.4">
      <c r="B53" s="31" t="s">
        <v>30</v>
      </c>
      <c r="C53" s="18" t="s">
        <v>31</v>
      </c>
      <c r="D53" s="3" t="s">
        <v>32</v>
      </c>
    </row>
    <row r="54" spans="2:4" x14ac:dyDescent="0.4">
      <c r="B54" s="1"/>
    </row>
    <row r="55" spans="2:4" x14ac:dyDescent="0.4">
      <c r="B55" s="1"/>
    </row>
    <row r="56" spans="2:4" x14ac:dyDescent="0.4">
      <c r="B56" s="1"/>
    </row>
    <row r="57" spans="2:4" x14ac:dyDescent="0.4">
      <c r="B57" s="1"/>
    </row>
    <row r="60" spans="2:4" x14ac:dyDescent="0.4">
      <c r="B60" s="1"/>
    </row>
    <row r="61" spans="2:4" x14ac:dyDescent="0.4">
      <c r="B61" s="1"/>
    </row>
    <row r="74" spans="2:2" x14ac:dyDescent="0.4">
      <c r="B74" s="1"/>
    </row>
    <row r="77" spans="2:2" x14ac:dyDescent="0.4">
      <c r="B77" s="1"/>
    </row>
    <row r="80" spans="2:2" x14ac:dyDescent="0.4">
      <c r="B80" s="1"/>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1E9E1-CEA0-4575-94D3-C17BD9DA2AB7}">
  <dimension ref="A1:T128"/>
  <sheetViews>
    <sheetView workbookViewId="0"/>
  </sheetViews>
  <sheetFormatPr defaultRowHeight="18.75" x14ac:dyDescent="0.4"/>
  <cols>
    <col min="2" max="9" width="11.875" bestFit="1" customWidth="1"/>
    <col min="19" max="19" width="18.125" customWidth="1"/>
  </cols>
  <sheetData>
    <row r="1" spans="2:20" x14ac:dyDescent="0.4">
      <c r="B1" t="s">
        <v>384</v>
      </c>
      <c r="C1" t="s">
        <v>385</v>
      </c>
      <c r="D1" t="s">
        <v>386</v>
      </c>
      <c r="E1" t="s">
        <v>387</v>
      </c>
      <c r="F1" t="s">
        <v>388</v>
      </c>
      <c r="G1" t="s">
        <v>389</v>
      </c>
      <c r="H1" t="s">
        <v>390</v>
      </c>
      <c r="I1" t="s">
        <v>391</v>
      </c>
    </row>
    <row r="2" spans="2:20" x14ac:dyDescent="0.4">
      <c r="B2" t="str">
        <f>H4</f>
        <v>攻撃困難</v>
      </c>
      <c r="C2" t="str">
        <f>H22</f>
        <v>攻撃困難</v>
      </c>
      <c r="D2" t="str">
        <f>H38</f>
        <v>攻撃困難</v>
      </c>
      <c r="E2" t="str">
        <f>H56</f>
        <v>攻撃困難</v>
      </c>
      <c r="F2" t="str">
        <f>H74</f>
        <v>攻撃困難</v>
      </c>
      <c r="G2" t="str">
        <f>H90</f>
        <v>攻撃困難</v>
      </c>
      <c r="H2" t="str">
        <f>H107</f>
        <v>攻撃困難</v>
      </c>
      <c r="I2" t="str">
        <f>H124</f>
        <v>攻撃困難</v>
      </c>
    </row>
    <row r="3" spans="2:20" x14ac:dyDescent="0.4">
      <c r="O3" s="14" t="s">
        <v>185</v>
      </c>
      <c r="P3" s="10" t="s">
        <v>230</v>
      </c>
      <c r="Q3" s="9"/>
      <c r="R3" s="9"/>
      <c r="S3" s="4"/>
      <c r="T3" s="14" t="str">
        <f>'Ⅳ. 総合判定結果'!AE44</f>
        <v>FALSE</v>
      </c>
    </row>
    <row r="4" spans="2:20" x14ac:dyDescent="0.4">
      <c r="F4" s="143" t="s">
        <v>392</v>
      </c>
      <c r="G4" s="143"/>
      <c r="H4" s="143" t="str">
        <f>IF(AND(C12="TRUE",F12="TRUE",I12="TRUE",L12="TRUE"),"攻撃可能","攻撃困難")</f>
        <v>攻撃困難</v>
      </c>
      <c r="I4" s="1"/>
      <c r="O4" s="15" t="s">
        <v>186</v>
      </c>
      <c r="P4" s="8" t="s">
        <v>231</v>
      </c>
      <c r="S4" s="7"/>
      <c r="T4" s="15" t="str">
        <f>'Ⅳ. 総合判定結果'!AE45</f>
        <v>FALSE</v>
      </c>
    </row>
    <row r="5" spans="2:20" x14ac:dyDescent="0.4">
      <c r="F5" s="143"/>
      <c r="G5" s="143"/>
      <c r="H5" s="143"/>
      <c r="I5" s="1"/>
      <c r="O5" s="15" t="s">
        <v>50</v>
      </c>
      <c r="P5" s="8" t="s">
        <v>232</v>
      </c>
      <c r="S5" s="7"/>
      <c r="T5" s="15" t="str">
        <f>'Ⅳ. 総合判定結果'!AE46</f>
        <v>FALSE</v>
      </c>
    </row>
    <row r="6" spans="2:20" x14ac:dyDescent="0.4">
      <c r="F6" s="1"/>
      <c r="G6" s="6"/>
      <c r="H6" s="5"/>
      <c r="O6" s="15" t="s">
        <v>52</v>
      </c>
      <c r="P6" s="8" t="s">
        <v>233</v>
      </c>
      <c r="S6" s="7"/>
      <c r="T6" s="15" t="str">
        <f>'Ⅳ. 総合判定結果'!AE47</f>
        <v>FALSE</v>
      </c>
    </row>
    <row r="7" spans="2:20" x14ac:dyDescent="0.4">
      <c r="F7" s="1"/>
      <c r="G7" s="19"/>
      <c r="H7" s="20"/>
      <c r="O7" s="15" t="s">
        <v>54</v>
      </c>
      <c r="P7" s="8" t="s">
        <v>234</v>
      </c>
      <c r="S7" s="7"/>
      <c r="T7" s="15" t="str">
        <f>'Ⅳ. 総合判定結果'!AE48</f>
        <v>FALSE</v>
      </c>
    </row>
    <row r="8" spans="2:20" x14ac:dyDescent="0.4">
      <c r="G8" s="7"/>
      <c r="H8" s="8"/>
      <c r="O8" s="15" t="s">
        <v>63</v>
      </c>
      <c r="P8" s="8" t="s">
        <v>235</v>
      </c>
      <c r="S8" s="7"/>
      <c r="T8" s="15" t="str">
        <f>'Ⅳ. 総合判定結果'!AE49</f>
        <v>FALSE</v>
      </c>
    </row>
    <row r="9" spans="2:20" x14ac:dyDescent="0.4">
      <c r="G9" s="7"/>
      <c r="H9" s="8"/>
      <c r="I9" s="13"/>
      <c r="J9" s="13"/>
      <c r="K9" s="13"/>
      <c r="O9" s="15" t="s">
        <v>67</v>
      </c>
      <c r="P9" s="8" t="s">
        <v>236</v>
      </c>
      <c r="S9" s="7"/>
      <c r="T9" s="15" t="str">
        <f>'Ⅳ. 総合判定結果'!AE50</f>
        <v>FALSE</v>
      </c>
    </row>
    <row r="10" spans="2:20" x14ac:dyDescent="0.4">
      <c r="B10" s="7"/>
      <c r="C10" s="10"/>
      <c r="D10" s="9"/>
      <c r="E10" s="4"/>
      <c r="F10" s="10"/>
      <c r="G10" s="9"/>
      <c r="H10" s="4"/>
      <c r="I10" s="10"/>
      <c r="J10" s="9"/>
      <c r="K10" s="4"/>
      <c r="L10" s="8"/>
      <c r="O10" s="15" t="s">
        <v>72</v>
      </c>
      <c r="P10" s="8" t="s">
        <v>238</v>
      </c>
      <c r="S10" s="7"/>
      <c r="T10" s="15" t="str">
        <f>'Ⅳ. 総合判定結果'!AE51</f>
        <v>FALSE</v>
      </c>
    </row>
    <row r="11" spans="2:20" x14ac:dyDescent="0.4">
      <c r="B11" s="11"/>
      <c r="C11" s="12"/>
      <c r="E11" s="11"/>
      <c r="F11" s="12"/>
      <c r="H11" s="11"/>
      <c r="I11" s="12"/>
      <c r="K11" s="7"/>
      <c r="L11" s="8"/>
      <c r="O11" s="15" t="s">
        <v>76</v>
      </c>
      <c r="P11" s="8" t="s">
        <v>456</v>
      </c>
      <c r="S11" s="7"/>
      <c r="T11" s="15" t="str">
        <f>'Ⅳ. 総合判定結果'!AE52</f>
        <v>FALSE</v>
      </c>
    </row>
    <row r="12" spans="2:20" ht="131.25" x14ac:dyDescent="0.4">
      <c r="B12" s="2" t="s">
        <v>393</v>
      </c>
      <c r="C12" s="3" t="str">
        <f>T6</f>
        <v>FALSE</v>
      </c>
      <c r="E12" s="2" t="s">
        <v>400</v>
      </c>
      <c r="F12" s="3" t="str">
        <f>T9</f>
        <v>FALSE</v>
      </c>
      <c r="H12" s="112" t="s">
        <v>510</v>
      </c>
      <c r="I12" s="3" t="str">
        <f>IF(OR(B19="TRUE",E19="TRUE"),"TRUE","FALSE")</f>
        <v>FALSE</v>
      </c>
      <c r="K12" s="2" t="s">
        <v>457</v>
      </c>
      <c r="L12" s="3" t="str">
        <f>IF(OR(G18="TRUE",J18="TRUE",M18="TRUE"),"TRUE","FALSE")</f>
        <v>FALSE</v>
      </c>
      <c r="O12" s="15" t="s">
        <v>78</v>
      </c>
      <c r="P12" s="8" t="s">
        <v>453</v>
      </c>
      <c r="S12" s="7"/>
      <c r="T12" s="15" t="str">
        <f>'Ⅳ. 総合判定結果'!AE53</f>
        <v>FALSE</v>
      </c>
    </row>
    <row r="13" spans="2:20" x14ac:dyDescent="0.4">
      <c r="H13" s="4"/>
      <c r="K13" s="7"/>
      <c r="L13" s="8"/>
      <c r="O13" s="15" t="s">
        <v>80</v>
      </c>
      <c r="P13" s="8" t="s">
        <v>454</v>
      </c>
      <c r="S13" s="7"/>
      <c r="T13" s="15" t="str">
        <f>'Ⅳ. 総合判定結果'!AE54</f>
        <v>FALSE</v>
      </c>
    </row>
    <row r="14" spans="2:20" x14ac:dyDescent="0.4">
      <c r="D14" s="13"/>
      <c r="E14" s="13"/>
      <c r="F14" s="13"/>
      <c r="G14" s="13"/>
      <c r="H14" s="11"/>
      <c r="K14" s="7"/>
      <c r="L14" s="8"/>
      <c r="O14" s="15" t="s">
        <v>82</v>
      </c>
      <c r="P14" s="8" t="s">
        <v>455</v>
      </c>
      <c r="S14" s="7"/>
      <c r="T14" s="15" t="str">
        <f>'Ⅳ. 総合判定結果'!AE55</f>
        <v>FALSE</v>
      </c>
    </row>
    <row r="15" spans="2:20" x14ac:dyDescent="0.4">
      <c r="C15" s="7"/>
      <c r="D15" s="10"/>
      <c r="E15" s="9"/>
      <c r="F15" s="9"/>
      <c r="G15" s="9"/>
      <c r="H15" s="9"/>
      <c r="K15" s="7"/>
      <c r="L15" s="8"/>
      <c r="O15" s="15" t="s">
        <v>84</v>
      </c>
      <c r="P15" s="8" t="s">
        <v>240</v>
      </c>
      <c r="S15" s="7"/>
      <c r="T15" s="15" t="str">
        <f>'Ⅳ. 総合判定結果'!AE56</f>
        <v>FALSE</v>
      </c>
    </row>
    <row r="16" spans="2:20" x14ac:dyDescent="0.4">
      <c r="C16" s="7"/>
      <c r="D16" s="8"/>
      <c r="G16" s="13"/>
      <c r="H16" s="13"/>
      <c r="I16" s="13"/>
      <c r="K16" s="11"/>
      <c r="L16" s="12"/>
      <c r="O16" s="15" t="s">
        <v>87</v>
      </c>
      <c r="P16" s="8" t="s">
        <v>241</v>
      </c>
      <c r="S16" s="7"/>
      <c r="T16" s="15" t="str">
        <f>'Ⅳ. 総合判定結果'!AE57</f>
        <v>FALSE</v>
      </c>
    </row>
    <row r="17" spans="1:20" x14ac:dyDescent="0.4">
      <c r="B17" s="13"/>
      <c r="C17" s="11"/>
      <c r="D17" s="12"/>
      <c r="F17" s="11"/>
      <c r="G17" s="17"/>
      <c r="H17" s="9"/>
      <c r="I17" s="18"/>
      <c r="J17" s="17"/>
      <c r="K17" s="9"/>
      <c r="L17" s="18"/>
      <c r="M17" s="12"/>
      <c r="O17" s="15" t="s">
        <v>187</v>
      </c>
      <c r="P17" s="8" t="s">
        <v>242</v>
      </c>
      <c r="S17" s="7"/>
      <c r="T17" s="15" t="str">
        <f>'Ⅳ. 総合判定結果'!AE58</f>
        <v>FALSE</v>
      </c>
    </row>
    <row r="18" spans="1:20" ht="37.5" x14ac:dyDescent="0.4">
      <c r="A18" s="11"/>
      <c r="B18" s="17"/>
      <c r="C18" s="9"/>
      <c r="D18" s="18"/>
      <c r="E18" s="16"/>
      <c r="F18" s="112" t="s">
        <v>396</v>
      </c>
      <c r="G18" s="3" t="str">
        <f>T11</f>
        <v>FALSE</v>
      </c>
      <c r="I18" s="2" t="s">
        <v>397</v>
      </c>
      <c r="J18" s="3" t="str">
        <f>T14</f>
        <v>FALSE</v>
      </c>
      <c r="L18" s="2" t="s">
        <v>509</v>
      </c>
      <c r="M18" s="3" t="str">
        <f>T23</f>
        <v>FALSE</v>
      </c>
      <c r="O18" s="15" t="s">
        <v>96</v>
      </c>
      <c r="P18" s="8" t="s">
        <v>243</v>
      </c>
      <c r="S18" s="7"/>
      <c r="T18" s="15" t="str">
        <f>'Ⅳ. 総合判定結果'!AE59</f>
        <v>FALSE</v>
      </c>
    </row>
    <row r="19" spans="1:20" ht="37.5" x14ac:dyDescent="0.4">
      <c r="A19" s="112" t="s">
        <v>395</v>
      </c>
      <c r="B19" s="3" t="str">
        <f>T10</f>
        <v>FALSE</v>
      </c>
      <c r="D19" s="112" t="s">
        <v>402</v>
      </c>
      <c r="E19" s="3" t="str">
        <f>T12</f>
        <v>FALSE</v>
      </c>
      <c r="O19" s="15" t="s">
        <v>99</v>
      </c>
      <c r="P19" s="8" t="s">
        <v>244</v>
      </c>
      <c r="S19" s="7"/>
      <c r="T19" s="15" t="str">
        <f>'Ⅳ. 総合判定結果'!AE60</f>
        <v>FALSE</v>
      </c>
    </row>
    <row r="20" spans="1:20" x14ac:dyDescent="0.4">
      <c r="O20" s="15" t="s">
        <v>102</v>
      </c>
      <c r="P20" s="8" t="s">
        <v>245</v>
      </c>
      <c r="S20" s="7"/>
      <c r="T20" s="15" t="str">
        <f>'Ⅳ. 総合判定結果'!AE61</f>
        <v>FALSE</v>
      </c>
    </row>
    <row r="21" spans="1:20" x14ac:dyDescent="0.4">
      <c r="O21" s="15" t="s">
        <v>106</v>
      </c>
      <c r="P21" s="8" t="s">
        <v>254</v>
      </c>
      <c r="S21" s="7"/>
      <c r="T21" s="15" t="str">
        <f>'Ⅳ. 総合判定結果'!AE62</f>
        <v>FALSE</v>
      </c>
    </row>
    <row r="22" spans="1:20" x14ac:dyDescent="0.4">
      <c r="F22" s="143" t="s">
        <v>398</v>
      </c>
      <c r="G22" s="143"/>
      <c r="H22" s="143" t="str">
        <f>IF(AND(D29="TRUE",H29="TRUE",L29="TRUE"),"攻撃可能","攻撃困難")</f>
        <v>攻撃困難</v>
      </c>
      <c r="I22" s="1"/>
      <c r="O22" s="15" t="s">
        <v>108</v>
      </c>
      <c r="P22" s="8" t="s">
        <v>255</v>
      </c>
      <c r="S22" s="7"/>
      <c r="T22" s="15" t="str">
        <f>'Ⅳ. 総合判定結果'!AE63</f>
        <v>FALSE</v>
      </c>
    </row>
    <row r="23" spans="1:20" x14ac:dyDescent="0.4">
      <c r="F23" s="143"/>
      <c r="G23" s="143"/>
      <c r="H23" s="143"/>
      <c r="I23" s="1"/>
      <c r="O23" s="15" t="s">
        <v>109</v>
      </c>
      <c r="P23" s="8" t="s">
        <v>256</v>
      </c>
      <c r="S23" s="7"/>
      <c r="T23" s="15" t="str">
        <f>'Ⅳ. 総合判定結果'!AE64</f>
        <v>FALSE</v>
      </c>
    </row>
    <row r="24" spans="1:20" x14ac:dyDescent="0.4">
      <c r="F24" s="1"/>
      <c r="G24" s="6"/>
      <c r="H24" s="5"/>
      <c r="O24" s="16" t="s">
        <v>188</v>
      </c>
      <c r="P24" s="12" t="s">
        <v>257</v>
      </c>
      <c r="Q24" s="13"/>
      <c r="R24" s="13"/>
      <c r="S24" s="11"/>
      <c r="T24" s="16" t="str">
        <f>'Ⅳ. 総合判定結果'!AE65</f>
        <v>FALSE</v>
      </c>
    </row>
    <row r="25" spans="1:20" x14ac:dyDescent="0.4">
      <c r="F25" s="1"/>
      <c r="G25" s="19"/>
      <c r="H25" s="20"/>
    </row>
    <row r="26" spans="1:20" x14ac:dyDescent="0.4">
      <c r="G26" s="7"/>
      <c r="H26" s="8"/>
    </row>
    <row r="27" spans="1:20" x14ac:dyDescent="0.4">
      <c r="F27" s="1"/>
      <c r="G27" s="32"/>
      <c r="H27" s="21"/>
    </row>
    <row r="28" spans="1:20" x14ac:dyDescent="0.4">
      <c r="C28" s="7"/>
      <c r="D28" s="10"/>
      <c r="E28" s="9"/>
      <c r="F28" s="9"/>
      <c r="G28" s="4"/>
      <c r="H28" s="10"/>
      <c r="I28" s="9"/>
      <c r="J28" s="9"/>
      <c r="K28" s="4"/>
      <c r="L28" s="8"/>
    </row>
    <row r="29" spans="1:20" ht="131.25" x14ac:dyDescent="0.4">
      <c r="C29" s="2" t="s">
        <v>399</v>
      </c>
      <c r="D29" s="3" t="str">
        <f>T7</f>
        <v>FALSE</v>
      </c>
      <c r="G29" s="2" t="s">
        <v>400</v>
      </c>
      <c r="H29" s="3" t="str">
        <f>T9</f>
        <v>FALSE</v>
      </c>
      <c r="K29" s="2" t="s">
        <v>401</v>
      </c>
      <c r="L29" s="3" t="str">
        <f>IF(OR(J34="TRUE",M34="TRUE"),"TRUE","FALSE")</f>
        <v>FALSE</v>
      </c>
    </row>
    <row r="30" spans="1:20" x14ac:dyDescent="0.4">
      <c r="C30" s="9"/>
      <c r="D30" s="9"/>
      <c r="K30" s="7"/>
      <c r="L30" s="10"/>
    </row>
    <row r="31" spans="1:20" x14ac:dyDescent="0.4">
      <c r="E31" s="1"/>
      <c r="K31" s="7"/>
      <c r="L31" s="8"/>
      <c r="M31" s="1"/>
    </row>
    <row r="32" spans="1:20" x14ac:dyDescent="0.4">
      <c r="J32" s="13"/>
      <c r="K32" s="11"/>
      <c r="L32" s="12"/>
    </row>
    <row r="33" spans="2:13" x14ac:dyDescent="0.4">
      <c r="I33" s="11"/>
      <c r="J33" s="17"/>
      <c r="K33" s="9"/>
      <c r="L33" s="4"/>
      <c r="M33" s="12"/>
    </row>
    <row r="34" spans="2:13" ht="37.5" x14ac:dyDescent="0.4">
      <c r="B34" s="1"/>
      <c r="E34" s="1"/>
      <c r="I34" s="2" t="s">
        <v>395</v>
      </c>
      <c r="J34" s="3" t="str">
        <f>T10</f>
        <v>FALSE</v>
      </c>
      <c r="L34" s="2" t="s">
        <v>402</v>
      </c>
      <c r="M34" s="3" t="str">
        <f>T12</f>
        <v>FALSE</v>
      </c>
    </row>
    <row r="38" spans="2:13" x14ac:dyDescent="0.4">
      <c r="F38" s="143" t="s">
        <v>403</v>
      </c>
      <c r="G38" s="143"/>
      <c r="H38" s="143" t="str">
        <f>IF(AND(C46="TRUE",F46="TRUE",I46="TRUE",L46="TRUE"),"攻撃可能","攻撃困難")</f>
        <v>攻撃困難</v>
      </c>
      <c r="I38" s="1"/>
    </row>
    <row r="39" spans="2:13" x14ac:dyDescent="0.4">
      <c r="F39" s="143"/>
      <c r="G39" s="143"/>
      <c r="H39" s="143"/>
      <c r="I39" s="1"/>
    </row>
    <row r="40" spans="2:13" x14ac:dyDescent="0.4">
      <c r="F40" s="1"/>
      <c r="G40" s="6"/>
      <c r="H40" s="5"/>
    </row>
    <row r="41" spans="2:13" x14ac:dyDescent="0.4">
      <c r="F41" s="1"/>
      <c r="G41" s="19"/>
      <c r="H41" s="20"/>
    </row>
    <row r="42" spans="2:13" x14ac:dyDescent="0.4">
      <c r="G42" s="7"/>
      <c r="H42" s="8"/>
    </row>
    <row r="43" spans="2:13" x14ac:dyDescent="0.4">
      <c r="G43" s="7"/>
      <c r="H43" s="8"/>
      <c r="I43" s="13"/>
      <c r="J43" s="13"/>
      <c r="K43" s="13"/>
    </row>
    <row r="44" spans="2:13" x14ac:dyDescent="0.4">
      <c r="B44" s="7"/>
      <c r="C44" s="10"/>
      <c r="D44" s="9"/>
      <c r="E44" s="4"/>
      <c r="F44" s="10"/>
      <c r="G44" s="9"/>
      <c r="H44" s="4"/>
      <c r="I44" s="10"/>
      <c r="J44" s="9"/>
      <c r="K44" s="4"/>
      <c r="L44" s="8"/>
    </row>
    <row r="45" spans="2:13" x14ac:dyDescent="0.4">
      <c r="B45" s="11"/>
      <c r="C45" s="12"/>
      <c r="E45" s="11"/>
      <c r="F45" s="12"/>
      <c r="H45" s="11"/>
      <c r="I45" s="12"/>
      <c r="K45" s="7"/>
      <c r="L45" s="8"/>
    </row>
    <row r="46" spans="2:13" ht="131.25" x14ac:dyDescent="0.4">
      <c r="B46" s="2" t="s">
        <v>404</v>
      </c>
      <c r="C46" s="3" t="str">
        <f>T4</f>
        <v>FALSE</v>
      </c>
      <c r="E46" s="2" t="s">
        <v>400</v>
      </c>
      <c r="F46" s="3" t="str">
        <f>T9</f>
        <v>FALSE</v>
      </c>
      <c r="H46" s="2" t="s">
        <v>343</v>
      </c>
      <c r="I46" s="3" t="str">
        <f>IF('Ⅳ. 総合判定結果'!E4="攻撃可能","TRUE","FALSE")</f>
        <v>FALSE</v>
      </c>
      <c r="K46" s="2" t="s">
        <v>405</v>
      </c>
      <c r="L46" s="3" t="str">
        <f>IF(OR(J52="TRUE",M52="TRUE"),"TRUE","FALSE")</f>
        <v>FALSE</v>
      </c>
    </row>
    <row r="47" spans="2:13" x14ac:dyDescent="0.4">
      <c r="K47" s="7"/>
      <c r="L47" s="8"/>
    </row>
    <row r="48" spans="2:13" x14ac:dyDescent="0.4">
      <c r="K48" s="7"/>
      <c r="L48" s="8"/>
    </row>
    <row r="49" spans="2:13" x14ac:dyDescent="0.4">
      <c r="K49" s="7"/>
      <c r="L49" s="8"/>
    </row>
    <row r="50" spans="2:13" x14ac:dyDescent="0.4">
      <c r="K50" s="11"/>
      <c r="L50" s="12"/>
    </row>
    <row r="51" spans="2:13" x14ac:dyDescent="0.4">
      <c r="I51" s="11"/>
      <c r="J51" s="17"/>
      <c r="K51" s="9"/>
      <c r="L51" s="18"/>
      <c r="M51" s="12"/>
    </row>
    <row r="52" spans="2:13" ht="37.5" x14ac:dyDescent="0.4">
      <c r="I52" s="2" t="s">
        <v>395</v>
      </c>
      <c r="J52" s="3" t="str">
        <f>T10</f>
        <v>FALSE</v>
      </c>
      <c r="L52" s="2" t="s">
        <v>402</v>
      </c>
      <c r="M52" s="3" t="str">
        <f>T12</f>
        <v>FALSE</v>
      </c>
    </row>
    <row r="56" spans="2:13" x14ac:dyDescent="0.4">
      <c r="F56" s="143" t="s">
        <v>406</v>
      </c>
      <c r="G56" s="143"/>
      <c r="H56" s="143" t="str">
        <f>IF(AND(C64="TRUE",F64="TRUE",I64="TRUE",L64="TRUE"),"攻撃可能","攻撃困難")</f>
        <v>攻撃困難</v>
      </c>
      <c r="I56" s="1"/>
    </row>
    <row r="57" spans="2:13" x14ac:dyDescent="0.4">
      <c r="F57" s="143"/>
      <c r="G57" s="143"/>
      <c r="H57" s="143"/>
      <c r="I57" s="1"/>
    </row>
    <row r="58" spans="2:13" x14ac:dyDescent="0.4">
      <c r="F58" s="1"/>
      <c r="G58" s="6"/>
      <c r="H58" s="5"/>
    </row>
    <row r="59" spans="2:13" x14ac:dyDescent="0.4">
      <c r="F59" s="1"/>
      <c r="G59" s="19"/>
      <c r="H59" s="20"/>
    </row>
    <row r="60" spans="2:13" x14ac:dyDescent="0.4">
      <c r="G60" s="7"/>
      <c r="H60" s="8"/>
    </row>
    <row r="61" spans="2:13" x14ac:dyDescent="0.4">
      <c r="G61" s="7"/>
      <c r="H61" s="8"/>
      <c r="I61" s="13"/>
      <c r="J61" s="13"/>
      <c r="K61" s="13"/>
    </row>
    <row r="62" spans="2:13" x14ac:dyDescent="0.4">
      <c r="B62" s="7"/>
      <c r="C62" s="10"/>
      <c r="D62" s="9"/>
      <c r="E62" s="4"/>
      <c r="F62" s="10"/>
      <c r="G62" s="9"/>
      <c r="H62" s="4"/>
      <c r="I62" s="10"/>
      <c r="J62" s="9"/>
      <c r="K62" s="4"/>
      <c r="L62" s="8"/>
    </row>
    <row r="63" spans="2:13" x14ac:dyDescent="0.4">
      <c r="B63" s="11"/>
      <c r="C63" s="12"/>
      <c r="E63" s="11"/>
      <c r="F63" s="12"/>
      <c r="H63" s="11"/>
      <c r="I63" s="12"/>
      <c r="K63" s="7"/>
      <c r="L63" s="8"/>
    </row>
    <row r="64" spans="2:13" ht="131.25" x14ac:dyDescent="0.4">
      <c r="B64" s="2" t="s">
        <v>404</v>
      </c>
      <c r="C64" s="3" t="str">
        <f>T4</f>
        <v>FALSE</v>
      </c>
      <c r="E64" s="2" t="s">
        <v>394</v>
      </c>
      <c r="F64" s="3" t="str">
        <f>T8</f>
        <v>FALSE</v>
      </c>
      <c r="H64" s="2" t="s">
        <v>407</v>
      </c>
      <c r="I64" s="3" t="str">
        <f>T16</f>
        <v>FALSE</v>
      </c>
      <c r="K64" s="2" t="s">
        <v>408</v>
      </c>
      <c r="L64" s="3" t="str">
        <f>IF(OR(J70="TRUE",M70="TRUE"),"TRUE","FALSE")</f>
        <v>FALSE</v>
      </c>
    </row>
    <row r="65" spans="3:13" x14ac:dyDescent="0.4">
      <c r="K65" s="7"/>
      <c r="L65" s="8"/>
    </row>
    <row r="66" spans="3:13" x14ac:dyDescent="0.4">
      <c r="K66" s="7"/>
      <c r="L66" s="8"/>
    </row>
    <row r="67" spans="3:13" x14ac:dyDescent="0.4">
      <c r="K67" s="7"/>
      <c r="L67" s="8"/>
    </row>
    <row r="68" spans="3:13" x14ac:dyDescent="0.4">
      <c r="K68" s="11"/>
      <c r="L68" s="12"/>
    </row>
    <row r="69" spans="3:13" x14ac:dyDescent="0.4">
      <c r="I69" s="11"/>
      <c r="J69" s="17"/>
      <c r="K69" s="9"/>
      <c r="L69" s="18"/>
      <c r="M69" s="12"/>
    </row>
    <row r="70" spans="3:13" ht="37.5" x14ac:dyDescent="0.4">
      <c r="I70" s="2" t="s">
        <v>395</v>
      </c>
      <c r="J70" s="3" t="str">
        <f>T10</f>
        <v>FALSE</v>
      </c>
      <c r="L70" s="2" t="s">
        <v>402</v>
      </c>
      <c r="M70" s="3" t="str">
        <f>T12</f>
        <v>FALSE</v>
      </c>
    </row>
    <row r="74" spans="3:13" x14ac:dyDescent="0.4">
      <c r="F74" s="143" t="s">
        <v>409</v>
      </c>
      <c r="G74" s="143"/>
      <c r="H74" s="143" t="str">
        <f>IF(AND(D81="TRUE",H81="TRUE",L81="TRUE"),"攻撃可能","攻撃困難")</f>
        <v>攻撃困難</v>
      </c>
      <c r="I74" s="1"/>
    </row>
    <row r="75" spans="3:13" x14ac:dyDescent="0.4">
      <c r="F75" s="143"/>
      <c r="G75" s="143"/>
      <c r="H75" s="143"/>
      <c r="I75" s="1"/>
    </row>
    <row r="76" spans="3:13" x14ac:dyDescent="0.4">
      <c r="F76" s="1"/>
      <c r="G76" s="6"/>
      <c r="H76" s="5"/>
    </row>
    <row r="77" spans="3:13" x14ac:dyDescent="0.4">
      <c r="F77" s="1"/>
      <c r="G77" s="19"/>
      <c r="H77" s="20"/>
    </row>
    <row r="78" spans="3:13" x14ac:dyDescent="0.4">
      <c r="G78" s="7"/>
      <c r="H78" s="8"/>
    </row>
    <row r="79" spans="3:13" x14ac:dyDescent="0.4">
      <c r="F79" s="1"/>
      <c r="G79" s="32"/>
      <c r="H79" s="21"/>
    </row>
    <row r="80" spans="3:13" x14ac:dyDescent="0.4">
      <c r="C80" s="7"/>
      <c r="D80" s="10"/>
      <c r="E80" s="9"/>
      <c r="F80" s="9"/>
      <c r="G80" s="4"/>
      <c r="H80" s="10"/>
      <c r="I80" s="9"/>
      <c r="J80" s="9"/>
      <c r="K80" s="4"/>
      <c r="L80" s="8"/>
    </row>
    <row r="81" spans="2:15" ht="131.25" x14ac:dyDescent="0.4">
      <c r="C81" s="2" t="s">
        <v>410</v>
      </c>
      <c r="D81" s="3" t="str">
        <f>T5</f>
        <v>FALSE</v>
      </c>
      <c r="G81" s="2" t="s">
        <v>400</v>
      </c>
      <c r="H81" s="3" t="str">
        <f>T9</f>
        <v>FALSE</v>
      </c>
      <c r="K81" s="2" t="s">
        <v>411</v>
      </c>
      <c r="L81" s="3" t="str">
        <f>IF(OR(J86="TRUE",M86="TRUE"),"TRUE","FALSE")</f>
        <v>FALSE</v>
      </c>
    </row>
    <row r="82" spans="2:15" x14ac:dyDescent="0.4">
      <c r="C82" s="9"/>
      <c r="D82" s="9"/>
      <c r="K82" s="7"/>
      <c r="L82" s="10"/>
    </row>
    <row r="83" spans="2:15" x14ac:dyDescent="0.4">
      <c r="E83" s="1"/>
      <c r="K83" s="7"/>
      <c r="L83" s="8"/>
      <c r="M83" s="1"/>
    </row>
    <row r="84" spans="2:15" x14ac:dyDescent="0.4">
      <c r="J84" s="13"/>
      <c r="K84" s="11"/>
      <c r="L84" s="12"/>
    </row>
    <row r="85" spans="2:15" x14ac:dyDescent="0.4">
      <c r="I85" s="11"/>
      <c r="J85" s="17"/>
      <c r="K85" s="9"/>
      <c r="L85" s="4"/>
      <c r="M85" s="12"/>
    </row>
    <row r="86" spans="2:15" ht="37.5" x14ac:dyDescent="0.4">
      <c r="B86" s="1"/>
      <c r="E86" s="1"/>
      <c r="I86" s="2" t="s">
        <v>395</v>
      </c>
      <c r="J86" s="3" t="str">
        <f>T10</f>
        <v>FALSE</v>
      </c>
      <c r="L86" s="2" t="s">
        <v>402</v>
      </c>
      <c r="M86" s="3" t="str">
        <f>T12</f>
        <v>FALSE</v>
      </c>
    </row>
    <row r="90" spans="2:15" x14ac:dyDescent="0.4">
      <c r="F90" s="143" t="s">
        <v>412</v>
      </c>
      <c r="G90" s="143"/>
      <c r="H90" s="143" t="str">
        <f>IF(AND(C98="TRUE",F98="TRUE",I98="TRUE",L98="TRUE",O98="TRUE"),"攻撃可能","攻撃困難")</f>
        <v>攻撃困難</v>
      </c>
      <c r="I90" s="1"/>
    </row>
    <row r="91" spans="2:15" x14ac:dyDescent="0.4">
      <c r="F91" s="143"/>
      <c r="G91" s="143"/>
      <c r="H91" s="143"/>
      <c r="I91" s="1"/>
    </row>
    <row r="92" spans="2:15" x14ac:dyDescent="0.4">
      <c r="F92" s="1"/>
      <c r="G92" s="6"/>
      <c r="H92" s="5"/>
    </row>
    <row r="93" spans="2:15" x14ac:dyDescent="0.4">
      <c r="F93" s="1"/>
      <c r="G93" s="19"/>
      <c r="H93" s="20"/>
    </row>
    <row r="94" spans="2:15" x14ac:dyDescent="0.4">
      <c r="G94" s="7"/>
      <c r="H94" s="8"/>
    </row>
    <row r="95" spans="2:15" x14ac:dyDescent="0.4">
      <c r="G95" s="7"/>
      <c r="H95" s="8"/>
      <c r="I95" s="13"/>
      <c r="J95" s="13"/>
      <c r="K95" s="13"/>
      <c r="L95" s="13"/>
      <c r="M95" s="13"/>
      <c r="N95" s="13"/>
    </row>
    <row r="96" spans="2:15" x14ac:dyDescent="0.4">
      <c r="B96" s="7"/>
      <c r="C96" s="10"/>
      <c r="D96" s="9"/>
      <c r="E96" s="4"/>
      <c r="F96" s="10"/>
      <c r="G96" s="9"/>
      <c r="H96" s="4"/>
      <c r="I96" s="10"/>
      <c r="J96" s="9"/>
      <c r="K96" s="4"/>
      <c r="L96" s="10"/>
      <c r="M96" s="9"/>
      <c r="N96" s="4"/>
      <c r="O96" s="8"/>
    </row>
    <row r="97" spans="2:15" x14ac:dyDescent="0.4">
      <c r="B97" s="11"/>
      <c r="C97" s="12"/>
      <c r="E97" s="11"/>
      <c r="F97" s="12"/>
      <c r="H97" s="11"/>
      <c r="I97" s="12"/>
      <c r="K97" s="7"/>
      <c r="L97" s="8"/>
      <c r="N97" s="11"/>
      <c r="O97" s="12"/>
    </row>
    <row r="98" spans="2:15" ht="93.75" x14ac:dyDescent="0.4">
      <c r="B98" s="2" t="s">
        <v>404</v>
      </c>
      <c r="C98" s="3" t="str">
        <f>T4</f>
        <v>FALSE</v>
      </c>
      <c r="E98" s="2" t="s">
        <v>394</v>
      </c>
      <c r="F98" s="3" t="str">
        <f>T8</f>
        <v>FALSE</v>
      </c>
      <c r="H98" s="2" t="s">
        <v>413</v>
      </c>
      <c r="I98" s="3" t="str">
        <f>IF(OR(G103="TRUE",J103="TRUE"),"TRUE","FALSE")</f>
        <v>FALSE</v>
      </c>
      <c r="K98" s="2" t="s">
        <v>414</v>
      </c>
      <c r="L98" s="3" t="str">
        <f>T19</f>
        <v>FALSE</v>
      </c>
      <c r="N98" s="2" t="s">
        <v>509</v>
      </c>
      <c r="O98" s="3" t="str">
        <f>T23</f>
        <v>FALSE</v>
      </c>
    </row>
    <row r="99" spans="2:15" x14ac:dyDescent="0.4">
      <c r="H99" s="7"/>
      <c r="I99" s="10"/>
    </row>
    <row r="100" spans="2:15" x14ac:dyDescent="0.4">
      <c r="H100" s="7"/>
      <c r="I100" s="8"/>
      <c r="J100" s="1"/>
    </row>
    <row r="101" spans="2:15" x14ac:dyDescent="0.4">
      <c r="G101" s="13"/>
      <c r="H101" s="11"/>
      <c r="I101" s="12"/>
    </row>
    <row r="102" spans="2:15" x14ac:dyDescent="0.4">
      <c r="F102" s="11"/>
      <c r="G102" s="17"/>
      <c r="H102" s="9"/>
      <c r="I102" s="4"/>
      <c r="J102" s="12"/>
    </row>
    <row r="103" spans="2:15" ht="37.5" x14ac:dyDescent="0.4">
      <c r="F103" s="2" t="s">
        <v>395</v>
      </c>
      <c r="G103" s="3" t="str">
        <f>T10</f>
        <v>FALSE</v>
      </c>
      <c r="I103" s="2" t="s">
        <v>402</v>
      </c>
      <c r="J103" s="3" t="str">
        <f>T12</f>
        <v>FALSE</v>
      </c>
    </row>
    <row r="107" spans="2:15" x14ac:dyDescent="0.4">
      <c r="F107" s="143" t="s">
        <v>415</v>
      </c>
      <c r="G107" s="143"/>
      <c r="H107" s="143" t="str">
        <f>IF(AND(C115="TRUE",F115="TRUE",I115="TRUE",L115="TRUE",O115="TRUE"),"攻撃可能","攻撃困難")</f>
        <v>攻撃困難</v>
      </c>
      <c r="I107" s="1"/>
    </row>
    <row r="108" spans="2:15" x14ac:dyDescent="0.4">
      <c r="F108" s="143"/>
      <c r="G108" s="143"/>
      <c r="H108" s="143"/>
      <c r="I108" s="1"/>
    </row>
    <row r="109" spans="2:15" x14ac:dyDescent="0.4">
      <c r="F109" s="1"/>
      <c r="G109" s="6"/>
      <c r="H109" s="5"/>
    </row>
    <row r="110" spans="2:15" x14ac:dyDescent="0.4">
      <c r="F110" s="1"/>
      <c r="G110" s="19"/>
      <c r="H110" s="20"/>
    </row>
    <row r="111" spans="2:15" x14ac:dyDescent="0.4">
      <c r="G111" s="7"/>
      <c r="H111" s="8"/>
    </row>
    <row r="112" spans="2:15" x14ac:dyDescent="0.4">
      <c r="G112" s="7"/>
      <c r="H112" s="8"/>
      <c r="I112" s="13"/>
      <c r="J112" s="13"/>
      <c r="K112" s="13"/>
      <c r="L112" s="13"/>
      <c r="M112" s="13"/>
      <c r="N112" s="13"/>
    </row>
    <row r="113" spans="2:15" x14ac:dyDescent="0.4">
      <c r="B113" s="7"/>
      <c r="C113" s="10"/>
      <c r="D113" s="9"/>
      <c r="E113" s="4"/>
      <c r="F113" s="10"/>
      <c r="G113" s="9"/>
      <c r="H113" s="4"/>
      <c r="I113" s="10"/>
      <c r="J113" s="9"/>
      <c r="K113" s="4"/>
      <c r="L113" s="10"/>
      <c r="M113" s="9"/>
      <c r="N113" s="4"/>
      <c r="O113" s="8"/>
    </row>
    <row r="114" spans="2:15" x14ac:dyDescent="0.4">
      <c r="B114" s="11"/>
      <c r="C114" s="12"/>
      <c r="E114" s="11"/>
      <c r="F114" s="12"/>
      <c r="H114" s="11"/>
      <c r="I114" s="12"/>
      <c r="K114" s="7"/>
      <c r="L114" s="8"/>
      <c r="N114" s="11"/>
      <c r="O114" s="12"/>
    </row>
    <row r="115" spans="2:15" ht="93.75" x14ac:dyDescent="0.4">
      <c r="B115" s="2" t="s">
        <v>404</v>
      </c>
      <c r="C115" s="3" t="str">
        <f>T4</f>
        <v>FALSE</v>
      </c>
      <c r="E115" s="2" t="s">
        <v>394</v>
      </c>
      <c r="F115" s="3" t="str">
        <f>T8</f>
        <v>FALSE</v>
      </c>
      <c r="H115" s="2" t="s">
        <v>413</v>
      </c>
      <c r="I115" s="3" t="str">
        <f>IF(OR(G120="TRUE",J120="TRUE"),"TRUE","FALSE")</f>
        <v>FALSE</v>
      </c>
      <c r="K115" s="2" t="s">
        <v>407</v>
      </c>
      <c r="L115" s="3" t="str">
        <f>T16</f>
        <v>FALSE</v>
      </c>
      <c r="N115" s="2" t="s">
        <v>492</v>
      </c>
      <c r="O115" s="3" t="str">
        <f>T22</f>
        <v>FALSE</v>
      </c>
    </row>
    <row r="116" spans="2:15" x14ac:dyDescent="0.4">
      <c r="H116" s="7"/>
      <c r="I116" s="10"/>
    </row>
    <row r="117" spans="2:15" x14ac:dyDescent="0.4">
      <c r="H117" s="7"/>
      <c r="I117" s="8"/>
      <c r="J117" s="1"/>
    </row>
    <row r="118" spans="2:15" x14ac:dyDescent="0.4">
      <c r="G118" s="13"/>
      <c r="H118" s="11"/>
      <c r="I118" s="12"/>
    </row>
    <row r="119" spans="2:15" x14ac:dyDescent="0.4">
      <c r="F119" s="11"/>
      <c r="G119" s="17"/>
      <c r="H119" s="9"/>
      <c r="I119" s="4"/>
      <c r="J119" s="12"/>
    </row>
    <row r="120" spans="2:15" ht="37.5" x14ac:dyDescent="0.4">
      <c r="F120" s="2" t="s">
        <v>395</v>
      </c>
      <c r="G120" s="3" t="str">
        <f>T10</f>
        <v>FALSE</v>
      </c>
      <c r="I120" s="2" t="s">
        <v>402</v>
      </c>
      <c r="J120" s="3" t="str">
        <f>T12</f>
        <v>FALSE</v>
      </c>
    </row>
    <row r="124" spans="2:15" x14ac:dyDescent="0.4">
      <c r="F124" s="148" t="s">
        <v>416</v>
      </c>
      <c r="G124" s="149"/>
      <c r="H124" s="152" t="str">
        <f>IF(H128="TRUE","攻撃可能","攻撃困難")</f>
        <v>攻撃困難</v>
      </c>
    </row>
    <row r="125" spans="2:15" x14ac:dyDescent="0.4">
      <c r="F125" s="150"/>
      <c r="G125" s="151"/>
      <c r="H125" s="153"/>
    </row>
    <row r="126" spans="2:15" x14ac:dyDescent="0.4">
      <c r="F126" s="1"/>
      <c r="G126" s="6"/>
      <c r="H126" s="5"/>
    </row>
    <row r="127" spans="2:15" x14ac:dyDescent="0.4">
      <c r="G127" s="7"/>
      <c r="H127" s="8"/>
    </row>
    <row r="128" spans="2:15" ht="37.5" x14ac:dyDescent="0.4">
      <c r="G128" s="2" t="s">
        <v>417</v>
      </c>
      <c r="H128" s="3" t="str">
        <f>T15</f>
        <v>FALSE</v>
      </c>
    </row>
  </sheetData>
  <mergeCells count="16">
    <mergeCell ref="F107:G108"/>
    <mergeCell ref="H107:H108"/>
    <mergeCell ref="F124:G125"/>
    <mergeCell ref="H124:H125"/>
    <mergeCell ref="F56:G57"/>
    <mergeCell ref="H56:H57"/>
    <mergeCell ref="F74:G75"/>
    <mergeCell ref="H74:H75"/>
    <mergeCell ref="F90:G91"/>
    <mergeCell ref="H90:H91"/>
    <mergeCell ref="F4:G5"/>
    <mergeCell ref="H4:H5"/>
    <mergeCell ref="F22:G23"/>
    <mergeCell ref="H22:H23"/>
    <mergeCell ref="F38:G39"/>
    <mergeCell ref="H38:H39"/>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9C5DD-27D5-43CC-B03F-1770E07F8AF5}">
  <dimension ref="A2:J55"/>
  <sheetViews>
    <sheetView zoomScaleNormal="100" workbookViewId="0"/>
  </sheetViews>
  <sheetFormatPr defaultRowHeight="18.75" x14ac:dyDescent="0.4"/>
  <cols>
    <col min="2" max="2" width="9" style="33"/>
    <col min="3" max="3" width="69" style="34" customWidth="1"/>
    <col min="5" max="5" width="69" customWidth="1"/>
    <col min="10" max="10" width="24.25" customWidth="1"/>
  </cols>
  <sheetData>
    <row r="2" spans="1:10" x14ac:dyDescent="0.4">
      <c r="B2" s="33" t="s">
        <v>33</v>
      </c>
      <c r="C2" s="34" t="s">
        <v>34</v>
      </c>
      <c r="D2" t="s">
        <v>35</v>
      </c>
      <c r="E2" t="s">
        <v>36</v>
      </c>
      <c r="G2" t="s">
        <v>37</v>
      </c>
      <c r="J2" t="s">
        <v>38</v>
      </c>
    </row>
    <row r="3" spans="1:10" ht="75" x14ac:dyDescent="0.4">
      <c r="A3" t="s">
        <v>39</v>
      </c>
      <c r="C3" s="35" t="s">
        <v>40</v>
      </c>
    </row>
    <row r="4" spans="1:10" ht="56.25" customHeight="1" x14ac:dyDescent="0.4">
      <c r="B4" s="36" t="s">
        <v>41</v>
      </c>
      <c r="C4" s="93" t="s">
        <v>42</v>
      </c>
      <c r="D4" s="77"/>
      <c r="E4" s="106" t="s">
        <v>487</v>
      </c>
      <c r="F4" s="1"/>
      <c r="G4" s="118" t="s">
        <v>43</v>
      </c>
      <c r="H4" s="120" t="str">
        <f>IF(OR(D4="Yes",D5="Yes"),"TRUE","FALSE")</f>
        <v>FALSE</v>
      </c>
      <c r="J4" s="81"/>
    </row>
    <row r="5" spans="1:10" ht="56.25" customHeight="1" x14ac:dyDescent="0.4">
      <c r="B5" s="36" t="s">
        <v>44</v>
      </c>
      <c r="C5" s="93" t="s">
        <v>45</v>
      </c>
      <c r="D5" s="77"/>
      <c r="E5" s="106" t="s">
        <v>488</v>
      </c>
      <c r="G5" s="119"/>
      <c r="H5" s="120"/>
      <c r="J5" s="81"/>
    </row>
    <row r="6" spans="1:10" x14ac:dyDescent="0.4">
      <c r="E6" s="37"/>
    </row>
    <row r="7" spans="1:10" ht="93.75" x14ac:dyDescent="0.4">
      <c r="A7" t="s">
        <v>46</v>
      </c>
      <c r="C7" s="35" t="s">
        <v>485</v>
      </c>
    </row>
    <row r="8" spans="1:10" ht="187.5" x14ac:dyDescent="0.4">
      <c r="B8" s="36" t="s">
        <v>47</v>
      </c>
      <c r="C8" s="93" t="s">
        <v>500</v>
      </c>
      <c r="D8" s="77"/>
      <c r="E8" s="124" t="s">
        <v>418</v>
      </c>
      <c r="G8" s="3" t="s">
        <v>48</v>
      </c>
      <c r="H8" s="3" t="str">
        <f>IF(OR(D8="Yes",D14="Yes"),"TRUE","FALSE")</f>
        <v>FALSE</v>
      </c>
      <c r="J8" s="81"/>
    </row>
    <row r="9" spans="1:10" ht="79.5" customHeight="1" x14ac:dyDescent="0.4">
      <c r="B9" s="36" t="s">
        <v>49</v>
      </c>
      <c r="C9" s="93" t="s">
        <v>477</v>
      </c>
      <c r="D9" s="77"/>
      <c r="E9" s="125"/>
      <c r="G9" s="3" t="s">
        <v>50</v>
      </c>
      <c r="H9" s="3" t="str">
        <f>IF(OR(D9="Yes",D15="Yes"),"TRUE","FALSE")</f>
        <v>FALSE</v>
      </c>
      <c r="J9" s="81"/>
    </row>
    <row r="10" spans="1:10" ht="73.5" customHeight="1" x14ac:dyDescent="0.4">
      <c r="B10" s="36" t="s">
        <v>51</v>
      </c>
      <c r="C10" s="93" t="s">
        <v>478</v>
      </c>
      <c r="D10" s="77"/>
      <c r="E10" s="125"/>
      <c r="G10" s="3" t="s">
        <v>52</v>
      </c>
      <c r="H10" s="3" t="str">
        <f>IF(OR(D10="Yes",D16="Yes"),"TRUE","FALSE")</f>
        <v>FALSE</v>
      </c>
      <c r="J10" s="81"/>
    </row>
    <row r="11" spans="1:10" ht="78.75" customHeight="1" x14ac:dyDescent="0.4">
      <c r="B11" s="38" t="s">
        <v>53</v>
      </c>
      <c r="C11" s="39" t="s">
        <v>479</v>
      </c>
      <c r="D11" s="78"/>
      <c r="E11" s="125"/>
      <c r="G11" s="3" t="s">
        <v>54</v>
      </c>
      <c r="H11" s="3" t="str">
        <f>IF(OR(D11="Yes",D17="Yes"),"TRUE","FALSE")</f>
        <v>FALSE</v>
      </c>
      <c r="J11" s="82"/>
    </row>
    <row r="12" spans="1:10" ht="37.5" x14ac:dyDescent="0.4">
      <c r="B12" s="36"/>
      <c r="C12" s="93" t="s">
        <v>55</v>
      </c>
      <c r="D12" s="10"/>
      <c r="E12" s="40"/>
      <c r="F12" s="9"/>
      <c r="G12" s="9"/>
      <c r="H12" s="9"/>
      <c r="I12" s="9"/>
      <c r="J12" s="41"/>
    </row>
    <row r="13" spans="1:10" x14ac:dyDescent="0.4">
      <c r="B13" s="42"/>
      <c r="C13" s="43"/>
      <c r="D13" s="13"/>
      <c r="E13" s="44" t="s">
        <v>419</v>
      </c>
      <c r="F13" s="13"/>
      <c r="G13" s="13"/>
      <c r="H13" s="13"/>
      <c r="I13" s="13"/>
      <c r="J13" s="45"/>
    </row>
    <row r="14" spans="1:10" ht="150" x14ac:dyDescent="0.4">
      <c r="B14" s="46" t="s">
        <v>56</v>
      </c>
      <c r="C14" s="92" t="s">
        <v>501</v>
      </c>
      <c r="D14" s="76"/>
      <c r="E14" s="125" t="s">
        <v>420</v>
      </c>
      <c r="G14" s="3" t="s">
        <v>48</v>
      </c>
      <c r="H14" s="16" t="str">
        <f>IF(OR(D8="Yes",D14="Yes"),"TRUE","FALSE")</f>
        <v>FALSE</v>
      </c>
      <c r="J14" s="83"/>
    </row>
    <row r="15" spans="1:10" ht="69.75" customHeight="1" x14ac:dyDescent="0.4">
      <c r="B15" s="36" t="s">
        <v>57</v>
      </c>
      <c r="C15" s="93" t="s">
        <v>480</v>
      </c>
      <c r="D15" s="77"/>
      <c r="E15" s="125"/>
      <c r="G15" s="3" t="s">
        <v>50</v>
      </c>
      <c r="H15" s="16" t="str">
        <f>IF(OR(D9="Yes",D15="Yes"),"TRUE","FALSE")</f>
        <v>FALSE</v>
      </c>
      <c r="J15" s="81"/>
    </row>
    <row r="16" spans="1:10" ht="87" customHeight="1" x14ac:dyDescent="0.4">
      <c r="B16" s="46" t="s">
        <v>58</v>
      </c>
      <c r="C16" s="93" t="s">
        <v>481</v>
      </c>
      <c r="D16" s="77"/>
      <c r="E16" s="125"/>
      <c r="G16" s="3" t="s">
        <v>52</v>
      </c>
      <c r="H16" s="3" t="str">
        <f>IF(OR(D10="Yes",D16="Yes"),"TRUE","FALSE")</f>
        <v>FALSE</v>
      </c>
      <c r="J16" s="81"/>
    </row>
    <row r="17" spans="1:10" ht="72.75" customHeight="1" x14ac:dyDescent="0.4">
      <c r="B17" s="36" t="s">
        <v>59</v>
      </c>
      <c r="C17" s="93" t="s">
        <v>482</v>
      </c>
      <c r="D17" s="77"/>
      <c r="E17" s="126"/>
      <c r="G17" s="3" t="s">
        <v>54</v>
      </c>
      <c r="H17" s="3" t="str">
        <f>IF(OR(D11="Yes",D17="Yes"),"TRUE","FALSE")</f>
        <v>FALSE</v>
      </c>
      <c r="J17" s="81"/>
    </row>
    <row r="18" spans="1:10" x14ac:dyDescent="0.4">
      <c r="D18" s="9"/>
      <c r="E18" s="9"/>
    </row>
    <row r="19" spans="1:10" x14ac:dyDescent="0.4">
      <c r="A19" t="s">
        <v>60</v>
      </c>
      <c r="C19" s="47" t="s">
        <v>61</v>
      </c>
      <c r="D19" s="13"/>
      <c r="E19" s="45"/>
    </row>
    <row r="20" spans="1:10" ht="225" x14ac:dyDescent="0.4">
      <c r="B20" s="36" t="s">
        <v>62</v>
      </c>
      <c r="C20" s="93" t="s">
        <v>505</v>
      </c>
      <c r="D20" s="77"/>
      <c r="E20" s="94" t="s">
        <v>421</v>
      </c>
      <c r="G20" s="3" t="s">
        <v>63</v>
      </c>
      <c r="H20" s="3" t="str">
        <f>IF(OR(D20="Yes",D21="Yes"),"TRUE","FALSE")</f>
        <v>FALSE</v>
      </c>
      <c r="J20" s="81"/>
    </row>
    <row r="21" spans="1:10" x14ac:dyDescent="0.4">
      <c r="B21" s="36" t="s">
        <v>64</v>
      </c>
      <c r="C21" s="93" t="s">
        <v>65</v>
      </c>
      <c r="D21" s="77"/>
      <c r="E21" s="94" t="s">
        <v>66</v>
      </c>
      <c r="G21" s="3" t="s">
        <v>67</v>
      </c>
      <c r="H21" s="3" t="str">
        <f>IF(OR(D21="Yes"),"TRUE","FALSE")</f>
        <v>FALSE</v>
      </c>
      <c r="J21" s="81"/>
    </row>
    <row r="23" spans="1:10" x14ac:dyDescent="0.4">
      <c r="A23" t="s">
        <v>68</v>
      </c>
      <c r="C23" s="47" t="s">
        <v>69</v>
      </c>
      <c r="E23" s="1"/>
    </row>
    <row r="24" spans="1:10" ht="150" x14ac:dyDescent="0.4">
      <c r="B24" s="36" t="s">
        <v>70</v>
      </c>
      <c r="C24" s="93" t="s">
        <v>71</v>
      </c>
      <c r="D24" s="77"/>
      <c r="E24" s="94" t="s">
        <v>422</v>
      </c>
      <c r="G24" s="3" t="s">
        <v>72</v>
      </c>
      <c r="H24" s="3" t="str">
        <f t="shared" ref="H24:H30" si="0">IF(D24="Yes","TRUE","FALSE")</f>
        <v>FALSE</v>
      </c>
      <c r="J24" s="81"/>
    </row>
    <row r="25" spans="1:10" ht="131.25" x14ac:dyDescent="0.4">
      <c r="B25" s="36" t="s">
        <v>73</v>
      </c>
      <c r="C25" s="93" t="s">
        <v>74</v>
      </c>
      <c r="D25" s="77"/>
      <c r="E25" s="94" t="s">
        <v>75</v>
      </c>
      <c r="G25" s="3" t="s">
        <v>76</v>
      </c>
      <c r="H25" s="3" t="str">
        <f t="shared" si="0"/>
        <v>FALSE</v>
      </c>
      <c r="J25" s="81"/>
    </row>
    <row r="26" spans="1:10" ht="187.5" x14ac:dyDescent="0.4">
      <c r="B26" s="36" t="s">
        <v>77</v>
      </c>
      <c r="C26" s="93" t="s">
        <v>502</v>
      </c>
      <c r="D26" s="77"/>
      <c r="E26" s="121" t="s">
        <v>423</v>
      </c>
      <c r="G26" s="3" t="s">
        <v>78</v>
      </c>
      <c r="H26" s="3" t="str">
        <f t="shared" si="0"/>
        <v>FALSE</v>
      </c>
      <c r="J26" s="81"/>
    </row>
    <row r="27" spans="1:10" ht="93.75" x14ac:dyDescent="0.4">
      <c r="B27" s="36" t="s">
        <v>79</v>
      </c>
      <c r="C27" s="93" t="s">
        <v>483</v>
      </c>
      <c r="D27" s="77"/>
      <c r="E27" s="122"/>
      <c r="G27" s="3" t="s">
        <v>80</v>
      </c>
      <c r="H27" s="3" t="str">
        <f t="shared" si="0"/>
        <v>FALSE</v>
      </c>
      <c r="J27" s="81"/>
    </row>
    <row r="28" spans="1:10" ht="75" x14ac:dyDescent="0.4">
      <c r="B28" s="36" t="s">
        <v>81</v>
      </c>
      <c r="C28" s="93" t="s">
        <v>484</v>
      </c>
      <c r="D28" s="77"/>
      <c r="E28" s="123"/>
      <c r="G28" s="3" t="s">
        <v>82</v>
      </c>
      <c r="H28" s="3" t="str">
        <f t="shared" si="0"/>
        <v>FALSE</v>
      </c>
      <c r="J28" s="81"/>
    </row>
    <row r="29" spans="1:10" ht="131.25" x14ac:dyDescent="0.4">
      <c r="B29" s="36" t="s">
        <v>83</v>
      </c>
      <c r="C29" s="93" t="s">
        <v>503</v>
      </c>
      <c r="D29" s="77"/>
      <c r="E29" s="94" t="s">
        <v>66</v>
      </c>
      <c r="G29" s="3" t="s">
        <v>84</v>
      </c>
      <c r="H29" s="3" t="str">
        <f t="shared" si="0"/>
        <v>FALSE</v>
      </c>
      <c r="J29" s="81"/>
    </row>
    <row r="30" spans="1:10" ht="75" x14ac:dyDescent="0.4">
      <c r="B30" s="36" t="s">
        <v>85</v>
      </c>
      <c r="C30" s="93" t="s">
        <v>86</v>
      </c>
      <c r="D30" s="77"/>
      <c r="E30" s="94" t="s">
        <v>66</v>
      </c>
      <c r="G30" s="3" t="s">
        <v>87</v>
      </c>
      <c r="H30" s="3" t="str">
        <f t="shared" si="0"/>
        <v>FALSE</v>
      </c>
      <c r="J30" s="81"/>
    </row>
    <row r="32" spans="1:10" x14ac:dyDescent="0.4">
      <c r="A32" t="s">
        <v>88</v>
      </c>
      <c r="C32" s="47" t="s">
        <v>89</v>
      </c>
      <c r="E32" s="1"/>
    </row>
    <row r="33" spans="1:10" ht="150" x14ac:dyDescent="0.4">
      <c r="B33" s="36" t="s">
        <v>90</v>
      </c>
      <c r="C33" s="93" t="s">
        <v>499</v>
      </c>
      <c r="D33" s="77"/>
      <c r="E33" s="94" t="s">
        <v>66</v>
      </c>
      <c r="G33" s="3" t="s">
        <v>91</v>
      </c>
      <c r="H33" s="3" t="str">
        <f>IF(D33="Yes","TRUE","FALSE")</f>
        <v>FALSE</v>
      </c>
      <c r="J33" s="81"/>
    </row>
    <row r="35" spans="1:10" x14ac:dyDescent="0.4">
      <c r="A35" t="s">
        <v>92</v>
      </c>
      <c r="C35" s="47" t="s">
        <v>93</v>
      </c>
      <c r="E35" s="1"/>
    </row>
    <row r="36" spans="1:10" ht="112.5" x14ac:dyDescent="0.4">
      <c r="B36" s="36" t="s">
        <v>94</v>
      </c>
      <c r="C36" s="93" t="s">
        <v>95</v>
      </c>
      <c r="D36" s="77"/>
      <c r="E36" s="94" t="s">
        <v>424</v>
      </c>
      <c r="G36" s="3" t="s">
        <v>96</v>
      </c>
      <c r="H36" s="3" t="str">
        <f>IF(D36="Yes","TRUE","FALSE")</f>
        <v>FALSE</v>
      </c>
      <c r="J36" s="81"/>
    </row>
    <row r="37" spans="1:10" ht="112.5" x14ac:dyDescent="0.4">
      <c r="B37" s="36" t="s">
        <v>97</v>
      </c>
      <c r="C37" s="93" t="s">
        <v>98</v>
      </c>
      <c r="D37" s="77"/>
      <c r="E37" s="94" t="s">
        <v>425</v>
      </c>
      <c r="G37" s="3" t="s">
        <v>99</v>
      </c>
      <c r="H37" s="3" t="str">
        <f>IF(D37="Yes","TRUE","FALSE")</f>
        <v>FALSE</v>
      </c>
      <c r="J37" s="81"/>
    </row>
    <row r="38" spans="1:10" ht="37.5" x14ac:dyDescent="0.4">
      <c r="B38" s="36" t="s">
        <v>100</v>
      </c>
      <c r="C38" s="93" t="s">
        <v>101</v>
      </c>
      <c r="D38" s="77"/>
      <c r="E38" s="94" t="s">
        <v>66</v>
      </c>
      <c r="G38" s="3" t="s">
        <v>102</v>
      </c>
      <c r="H38" s="3" t="str">
        <f>IF(D38="Yes","TRUE","FALSE")</f>
        <v>FALSE</v>
      </c>
      <c r="J38" s="81"/>
    </row>
    <row r="40" spans="1:10" x14ac:dyDescent="0.4">
      <c r="A40" t="s">
        <v>103</v>
      </c>
      <c r="C40" s="47" t="s">
        <v>104</v>
      </c>
      <c r="E40" s="1"/>
    </row>
    <row r="41" spans="1:10" ht="150" x14ac:dyDescent="0.4">
      <c r="B41" s="36" t="s">
        <v>105</v>
      </c>
      <c r="C41" s="93" t="s">
        <v>504</v>
      </c>
      <c r="D41" s="77"/>
      <c r="E41" s="121" t="s">
        <v>476</v>
      </c>
      <c r="G41" s="3" t="s">
        <v>106</v>
      </c>
      <c r="H41" s="3" t="str">
        <f>IF(D41="Yes","TRUE","FALSE")</f>
        <v>FALSE</v>
      </c>
      <c r="J41" s="81"/>
    </row>
    <row r="42" spans="1:10" ht="75" x14ac:dyDescent="0.4">
      <c r="B42" s="36" t="s">
        <v>107</v>
      </c>
      <c r="C42" s="93" t="s">
        <v>506</v>
      </c>
      <c r="D42" s="77"/>
      <c r="E42" s="122"/>
      <c r="G42" s="3" t="s">
        <v>108</v>
      </c>
      <c r="H42" s="3" t="str">
        <f>IF(D42="Yes","TRUE","FALSE")</f>
        <v>FALSE</v>
      </c>
      <c r="J42" s="81"/>
    </row>
    <row r="43" spans="1:10" ht="56.25" x14ac:dyDescent="0.4">
      <c r="B43" s="36" t="s">
        <v>491</v>
      </c>
      <c r="C43" s="93" t="s">
        <v>507</v>
      </c>
      <c r="D43" s="77"/>
      <c r="E43" s="123"/>
      <c r="G43" s="3" t="s">
        <v>109</v>
      </c>
      <c r="H43" s="3" t="str">
        <f>IF(D43="Yes","TRUE","FALSE")</f>
        <v>FALSE</v>
      </c>
      <c r="J43" s="81"/>
    </row>
    <row r="45" spans="1:10" x14ac:dyDescent="0.4">
      <c r="A45" t="s">
        <v>110</v>
      </c>
      <c r="C45" s="47" t="s">
        <v>111</v>
      </c>
      <c r="E45" s="1"/>
    </row>
    <row r="46" spans="1:10" ht="93.75" x14ac:dyDescent="0.4">
      <c r="B46" s="36" t="s">
        <v>112</v>
      </c>
      <c r="C46" s="93" t="s">
        <v>113</v>
      </c>
      <c r="D46" s="77"/>
      <c r="E46" s="94" t="s">
        <v>66</v>
      </c>
      <c r="G46" s="3" t="s">
        <v>114</v>
      </c>
      <c r="H46" s="3" t="str">
        <f>IF(D46="Yes","TRUE","FALSE")</f>
        <v>FALSE</v>
      </c>
      <c r="J46" s="81"/>
    </row>
    <row r="54" spans="1:1" x14ac:dyDescent="0.4">
      <c r="A54" t="s">
        <v>115</v>
      </c>
    </row>
    <row r="55" spans="1:1" x14ac:dyDescent="0.4">
      <c r="A55" t="s">
        <v>116</v>
      </c>
    </row>
  </sheetData>
  <mergeCells count="6">
    <mergeCell ref="G4:G5"/>
    <mergeCell ref="H4:H5"/>
    <mergeCell ref="E41:E43"/>
    <mergeCell ref="E26:E28"/>
    <mergeCell ref="E8:E11"/>
    <mergeCell ref="E14:E17"/>
  </mergeCells>
  <phoneticPr fontId="1"/>
  <dataValidations count="1">
    <dataValidation type="list" allowBlank="1" showInputMessage="1" showErrorMessage="1" sqref="D46 D41:D43 D4:D5 D36:D38 D8:D17 D33 D24:D30 D20:D21" xr:uid="{6E283085-65E7-4281-833C-D3B22715909A}">
      <formula1>$A$54:$A$55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4C2F-71DD-4439-8626-8322FEA45395}">
  <dimension ref="A2:G62"/>
  <sheetViews>
    <sheetView zoomScaleNormal="100" workbookViewId="0"/>
  </sheetViews>
  <sheetFormatPr defaultRowHeight="18.75" x14ac:dyDescent="0.4"/>
  <cols>
    <col min="2" max="2" width="9" style="53"/>
    <col min="3" max="3" width="69" style="49" customWidth="1"/>
    <col min="4" max="4" width="50.5" style="34" bestFit="1" customWidth="1"/>
    <col min="5" max="5" width="74.75" style="34" bestFit="1" customWidth="1"/>
    <col min="6" max="6" width="74.875" style="34" customWidth="1"/>
    <col min="7" max="7" width="62.625" style="34" customWidth="1"/>
  </cols>
  <sheetData>
    <row r="2" spans="1:7" x14ac:dyDescent="0.4">
      <c r="B2" s="48" t="s">
        <v>33</v>
      </c>
      <c r="C2" s="49" t="s">
        <v>36</v>
      </c>
      <c r="D2" s="50" t="s">
        <v>117</v>
      </c>
      <c r="E2" s="51"/>
      <c r="F2" s="51"/>
      <c r="G2" s="52"/>
    </row>
    <row r="3" spans="1:7" x14ac:dyDescent="0.4">
      <c r="A3" t="s">
        <v>39</v>
      </c>
      <c r="D3" s="54" t="s">
        <v>118</v>
      </c>
      <c r="E3" s="54" t="s">
        <v>119</v>
      </c>
      <c r="F3" s="54" t="s">
        <v>120</v>
      </c>
      <c r="G3" s="55" t="s">
        <v>121</v>
      </c>
    </row>
    <row r="4" spans="1:7" ht="38.25" thickBot="1" x14ac:dyDescent="0.45">
      <c r="B4" s="56" t="s">
        <v>41</v>
      </c>
      <c r="C4" s="57" t="s">
        <v>489</v>
      </c>
      <c r="D4" s="102" t="s">
        <v>459</v>
      </c>
      <c r="E4" s="102" t="s">
        <v>458</v>
      </c>
      <c r="F4" s="102" t="s">
        <v>490</v>
      </c>
      <c r="G4" s="102" t="s">
        <v>116</v>
      </c>
    </row>
    <row r="5" spans="1:7" ht="38.25" thickTop="1" x14ac:dyDescent="0.4">
      <c r="B5" s="96" t="s">
        <v>44</v>
      </c>
      <c r="C5" s="95" t="s">
        <v>486</v>
      </c>
      <c r="D5" s="99" t="s">
        <v>122</v>
      </c>
      <c r="E5" s="99" t="s">
        <v>123</v>
      </c>
      <c r="F5" s="99" t="s">
        <v>124</v>
      </c>
      <c r="G5" s="99" t="s">
        <v>116</v>
      </c>
    </row>
    <row r="6" spans="1:7" x14ac:dyDescent="0.4">
      <c r="C6" s="37"/>
      <c r="D6" s="58"/>
      <c r="E6" s="58"/>
      <c r="G6" s="59"/>
    </row>
    <row r="7" spans="1:7" x14ac:dyDescent="0.4">
      <c r="A7" t="s">
        <v>46</v>
      </c>
      <c r="D7" s="60"/>
    </row>
    <row r="8" spans="1:7" ht="150" customHeight="1" thickBot="1" x14ac:dyDescent="0.45">
      <c r="B8" s="130" t="s">
        <v>125</v>
      </c>
      <c r="C8" s="57" t="s">
        <v>126</v>
      </c>
      <c r="D8" s="102" t="s">
        <v>426</v>
      </c>
      <c r="E8" s="102" t="s">
        <v>127</v>
      </c>
      <c r="F8" s="102" t="s">
        <v>127</v>
      </c>
      <c r="G8" s="102" t="s">
        <v>427</v>
      </c>
    </row>
    <row r="9" spans="1:7" ht="150" customHeight="1" thickTop="1" thickBot="1" x14ac:dyDescent="0.45">
      <c r="B9" s="131"/>
      <c r="C9" s="98" t="s">
        <v>134</v>
      </c>
      <c r="D9" s="67" t="s">
        <v>428</v>
      </c>
      <c r="E9" s="67" t="s">
        <v>429</v>
      </c>
      <c r="F9" s="67" t="s">
        <v>429</v>
      </c>
      <c r="G9" s="67" t="s">
        <v>427</v>
      </c>
    </row>
    <row r="10" spans="1:7" ht="150" customHeight="1" thickTop="1" thickBot="1" x14ac:dyDescent="0.45">
      <c r="B10" s="132"/>
      <c r="C10" s="61" t="s">
        <v>128</v>
      </c>
      <c r="D10" s="62" t="s">
        <v>430</v>
      </c>
      <c r="E10" s="62" t="s">
        <v>431</v>
      </c>
      <c r="F10" s="62" t="s">
        <v>432</v>
      </c>
      <c r="G10" s="62" t="s">
        <v>433</v>
      </c>
    </row>
    <row r="11" spans="1:7" ht="150" customHeight="1" thickTop="1" thickBot="1" x14ac:dyDescent="0.45">
      <c r="B11" s="132"/>
      <c r="C11" s="97" t="s">
        <v>434</v>
      </c>
      <c r="D11" s="62" t="s">
        <v>430</v>
      </c>
      <c r="E11" s="100" t="s">
        <v>435</v>
      </c>
      <c r="F11" s="100" t="s">
        <v>436</v>
      </c>
      <c r="G11" s="62" t="s">
        <v>437</v>
      </c>
    </row>
    <row r="12" spans="1:7" ht="150" customHeight="1" thickTop="1" x14ac:dyDescent="0.4">
      <c r="B12" s="132"/>
      <c r="C12" s="134" t="s">
        <v>129</v>
      </c>
      <c r="D12" s="129" t="s">
        <v>430</v>
      </c>
      <c r="E12" s="127" t="s">
        <v>130</v>
      </c>
      <c r="F12" s="127" t="s">
        <v>130</v>
      </c>
      <c r="G12" s="129" t="s">
        <v>427</v>
      </c>
    </row>
    <row r="13" spans="1:7" ht="10.5" customHeight="1" x14ac:dyDescent="0.4">
      <c r="B13" s="133"/>
      <c r="C13" s="123"/>
      <c r="D13" s="128"/>
      <c r="E13" s="128"/>
      <c r="F13" s="128"/>
      <c r="G13" s="128"/>
    </row>
    <row r="14" spans="1:7" x14ac:dyDescent="0.4">
      <c r="B14" s="63"/>
      <c r="C14" s="40"/>
      <c r="D14" s="58"/>
      <c r="E14" s="58"/>
    </row>
    <row r="15" spans="1:7" x14ac:dyDescent="0.4">
      <c r="B15" s="64"/>
      <c r="C15" s="37"/>
      <c r="D15" s="65"/>
      <c r="E15" s="65"/>
    </row>
    <row r="16" spans="1:7" ht="80.25" customHeight="1" thickBot="1" x14ac:dyDescent="0.45">
      <c r="B16" s="130" t="s">
        <v>131</v>
      </c>
      <c r="C16" s="27" t="s">
        <v>126</v>
      </c>
      <c r="D16" s="104" t="s">
        <v>438</v>
      </c>
      <c r="E16" s="104" t="s">
        <v>439</v>
      </c>
      <c r="F16" s="104" t="s">
        <v>440</v>
      </c>
      <c r="G16" s="104" t="s">
        <v>441</v>
      </c>
    </row>
    <row r="17" spans="1:7" ht="40.5" customHeight="1" thickTop="1" x14ac:dyDescent="0.4">
      <c r="B17" s="131"/>
      <c r="C17" s="134" t="s">
        <v>134</v>
      </c>
      <c r="D17" s="127" t="s">
        <v>438</v>
      </c>
      <c r="E17" s="127" t="s">
        <v>135</v>
      </c>
      <c r="F17" s="127" t="s">
        <v>135</v>
      </c>
      <c r="G17" s="127" t="s">
        <v>135</v>
      </c>
    </row>
    <row r="18" spans="1:7" ht="39" customHeight="1" thickBot="1" x14ac:dyDescent="0.45">
      <c r="B18" s="132"/>
      <c r="C18" s="135"/>
      <c r="D18" s="136"/>
      <c r="E18" s="136"/>
      <c r="F18" s="136"/>
      <c r="G18" s="136"/>
    </row>
    <row r="19" spans="1:7" ht="132.75" thickTop="1" thickBot="1" x14ac:dyDescent="0.45">
      <c r="B19" s="132"/>
      <c r="C19" s="61" t="s">
        <v>128</v>
      </c>
      <c r="D19" s="104" t="s">
        <v>438</v>
      </c>
      <c r="E19" s="62" t="s">
        <v>442</v>
      </c>
      <c r="F19" s="67" t="s">
        <v>133</v>
      </c>
      <c r="G19" s="62" t="s">
        <v>443</v>
      </c>
    </row>
    <row r="20" spans="1:7" ht="170.25" thickTop="1" thickBot="1" x14ac:dyDescent="0.45">
      <c r="B20" s="132"/>
      <c r="C20" s="98" t="s">
        <v>132</v>
      </c>
      <c r="D20" s="104" t="s">
        <v>444</v>
      </c>
      <c r="E20" s="67" t="s">
        <v>445</v>
      </c>
      <c r="F20" s="67" t="s">
        <v>133</v>
      </c>
      <c r="G20" s="67" t="s">
        <v>446</v>
      </c>
    </row>
    <row r="21" spans="1:7" ht="75" customHeight="1" thickTop="1" x14ac:dyDescent="0.4">
      <c r="B21" s="133"/>
      <c r="C21" s="95" t="s">
        <v>447</v>
      </c>
      <c r="D21" s="105" t="s">
        <v>438</v>
      </c>
      <c r="E21" s="103" t="s">
        <v>448</v>
      </c>
      <c r="F21" s="103" t="s">
        <v>449</v>
      </c>
      <c r="G21" s="103" t="s">
        <v>450</v>
      </c>
    </row>
    <row r="22" spans="1:7" x14ac:dyDescent="0.4">
      <c r="B22" s="63"/>
    </row>
    <row r="23" spans="1:7" x14ac:dyDescent="0.4">
      <c r="A23" t="s">
        <v>60</v>
      </c>
      <c r="C23" s="44"/>
      <c r="D23" s="43"/>
      <c r="E23" s="65"/>
    </row>
    <row r="24" spans="1:7" ht="38.25" thickBot="1" x14ac:dyDescent="0.45">
      <c r="B24" s="137" t="s">
        <v>62</v>
      </c>
      <c r="C24" s="57" t="s">
        <v>451</v>
      </c>
      <c r="D24" s="102" t="s">
        <v>460</v>
      </c>
      <c r="E24" s="102" t="s">
        <v>475</v>
      </c>
      <c r="F24" s="102" t="s">
        <v>136</v>
      </c>
      <c r="G24" s="104" t="s">
        <v>461</v>
      </c>
    </row>
    <row r="25" spans="1:7" ht="39" thickTop="1" thickBot="1" x14ac:dyDescent="0.45">
      <c r="B25" s="133"/>
      <c r="C25" s="61" t="s">
        <v>137</v>
      </c>
      <c r="D25" s="62" t="s">
        <v>462</v>
      </c>
      <c r="E25" s="62" t="s">
        <v>138</v>
      </c>
      <c r="F25" s="62" t="s">
        <v>139</v>
      </c>
      <c r="G25" s="62" t="s">
        <v>140</v>
      </c>
    </row>
    <row r="26" spans="1:7" ht="19.5" thickTop="1" x14ac:dyDescent="0.4">
      <c r="B26" s="66" t="s">
        <v>64</v>
      </c>
      <c r="C26" s="95" t="s">
        <v>66</v>
      </c>
      <c r="D26" s="99" t="s">
        <v>66</v>
      </c>
      <c r="E26" s="99" t="s">
        <v>66</v>
      </c>
      <c r="F26" s="99" t="s">
        <v>66</v>
      </c>
      <c r="G26" s="99" t="s">
        <v>66</v>
      </c>
    </row>
    <row r="27" spans="1:7" x14ac:dyDescent="0.4">
      <c r="D27" s="59"/>
    </row>
    <row r="28" spans="1:7" ht="18.75" customHeight="1" x14ac:dyDescent="0.4">
      <c r="A28" t="s">
        <v>68</v>
      </c>
      <c r="C28" s="37" t="s">
        <v>141</v>
      </c>
      <c r="D28" s="65" t="s">
        <v>141</v>
      </c>
      <c r="E28" s="65"/>
      <c r="G28" s="60"/>
    </row>
    <row r="29" spans="1:7" ht="19.5" thickBot="1" x14ac:dyDescent="0.45">
      <c r="B29" s="137" t="s">
        <v>70</v>
      </c>
      <c r="C29" s="57" t="s">
        <v>142</v>
      </c>
      <c r="D29" s="102" t="s">
        <v>143</v>
      </c>
      <c r="E29" s="102" t="s">
        <v>144</v>
      </c>
      <c r="F29" s="102" t="s">
        <v>145</v>
      </c>
      <c r="G29" s="102" t="s">
        <v>146</v>
      </c>
    </row>
    <row r="30" spans="1:7" ht="20.25" thickTop="1" thickBot="1" x14ac:dyDescent="0.45">
      <c r="B30" s="133"/>
      <c r="C30" s="61" t="s">
        <v>147</v>
      </c>
      <c r="D30" s="62" t="s">
        <v>148</v>
      </c>
      <c r="E30" s="62" t="s">
        <v>144</v>
      </c>
      <c r="F30" s="62" t="s">
        <v>149</v>
      </c>
      <c r="G30" s="62" t="s">
        <v>150</v>
      </c>
    </row>
    <row r="31" spans="1:7" ht="20.25" thickTop="1" thickBot="1" x14ac:dyDescent="0.45">
      <c r="B31" s="137" t="s">
        <v>73</v>
      </c>
      <c r="C31" s="57" t="s">
        <v>151</v>
      </c>
      <c r="D31" s="102" t="s">
        <v>152</v>
      </c>
      <c r="E31" s="102" t="s">
        <v>152</v>
      </c>
      <c r="F31" s="102" t="s">
        <v>152</v>
      </c>
      <c r="G31" s="102" t="s">
        <v>152</v>
      </c>
    </row>
    <row r="32" spans="1:7" ht="20.25" thickTop="1" thickBot="1" x14ac:dyDescent="0.45">
      <c r="B32" s="133"/>
      <c r="C32" s="57" t="s">
        <v>153</v>
      </c>
      <c r="D32" s="102" t="s">
        <v>154</v>
      </c>
      <c r="E32" s="102" t="s">
        <v>154</v>
      </c>
      <c r="F32" s="102" t="s">
        <v>154</v>
      </c>
      <c r="G32" s="102" t="s">
        <v>154</v>
      </c>
    </row>
    <row r="33" spans="1:7" ht="57.75" thickTop="1" thickBot="1" x14ac:dyDescent="0.45">
      <c r="B33" s="130" t="s">
        <v>155</v>
      </c>
      <c r="C33" s="98" t="s">
        <v>452</v>
      </c>
      <c r="D33" s="67" t="s">
        <v>467</v>
      </c>
      <c r="E33" s="67" t="s">
        <v>466</v>
      </c>
      <c r="F33" s="67" t="s">
        <v>156</v>
      </c>
      <c r="G33" s="68" t="s">
        <v>157</v>
      </c>
    </row>
    <row r="34" spans="1:7" ht="39" thickTop="1" thickBot="1" x14ac:dyDescent="0.45">
      <c r="B34" s="132"/>
      <c r="C34" s="61" t="s">
        <v>158</v>
      </c>
      <c r="D34" s="62" t="s">
        <v>468</v>
      </c>
      <c r="E34" s="62" t="s">
        <v>469</v>
      </c>
      <c r="F34" s="62" t="s">
        <v>159</v>
      </c>
      <c r="G34" s="69" t="s">
        <v>160</v>
      </c>
    </row>
    <row r="35" spans="1:7" ht="19.5" thickTop="1" x14ac:dyDescent="0.4">
      <c r="B35" s="66" t="s">
        <v>161</v>
      </c>
      <c r="C35" s="95" t="s">
        <v>66</v>
      </c>
      <c r="D35" s="103" t="s">
        <v>66</v>
      </c>
      <c r="E35" s="103" t="s">
        <v>66</v>
      </c>
      <c r="F35" s="103" t="s">
        <v>66</v>
      </c>
      <c r="G35" s="103" t="s">
        <v>66</v>
      </c>
    </row>
    <row r="36" spans="1:7" x14ac:dyDescent="0.4">
      <c r="B36" s="66" t="s">
        <v>162</v>
      </c>
      <c r="C36" s="95" t="s">
        <v>66</v>
      </c>
      <c r="D36" s="103" t="s">
        <v>66</v>
      </c>
      <c r="E36" s="103" t="s">
        <v>66</v>
      </c>
      <c r="F36" s="103" t="s">
        <v>66</v>
      </c>
      <c r="G36" s="103" t="s">
        <v>66</v>
      </c>
    </row>
    <row r="37" spans="1:7" x14ac:dyDescent="0.4">
      <c r="D37" s="59"/>
    </row>
    <row r="38" spans="1:7" x14ac:dyDescent="0.4">
      <c r="A38" t="s">
        <v>88</v>
      </c>
      <c r="C38" s="37"/>
      <c r="D38" s="43"/>
      <c r="E38" s="65"/>
    </row>
    <row r="39" spans="1:7" x14ac:dyDescent="0.4">
      <c r="B39" s="66" t="s">
        <v>90</v>
      </c>
      <c r="C39" s="70" t="s">
        <v>66</v>
      </c>
      <c r="D39" s="71" t="s">
        <v>66</v>
      </c>
      <c r="E39" s="71" t="s">
        <v>66</v>
      </c>
      <c r="F39" s="71" t="s">
        <v>66</v>
      </c>
      <c r="G39" s="71" t="s">
        <v>66</v>
      </c>
    </row>
    <row r="40" spans="1:7" x14ac:dyDescent="0.4">
      <c r="D40" s="59"/>
      <c r="G40" s="59"/>
    </row>
    <row r="41" spans="1:7" ht="18.75" customHeight="1" x14ac:dyDescent="0.4">
      <c r="A41" t="s">
        <v>92</v>
      </c>
      <c r="C41" s="37"/>
      <c r="D41" s="43"/>
      <c r="E41" s="65"/>
    </row>
    <row r="42" spans="1:7" ht="19.5" thickBot="1" x14ac:dyDescent="0.45">
      <c r="B42" s="137" t="s">
        <v>94</v>
      </c>
      <c r="C42" s="57" t="s">
        <v>163</v>
      </c>
      <c r="D42" s="102" t="s">
        <v>463</v>
      </c>
      <c r="E42" s="102" t="s">
        <v>164</v>
      </c>
      <c r="F42" s="102" t="s">
        <v>165</v>
      </c>
      <c r="G42" s="102" t="s">
        <v>116</v>
      </c>
    </row>
    <row r="43" spans="1:7" ht="20.25" thickTop="1" thickBot="1" x14ac:dyDescent="0.45">
      <c r="B43" s="133"/>
      <c r="C43" s="61" t="s">
        <v>166</v>
      </c>
      <c r="D43" s="62" t="s">
        <v>464</v>
      </c>
      <c r="E43" s="62" t="s">
        <v>167</v>
      </c>
      <c r="F43" s="62" t="s">
        <v>168</v>
      </c>
      <c r="G43" s="62" t="s">
        <v>168</v>
      </c>
    </row>
    <row r="44" spans="1:7" ht="20.25" thickTop="1" thickBot="1" x14ac:dyDescent="0.45">
      <c r="B44" s="137" t="s">
        <v>97</v>
      </c>
      <c r="C44" s="57" t="s">
        <v>169</v>
      </c>
      <c r="D44" s="102" t="s">
        <v>465</v>
      </c>
      <c r="E44" s="102" t="s">
        <v>164</v>
      </c>
      <c r="F44" s="102" t="s">
        <v>170</v>
      </c>
      <c r="G44" s="102" t="s">
        <v>116</v>
      </c>
    </row>
    <row r="45" spans="1:7" ht="20.25" thickTop="1" thickBot="1" x14ac:dyDescent="0.45">
      <c r="B45" s="133"/>
      <c r="C45" s="61" t="s">
        <v>166</v>
      </c>
      <c r="D45" s="62" t="s">
        <v>464</v>
      </c>
      <c r="E45" s="62" t="s">
        <v>171</v>
      </c>
      <c r="F45" s="62" t="s">
        <v>168</v>
      </c>
      <c r="G45" s="62" t="s">
        <v>168</v>
      </c>
    </row>
    <row r="46" spans="1:7" ht="19.5" thickTop="1" x14ac:dyDescent="0.4">
      <c r="B46" s="66" t="s">
        <v>172</v>
      </c>
      <c r="C46" s="95" t="s">
        <v>66</v>
      </c>
      <c r="D46" s="99" t="s">
        <v>66</v>
      </c>
      <c r="E46" s="99" t="s">
        <v>66</v>
      </c>
      <c r="F46" s="99" t="s">
        <v>66</v>
      </c>
      <c r="G46" s="99" t="s">
        <v>66</v>
      </c>
    </row>
    <row r="47" spans="1:7" x14ac:dyDescent="0.4">
      <c r="G47" s="59"/>
    </row>
    <row r="48" spans="1:7" ht="18.75" customHeight="1" x14ac:dyDescent="0.4">
      <c r="A48" t="s">
        <v>103</v>
      </c>
      <c r="C48" s="37"/>
      <c r="D48" s="43"/>
      <c r="E48" s="65"/>
      <c r="G48" s="60"/>
    </row>
    <row r="49" spans="1:7" ht="38.25" thickBot="1" x14ac:dyDescent="0.45">
      <c r="B49" s="130" t="s">
        <v>173</v>
      </c>
      <c r="C49" s="57" t="s">
        <v>134</v>
      </c>
      <c r="D49" s="102" t="s">
        <v>470</v>
      </c>
      <c r="E49" s="102" t="s">
        <v>471</v>
      </c>
      <c r="F49" s="102" t="s">
        <v>472</v>
      </c>
      <c r="G49" s="102" t="s">
        <v>472</v>
      </c>
    </row>
    <row r="50" spans="1:7" ht="38.25" thickTop="1" x14ac:dyDescent="0.4">
      <c r="B50" s="133"/>
      <c r="C50" s="95" t="s">
        <v>174</v>
      </c>
      <c r="D50" s="72" t="s">
        <v>470</v>
      </c>
      <c r="E50" s="99" t="s">
        <v>471</v>
      </c>
      <c r="F50" s="99" t="s">
        <v>473</v>
      </c>
      <c r="G50" s="99" t="s">
        <v>474</v>
      </c>
    </row>
    <row r="51" spans="1:7" x14ac:dyDescent="0.4">
      <c r="G51" s="59"/>
    </row>
    <row r="52" spans="1:7" ht="38.25" customHeight="1" x14ac:dyDescent="0.4">
      <c r="A52" t="s">
        <v>110</v>
      </c>
      <c r="C52" s="37"/>
      <c r="D52" s="43"/>
      <c r="E52" s="65"/>
    </row>
    <row r="53" spans="1:7" x14ac:dyDescent="0.4">
      <c r="B53" s="66" t="s">
        <v>112</v>
      </c>
      <c r="C53" s="70" t="s">
        <v>66</v>
      </c>
      <c r="D53" s="101" t="s">
        <v>66</v>
      </c>
      <c r="E53" s="101" t="s">
        <v>66</v>
      </c>
      <c r="F53" s="101" t="s">
        <v>66</v>
      </c>
      <c r="G53" s="101" t="s">
        <v>66</v>
      </c>
    </row>
    <row r="61" spans="1:7" s="33" customFormat="1" x14ac:dyDescent="0.4">
      <c r="A61" t="s">
        <v>115</v>
      </c>
      <c r="B61" s="53"/>
      <c r="C61" s="49"/>
      <c r="D61" s="73"/>
      <c r="E61" s="73"/>
      <c r="F61" s="73"/>
      <c r="G61" s="73"/>
    </row>
    <row r="62" spans="1:7" s="33" customFormat="1" x14ac:dyDescent="0.4">
      <c r="A62" t="s">
        <v>116</v>
      </c>
      <c r="B62" s="53"/>
      <c r="C62" s="49"/>
      <c r="D62" s="73"/>
      <c r="E62" s="73"/>
      <c r="F62" s="73"/>
      <c r="G62" s="73"/>
    </row>
  </sheetData>
  <mergeCells count="19">
    <mergeCell ref="B49:B50"/>
    <mergeCell ref="D17:D18"/>
    <mergeCell ref="E17:E18"/>
    <mergeCell ref="F17:F18"/>
    <mergeCell ref="G17:G18"/>
    <mergeCell ref="B24:B25"/>
    <mergeCell ref="B29:B30"/>
    <mergeCell ref="B16:B21"/>
    <mergeCell ref="B31:B32"/>
    <mergeCell ref="B33:B34"/>
    <mergeCell ref="B42:B43"/>
    <mergeCell ref="B44:B45"/>
    <mergeCell ref="F12:F13"/>
    <mergeCell ref="G12:G13"/>
    <mergeCell ref="B8:B13"/>
    <mergeCell ref="C12:C13"/>
    <mergeCell ref="C17:C18"/>
    <mergeCell ref="D12:D13"/>
    <mergeCell ref="E12:E1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A5F5-D44D-4B5E-A814-9E5FAFFD7429}">
  <dimension ref="B1:AM65"/>
  <sheetViews>
    <sheetView workbookViewId="0"/>
  </sheetViews>
  <sheetFormatPr defaultRowHeight="18.75" x14ac:dyDescent="0.4"/>
  <cols>
    <col min="2" max="2" width="21.875" bestFit="1" customWidth="1"/>
    <col min="3" max="4" width="11.375" bestFit="1" customWidth="1"/>
    <col min="5" max="5" width="15.25" customWidth="1"/>
    <col min="6" max="7" width="11.375" bestFit="1" customWidth="1"/>
    <col min="8" max="8" width="15.5" customWidth="1"/>
    <col min="11" max="11" width="14.125" customWidth="1"/>
    <col min="30" max="30" width="18.125" customWidth="1"/>
    <col min="32" max="32" width="10.5" customWidth="1"/>
  </cols>
  <sheetData>
    <row r="1" spans="2:39" ht="19.5" thickBot="1" x14ac:dyDescent="0.45"/>
    <row r="2" spans="2:39" ht="24" x14ac:dyDescent="0.4">
      <c r="B2" s="84" t="s">
        <v>175</v>
      </c>
      <c r="C2" s="138" t="s">
        <v>176</v>
      </c>
      <c r="D2" s="139"/>
      <c r="E2" s="140" t="s">
        <v>177</v>
      </c>
      <c r="F2" s="141"/>
      <c r="G2" s="142"/>
    </row>
    <row r="3" spans="2:39" ht="96" x14ac:dyDescent="0.4">
      <c r="B3" s="85" t="s">
        <v>178</v>
      </c>
      <c r="C3" s="89" t="s">
        <v>179</v>
      </c>
      <c r="D3" s="89" t="s">
        <v>180</v>
      </c>
      <c r="E3" s="90" t="s">
        <v>181</v>
      </c>
      <c r="F3" s="90" t="s">
        <v>182</v>
      </c>
      <c r="G3" s="91" t="s">
        <v>183</v>
      </c>
    </row>
    <row r="4" spans="2:39" ht="24.75" thickBot="1" x14ac:dyDescent="0.45">
      <c r="B4" s="86" t="s">
        <v>184</v>
      </c>
      <c r="C4" s="87" t="str">
        <f>H9</f>
        <v>攻撃困難</v>
      </c>
      <c r="D4" s="87" t="str">
        <f>H20</f>
        <v>攻撃困難</v>
      </c>
      <c r="E4" s="87" t="str">
        <f>H32</f>
        <v>攻撃困難</v>
      </c>
      <c r="F4" s="87" t="str">
        <f>H43</f>
        <v>攻撃困難</v>
      </c>
      <c r="G4" s="88" t="str">
        <f>H54</f>
        <v>攻撃困難</v>
      </c>
    </row>
    <row r="6" spans="2:39" x14ac:dyDescent="0.4">
      <c r="N6" s="3"/>
      <c r="O6" s="3"/>
      <c r="P6" s="3" t="s">
        <v>185</v>
      </c>
      <c r="Q6" s="3" t="s">
        <v>186</v>
      </c>
      <c r="R6" s="3" t="s">
        <v>50</v>
      </c>
      <c r="S6" s="3" t="s">
        <v>52</v>
      </c>
      <c r="T6" s="3" t="s">
        <v>54</v>
      </c>
      <c r="U6" s="3" t="s">
        <v>63</v>
      </c>
      <c r="V6" s="3" t="s">
        <v>67</v>
      </c>
      <c r="W6" s="3" t="s">
        <v>72</v>
      </c>
      <c r="X6" s="3" t="s">
        <v>76</v>
      </c>
      <c r="Y6" s="3" t="s">
        <v>78</v>
      </c>
      <c r="Z6" s="3" t="s">
        <v>80</v>
      </c>
      <c r="AA6" s="3" t="s">
        <v>82</v>
      </c>
      <c r="AB6" s="3" t="s">
        <v>84</v>
      </c>
      <c r="AC6" s="3" t="s">
        <v>87</v>
      </c>
      <c r="AD6" s="3" t="s">
        <v>187</v>
      </c>
      <c r="AE6" s="3" t="s">
        <v>96</v>
      </c>
      <c r="AF6" s="3" t="s">
        <v>99</v>
      </c>
      <c r="AG6" s="3" t="s">
        <v>102</v>
      </c>
      <c r="AH6" s="3" t="s">
        <v>106</v>
      </c>
      <c r="AI6" s="3" t="s">
        <v>108</v>
      </c>
      <c r="AJ6" s="3" t="s">
        <v>109</v>
      </c>
      <c r="AK6" s="3" t="s">
        <v>188</v>
      </c>
      <c r="AL6" s="3" t="s">
        <v>189</v>
      </c>
      <c r="AM6" s="3" t="s">
        <v>190</v>
      </c>
    </row>
    <row r="7" spans="2:39" x14ac:dyDescent="0.4">
      <c r="N7" s="3" t="s">
        <v>191</v>
      </c>
      <c r="O7" s="3" t="str">
        <f>'回避攻撃（敵対的サンプル）'!B2</f>
        <v>攻撃困難</v>
      </c>
      <c r="P7" s="3"/>
      <c r="Q7" s="3"/>
      <c r="R7" s="3" t="str">
        <f>'回避攻撃（敵対的サンプル）'!T5</f>
        <v>FALSE</v>
      </c>
      <c r="S7" s="3"/>
      <c r="T7" s="3"/>
      <c r="U7" s="3" t="str">
        <f>'回避攻撃（敵対的サンプル）'!T8</f>
        <v>FALSE</v>
      </c>
      <c r="V7" s="3"/>
      <c r="W7" s="3"/>
      <c r="X7" s="3"/>
      <c r="Y7" s="3" t="str">
        <f>'回避攻撃（敵対的サンプル）'!T12</f>
        <v>FALSE</v>
      </c>
      <c r="Z7" s="3"/>
      <c r="AA7" s="3"/>
      <c r="AB7" s="3"/>
      <c r="AC7" s="3"/>
      <c r="AD7" s="3"/>
      <c r="AE7" s="3"/>
      <c r="AF7" s="3"/>
      <c r="AG7" s="3" t="str">
        <f>'回避攻撃（敵対的サンプル）'!T20</f>
        <v>FALSE</v>
      </c>
      <c r="AH7" s="3" t="str">
        <f>'回避攻撃（敵対的サンプル）'!T21</f>
        <v>FALSE</v>
      </c>
      <c r="AI7" s="3"/>
      <c r="AJ7" s="3"/>
      <c r="AK7" s="3"/>
      <c r="AL7" s="3"/>
      <c r="AM7" s="3"/>
    </row>
    <row r="8" spans="2:39" x14ac:dyDescent="0.4">
      <c r="N8" s="3" t="s">
        <v>192</v>
      </c>
      <c r="O8" s="3" t="str">
        <f>'回避攻撃（敵対的サンプル）'!C2</f>
        <v>攻撃困難</v>
      </c>
      <c r="P8" s="3"/>
      <c r="Q8" s="3" t="str">
        <f>'回避攻撃（敵対的サンプル）'!T4</f>
        <v>FALSE</v>
      </c>
      <c r="R8" s="3"/>
      <c r="S8" s="3"/>
      <c r="T8" s="3"/>
      <c r="U8" s="3" t="str">
        <f>'回避攻撃（敵対的サンプル）'!T8</f>
        <v>FALSE</v>
      </c>
      <c r="V8" s="3"/>
      <c r="W8" s="3"/>
      <c r="X8" s="3"/>
      <c r="Y8" s="3"/>
      <c r="Z8" s="3" t="str">
        <f>'回避攻撃（敵対的サンプル）'!T13</f>
        <v>FALSE</v>
      </c>
      <c r="AA8" s="3"/>
      <c r="AB8" s="3"/>
      <c r="AC8" s="3"/>
      <c r="AD8" s="3"/>
      <c r="AE8" s="3"/>
      <c r="AF8" s="3" t="str">
        <f>'回避攻撃（敵対的サンプル）'!T19</f>
        <v>FALSE</v>
      </c>
      <c r="AG8" s="3" t="str">
        <f>'回避攻撃（敵対的サンプル）'!T20</f>
        <v>FALSE</v>
      </c>
      <c r="AH8" s="3"/>
      <c r="AI8" s="3" t="str">
        <f>'回避攻撃（敵対的サンプル）'!T22</f>
        <v>FALSE</v>
      </c>
      <c r="AJ8" s="3"/>
      <c r="AK8" s="3"/>
      <c r="AM8" s="3"/>
    </row>
    <row r="9" spans="2:39" ht="18.75" customHeight="1" x14ac:dyDescent="0.4">
      <c r="F9" s="143" t="s">
        <v>193</v>
      </c>
      <c r="G9" s="143"/>
      <c r="H9" s="143" t="str">
        <f>IF(OR(C17="攻撃可能",F17="攻撃可能",I17="攻撃可能",L17="攻撃可能"),"攻撃可能","攻撃困難")</f>
        <v>攻撃困難</v>
      </c>
      <c r="I9" s="1"/>
      <c r="N9" s="3" t="s">
        <v>194</v>
      </c>
      <c r="O9" s="3" t="str">
        <f>'回避攻撃（敵対的サンプル）'!D2</f>
        <v>攻撃困難</v>
      </c>
      <c r="P9" s="3"/>
      <c r="Q9" s="3" t="str">
        <f>'回避攻撃（敵対的サンプル）'!T4</f>
        <v>FALSE</v>
      </c>
      <c r="R9" s="3"/>
      <c r="S9" s="3"/>
      <c r="T9" s="3"/>
      <c r="U9" s="3" t="str">
        <f>'回避攻撃（敵対的サンプル）'!T8</f>
        <v>FALSE</v>
      </c>
      <c r="V9" s="3"/>
      <c r="W9" s="3"/>
      <c r="X9" s="3"/>
      <c r="Y9" s="3"/>
      <c r="Z9" s="3"/>
      <c r="AA9" s="3"/>
      <c r="AB9" s="3"/>
      <c r="AC9" s="3"/>
      <c r="AD9" s="3"/>
      <c r="AE9" s="3"/>
      <c r="AF9" s="3"/>
      <c r="AG9" s="3"/>
      <c r="AH9" s="3"/>
      <c r="AI9" s="3"/>
      <c r="AJ9" s="3"/>
      <c r="AK9" s="3"/>
      <c r="AL9" s="3" t="str">
        <f>IF(E4="攻撃可能","TRUE","FALSE")</f>
        <v>FALSE</v>
      </c>
      <c r="AM9" s="3"/>
    </row>
    <row r="10" spans="2:39" ht="20.25" customHeight="1" x14ac:dyDescent="0.4">
      <c r="F10" s="143"/>
      <c r="G10" s="143"/>
      <c r="H10" s="143"/>
      <c r="I10" s="1"/>
      <c r="N10" s="3" t="s">
        <v>195</v>
      </c>
      <c r="O10" s="3" t="str">
        <f>'回避攻撃（敵対的サンプル）'!E2</f>
        <v>攻撃困難</v>
      </c>
      <c r="P10" s="3"/>
      <c r="Q10" s="3" t="str">
        <f>'回避攻撃（敵対的サンプル）'!T4</f>
        <v>FALSE</v>
      </c>
      <c r="R10" s="3"/>
      <c r="S10" s="3"/>
      <c r="T10" s="3"/>
      <c r="U10" s="3" t="str">
        <f>'回避攻撃（敵対的サンプル）'!T8</f>
        <v>FALSE</v>
      </c>
      <c r="V10" s="3"/>
      <c r="W10" s="3"/>
      <c r="X10" s="3"/>
      <c r="Y10" s="3"/>
      <c r="Z10" s="3"/>
      <c r="AA10" s="3"/>
      <c r="AB10" s="3"/>
      <c r="AC10" s="3"/>
      <c r="AD10" s="3"/>
      <c r="AE10" s="3"/>
      <c r="AF10" s="3"/>
      <c r="AG10" s="3" t="str">
        <f>'回避攻撃（敵対的サンプル）'!T20</f>
        <v>FALSE</v>
      </c>
      <c r="AH10" s="3"/>
      <c r="AI10" s="3"/>
      <c r="AJ10" s="3"/>
      <c r="AK10" s="3"/>
      <c r="AL10" s="3"/>
      <c r="AM10" s="3" t="str">
        <f>IF(D4="攻撃可能","TRUE","FALSE")</f>
        <v>FALSE</v>
      </c>
    </row>
    <row r="11" spans="2:39" x14ac:dyDescent="0.4">
      <c r="F11" s="1"/>
      <c r="G11" s="6"/>
      <c r="H11" s="5"/>
      <c r="N11" s="3"/>
      <c r="O11" s="3"/>
      <c r="P11" s="3"/>
      <c r="Q11" s="3"/>
      <c r="R11" s="3"/>
      <c r="S11" s="3"/>
      <c r="T11" s="3"/>
      <c r="U11" s="3"/>
      <c r="V11" s="3"/>
      <c r="W11" s="3"/>
      <c r="X11" s="3"/>
      <c r="Y11" s="3"/>
      <c r="Z11" s="3"/>
      <c r="AA11" s="3"/>
      <c r="AB11" s="3"/>
      <c r="AC11" s="3"/>
      <c r="AD11" s="3"/>
      <c r="AE11" s="3"/>
      <c r="AF11" s="3"/>
      <c r="AG11" s="3"/>
      <c r="AH11" s="3"/>
      <c r="AI11" s="3"/>
      <c r="AJ11" s="3"/>
      <c r="AK11" s="3"/>
      <c r="AL11" s="3"/>
      <c r="AM11" s="3"/>
    </row>
    <row r="12" spans="2:39" x14ac:dyDescent="0.4">
      <c r="F12" s="1"/>
      <c r="G12" s="1"/>
      <c r="H12" s="1"/>
      <c r="N12" s="3" t="s">
        <v>196</v>
      </c>
      <c r="O12" s="3" t="str">
        <f>ポイズニング攻撃!B2</f>
        <v>攻撃困難</v>
      </c>
      <c r="P12" s="3" t="str">
        <f>ポイズニング攻撃!T3</f>
        <v>FALSE</v>
      </c>
      <c r="Q12" s="3"/>
      <c r="R12" s="3" t="str">
        <f>ポイズニング攻撃!T5</f>
        <v>FALSE</v>
      </c>
      <c r="S12" s="3"/>
      <c r="T12" s="3"/>
      <c r="U12" s="3" t="str">
        <f>ポイズニング攻撃!T8</f>
        <v>FALSE</v>
      </c>
      <c r="V12" s="3"/>
      <c r="W12" s="3"/>
      <c r="X12" s="3"/>
      <c r="Y12" s="3" t="str">
        <f>ポイズニング攻撃!T12</f>
        <v>FALSE</v>
      </c>
      <c r="Z12" s="3"/>
      <c r="AA12" s="3"/>
      <c r="AB12" s="3"/>
      <c r="AC12" s="3"/>
      <c r="AD12" s="3"/>
      <c r="AE12" s="3"/>
      <c r="AF12" s="3"/>
      <c r="AG12" s="3" t="str">
        <f>ポイズニング攻撃!T20</f>
        <v>FALSE</v>
      </c>
      <c r="AH12" s="3" t="str">
        <f>ポイズニング攻撃!T21</f>
        <v>FALSE</v>
      </c>
      <c r="AI12" s="3"/>
      <c r="AJ12" s="3"/>
      <c r="AK12" s="3"/>
      <c r="AL12" s="3"/>
      <c r="AM12" s="3"/>
    </row>
    <row r="13" spans="2:39" x14ac:dyDescent="0.4">
      <c r="N13" s="3" t="s">
        <v>197</v>
      </c>
      <c r="O13" s="3" t="str">
        <f>ポイズニング攻撃!C2</f>
        <v>攻撃困難</v>
      </c>
      <c r="P13" s="3"/>
      <c r="Q13" s="3"/>
      <c r="R13" s="3"/>
      <c r="S13" s="3"/>
      <c r="T13" s="3"/>
      <c r="U13" s="3"/>
      <c r="V13" s="3"/>
      <c r="W13" s="3"/>
      <c r="X13" s="3"/>
      <c r="Y13" s="3"/>
      <c r="Z13" s="3"/>
      <c r="AA13" s="3"/>
      <c r="AB13" s="3"/>
      <c r="AC13" s="3"/>
      <c r="AD13" s="3" t="str">
        <f>ポイズニング攻撃!T17</f>
        <v>FALSE</v>
      </c>
      <c r="AE13" s="3"/>
      <c r="AF13" s="3"/>
      <c r="AG13" s="3"/>
      <c r="AH13" s="3"/>
      <c r="AI13" s="3"/>
      <c r="AJ13" s="3"/>
      <c r="AK13" s="3"/>
      <c r="AL13" s="3"/>
      <c r="AM13" s="3"/>
    </row>
    <row r="14" spans="2:39" x14ac:dyDescent="0.4">
      <c r="G14" s="7"/>
      <c r="H14" s="8"/>
      <c r="N14" s="3" t="s">
        <v>198</v>
      </c>
      <c r="O14" s="3" t="str">
        <f>ポイズニング攻撃!D2</f>
        <v>攻撃困難</v>
      </c>
      <c r="P14" s="3" t="str">
        <f>ポイズニング攻撃!T3</f>
        <v>FALSE</v>
      </c>
      <c r="Q14" s="3"/>
      <c r="R14" s="3"/>
      <c r="S14" s="3"/>
      <c r="T14" s="3"/>
      <c r="U14" s="3" t="str">
        <f>ポイズニング攻撃!T8</f>
        <v>FALSE</v>
      </c>
      <c r="V14" s="3"/>
      <c r="W14" s="3"/>
      <c r="X14" s="3"/>
      <c r="Y14" s="3" t="str">
        <f>ポイズニング攻撃!T12</f>
        <v>FALSE</v>
      </c>
      <c r="Z14" s="3"/>
      <c r="AA14" s="3"/>
      <c r="AB14" s="3"/>
      <c r="AC14" s="3"/>
      <c r="AD14" s="3"/>
      <c r="AE14" s="3"/>
      <c r="AF14" s="3"/>
      <c r="AG14" s="3"/>
      <c r="AH14" s="3" t="str">
        <f>ポイズニング攻撃!T21</f>
        <v>FALSE</v>
      </c>
      <c r="AI14" s="3"/>
      <c r="AJ14" s="3"/>
      <c r="AK14" s="3"/>
      <c r="AL14" s="3" t="str">
        <f>IF(E4="攻撃可能","TRUE","FALSE")</f>
        <v>FALSE</v>
      </c>
      <c r="AM14" s="3"/>
    </row>
    <row r="15" spans="2:39" x14ac:dyDescent="0.4">
      <c r="B15" s="7"/>
      <c r="C15" s="10"/>
      <c r="D15" s="9"/>
      <c r="E15" s="4"/>
      <c r="F15" s="10"/>
      <c r="G15" s="9"/>
      <c r="H15" s="4"/>
      <c r="I15" s="10"/>
      <c r="J15" s="9"/>
      <c r="K15" s="4"/>
      <c r="L15" s="8"/>
      <c r="N15" s="3"/>
      <c r="O15" s="3"/>
      <c r="P15" s="3"/>
      <c r="Q15" s="3"/>
      <c r="R15" s="3"/>
      <c r="S15" s="3"/>
      <c r="T15" s="3"/>
      <c r="U15" s="3"/>
      <c r="V15" s="3"/>
      <c r="W15" s="3"/>
      <c r="X15" s="3"/>
      <c r="Y15" s="3"/>
      <c r="Z15" s="3"/>
      <c r="AA15" s="3"/>
      <c r="AB15" s="3"/>
      <c r="AC15" s="3"/>
      <c r="AD15" s="3"/>
      <c r="AE15" s="3"/>
      <c r="AF15" s="3"/>
      <c r="AG15" s="3"/>
      <c r="AH15" s="3"/>
      <c r="AI15" s="3"/>
      <c r="AJ15" s="3"/>
      <c r="AK15" s="3"/>
      <c r="AL15" s="3"/>
      <c r="AM15" s="3"/>
    </row>
    <row r="16" spans="2:39" x14ac:dyDescent="0.4">
      <c r="B16" s="11"/>
      <c r="C16" s="12"/>
      <c r="E16" s="11"/>
      <c r="F16" s="12"/>
      <c r="H16" s="11"/>
      <c r="I16" s="12"/>
      <c r="K16" s="11"/>
      <c r="L16" s="12"/>
      <c r="N16" s="3" t="s">
        <v>199</v>
      </c>
      <c r="O16" s="3" t="str">
        <f>モデル抽出攻撃!B2</f>
        <v>攻撃困難</v>
      </c>
      <c r="P16" s="3"/>
      <c r="Q16" s="3"/>
      <c r="R16" s="3"/>
      <c r="S16" s="3"/>
      <c r="T16" s="3" t="str">
        <f>モデル抽出攻撃!T7</f>
        <v>FALSE</v>
      </c>
      <c r="U16" s="3" t="str">
        <f>モデル抽出攻撃!T8</f>
        <v>FALSE</v>
      </c>
      <c r="V16" s="3"/>
      <c r="W16" s="3" t="str">
        <f>モデル抽出攻撃!T10</f>
        <v>FALSE</v>
      </c>
      <c r="X16" s="3"/>
      <c r="Y16" s="3"/>
      <c r="Z16" s="3"/>
      <c r="AA16" s="3"/>
      <c r="AB16" s="3"/>
      <c r="AC16" s="3"/>
      <c r="AD16" s="3"/>
      <c r="AE16" s="3"/>
      <c r="AF16" s="3"/>
      <c r="AG16" s="3"/>
      <c r="AH16" s="3"/>
      <c r="AI16" s="3"/>
      <c r="AJ16" s="3"/>
      <c r="AK16" s="3"/>
      <c r="AL16" s="3"/>
      <c r="AM16" s="3"/>
    </row>
    <row r="17" spans="2:39" ht="37.5" x14ac:dyDescent="0.4">
      <c r="B17" s="2" t="s">
        <v>200</v>
      </c>
      <c r="C17" s="3" t="str">
        <f>'回避攻撃（敵対的サンプル）'!B2</f>
        <v>攻撃困難</v>
      </c>
      <c r="E17" s="2" t="s">
        <v>201</v>
      </c>
      <c r="F17" s="3" t="str">
        <f>'回避攻撃（敵対的サンプル）'!C2</f>
        <v>攻撃困難</v>
      </c>
      <c r="H17" s="2" t="s">
        <v>202</v>
      </c>
      <c r="I17" s="3" t="str">
        <f>'回避攻撃（敵対的サンプル）'!D2</f>
        <v>攻撃困難</v>
      </c>
      <c r="K17" s="2" t="s">
        <v>203</v>
      </c>
      <c r="L17" s="3" t="str">
        <f>'回避攻撃（敵対的サンプル）'!E2</f>
        <v>攻撃困難</v>
      </c>
      <c r="N17" s="3" t="s">
        <v>204</v>
      </c>
      <c r="O17" s="3" t="str">
        <f>モデル抽出攻撃!C2</f>
        <v>攻撃困難</v>
      </c>
      <c r="P17" s="3"/>
      <c r="Q17" s="3"/>
      <c r="R17" s="3"/>
      <c r="S17" s="3" t="str">
        <f>モデル抽出攻撃!T6</f>
        <v>FALSE</v>
      </c>
      <c r="T17" s="3"/>
      <c r="U17" s="3" t="str">
        <f>モデル抽出攻撃!T8</f>
        <v>FALSE</v>
      </c>
      <c r="V17" s="3"/>
      <c r="W17" s="3"/>
      <c r="X17" s="3"/>
      <c r="Y17" s="3"/>
      <c r="Z17" s="3"/>
      <c r="AA17" s="3"/>
      <c r="AB17" s="3" t="str">
        <f>モデル抽出攻撃!T15</f>
        <v>FALSE</v>
      </c>
      <c r="AC17" s="3"/>
      <c r="AD17" s="3"/>
      <c r="AE17" s="3"/>
      <c r="AF17" s="3"/>
      <c r="AG17" s="3"/>
      <c r="AH17" s="3"/>
      <c r="AI17" s="3"/>
      <c r="AJ17" s="3"/>
      <c r="AK17" s="3"/>
      <c r="AL17" s="3"/>
      <c r="AM17" s="3"/>
    </row>
    <row r="18" spans="2:39" x14ac:dyDescent="0.4">
      <c r="N18" s="3" t="s">
        <v>205</v>
      </c>
      <c r="O18" s="3" t="str">
        <f>モデル抽出攻撃!D2</f>
        <v>攻撃困難</v>
      </c>
      <c r="P18" s="3"/>
      <c r="Q18" s="3"/>
      <c r="R18" s="3"/>
      <c r="S18" s="3" t="str">
        <f>モデル抽出攻撃!T6</f>
        <v>FALSE</v>
      </c>
      <c r="T18" s="3"/>
      <c r="U18" s="3" t="str">
        <f>モデル抽出攻撃!T8</f>
        <v>FALSE</v>
      </c>
      <c r="V18" s="3"/>
      <c r="W18" s="3" t="str">
        <f>モデル抽出攻撃!T10</f>
        <v>FALSE</v>
      </c>
      <c r="X18" s="3"/>
      <c r="Y18" s="3"/>
      <c r="Z18" s="3" t="str">
        <f>モデル抽出攻撃!T13</f>
        <v>FALSE</v>
      </c>
      <c r="AA18" s="3"/>
      <c r="AB18" s="3"/>
      <c r="AC18" s="3"/>
      <c r="AD18" s="3"/>
      <c r="AE18" s="3"/>
      <c r="AF18" s="3"/>
      <c r="AG18" s="3"/>
      <c r="AH18" s="3"/>
      <c r="AI18" s="3" t="str">
        <f>モデル抽出攻撃!T22</f>
        <v>FALSE</v>
      </c>
      <c r="AJ18" s="3"/>
      <c r="AK18" s="3"/>
      <c r="AL18" s="3"/>
      <c r="AM18" s="3"/>
    </row>
    <row r="19" spans="2:39" x14ac:dyDescent="0.4">
      <c r="N19" s="3" t="s">
        <v>206</v>
      </c>
      <c r="O19" s="3" t="str">
        <f>モデル抽出攻撃!E2</f>
        <v>攻撃困難</v>
      </c>
      <c r="P19" s="3"/>
      <c r="Q19" s="3"/>
      <c r="R19" s="3" t="str">
        <f>モデル抽出攻撃!T5</f>
        <v>FALSE</v>
      </c>
      <c r="S19" s="3"/>
      <c r="T19" s="3"/>
      <c r="U19" s="3" t="str">
        <f>モデル抽出攻撃!T8</f>
        <v>FALSE</v>
      </c>
      <c r="V19" s="3"/>
      <c r="W19" s="3" t="str">
        <f>モデル抽出攻撃!T10</f>
        <v>FALSE</v>
      </c>
      <c r="X19" s="3"/>
      <c r="Y19" s="3"/>
      <c r="Z19" s="3"/>
      <c r="AA19" s="3"/>
      <c r="AB19" s="3"/>
      <c r="AC19" s="3"/>
      <c r="AD19" s="3"/>
      <c r="AE19" s="3"/>
      <c r="AF19" s="3"/>
      <c r="AG19" s="3"/>
      <c r="AH19" s="3"/>
      <c r="AI19" s="3"/>
      <c r="AJ19" s="3"/>
      <c r="AK19" s="3" t="str">
        <f>モデル抽出攻撃!T24</f>
        <v>FALSE</v>
      </c>
      <c r="AL19" s="3"/>
      <c r="AM19" s="3"/>
    </row>
    <row r="20" spans="2:39" x14ac:dyDescent="0.4">
      <c r="F20" s="143" t="s">
        <v>207</v>
      </c>
      <c r="G20" s="143"/>
      <c r="H20" s="143" t="str">
        <f>IF(OR(C29="攻撃可能",F29="攻撃可能",I29="攻撃可能"),"攻撃可能","攻撃困難")</f>
        <v>攻撃困難</v>
      </c>
      <c r="I20" s="1"/>
      <c r="N20" s="3" t="s">
        <v>208</v>
      </c>
      <c r="O20" s="3" t="str">
        <f>モデル抽出攻撃!F2</f>
        <v>攻撃困難</v>
      </c>
      <c r="P20" s="3"/>
      <c r="Q20" s="3"/>
      <c r="R20" s="3"/>
      <c r="S20" s="3"/>
      <c r="T20" s="3" t="str">
        <f>モデル抽出攻撃!T7</f>
        <v>FALSE</v>
      </c>
      <c r="U20" s="3" t="str">
        <f>モデル抽出攻撃!T8</f>
        <v>FALSE</v>
      </c>
      <c r="V20" s="3"/>
      <c r="W20" s="3" t="str">
        <f>モデル抽出攻撃!T10</f>
        <v>FALSE</v>
      </c>
      <c r="X20" s="3"/>
      <c r="Y20" s="3"/>
      <c r="Z20" s="3"/>
      <c r="AA20" s="3"/>
      <c r="AB20" s="3"/>
      <c r="AC20" s="3"/>
      <c r="AD20" s="3"/>
      <c r="AE20" s="3"/>
      <c r="AF20" s="3"/>
      <c r="AG20" s="3"/>
      <c r="AH20" s="3"/>
      <c r="AI20" s="3"/>
      <c r="AJ20" s="3"/>
      <c r="AK20" s="3" t="str">
        <f>モデル抽出攻撃!T24</f>
        <v>FALSE</v>
      </c>
      <c r="AL20" s="3"/>
      <c r="AM20" s="3"/>
    </row>
    <row r="21" spans="2:39" x14ac:dyDescent="0.4">
      <c r="F21" s="143"/>
      <c r="G21" s="143"/>
      <c r="H21" s="143"/>
      <c r="I21" s="1"/>
      <c r="N21" s="3" t="s">
        <v>209</v>
      </c>
      <c r="O21" s="3" t="str">
        <f>モデル抽出攻撃!G2</f>
        <v>攻撃困難</v>
      </c>
      <c r="P21" s="3"/>
      <c r="Q21" s="3"/>
      <c r="R21" s="3"/>
      <c r="S21" s="3"/>
      <c r="T21" s="3"/>
      <c r="U21" s="3"/>
      <c r="V21" s="3"/>
      <c r="W21" s="3"/>
      <c r="X21" s="3"/>
      <c r="Y21" s="3"/>
      <c r="Z21" s="3"/>
      <c r="AA21" s="3"/>
      <c r="AB21" s="3"/>
      <c r="AC21" s="3"/>
      <c r="AD21" s="3"/>
      <c r="AE21" s="3"/>
      <c r="AF21" s="3"/>
      <c r="AG21" s="3" t="str">
        <f>モデル抽出攻撃!T20</f>
        <v>FALSE</v>
      </c>
      <c r="AH21" s="3"/>
      <c r="AI21" s="3"/>
      <c r="AJ21" s="3"/>
      <c r="AK21" s="3"/>
      <c r="AL21" s="3"/>
      <c r="AM21" s="3"/>
    </row>
    <row r="22" spans="2:39" x14ac:dyDescent="0.4">
      <c r="F22" s="1"/>
      <c r="G22" s="6"/>
      <c r="H22" s="5"/>
      <c r="N22" s="3"/>
      <c r="O22" s="3"/>
      <c r="P22" s="3"/>
      <c r="Q22" s="3"/>
      <c r="R22" s="3"/>
      <c r="S22" s="3"/>
      <c r="T22" s="3"/>
      <c r="U22" s="3"/>
      <c r="V22" s="3"/>
      <c r="W22" s="3"/>
      <c r="X22" s="3"/>
      <c r="Y22" s="3"/>
      <c r="Z22" s="3"/>
      <c r="AA22" s="3"/>
      <c r="AB22" s="3"/>
      <c r="AC22" s="3"/>
      <c r="AD22" s="3"/>
      <c r="AE22" s="3"/>
      <c r="AF22" s="3"/>
      <c r="AG22" s="3"/>
      <c r="AH22" s="3"/>
      <c r="AI22" s="3"/>
      <c r="AJ22" s="3"/>
      <c r="AK22" s="3"/>
      <c r="AL22" s="3"/>
      <c r="AM22" s="3"/>
    </row>
    <row r="23" spans="2:39" x14ac:dyDescent="0.4">
      <c r="F23" s="1"/>
      <c r="G23" s="1"/>
      <c r="H23" s="1"/>
      <c r="N23" s="3" t="s">
        <v>210</v>
      </c>
      <c r="O23" s="3" t="str">
        <f>モデルインバージョン攻撃!B2</f>
        <v>攻撃困難</v>
      </c>
      <c r="P23" s="3"/>
      <c r="Q23" s="3"/>
      <c r="R23" s="3"/>
      <c r="S23" s="3" t="str">
        <f>モデルインバージョン攻撃!T6</f>
        <v>FALSE</v>
      </c>
      <c r="T23" s="3"/>
      <c r="U23" s="3" t="str">
        <f>モデルインバージョン攻撃!T8</f>
        <v>FALSE</v>
      </c>
      <c r="V23" s="3"/>
      <c r="W23" s="3"/>
      <c r="X23" s="3"/>
      <c r="Y23" s="3"/>
      <c r="Z23" s="3" t="str">
        <f>モデルインバージョン攻撃!T13</f>
        <v>FALSE</v>
      </c>
      <c r="AA23" s="3"/>
      <c r="AB23" s="3"/>
      <c r="AC23" s="3"/>
      <c r="AD23" s="3"/>
      <c r="AE23" s="3"/>
      <c r="AF23" s="3"/>
      <c r="AG23" s="3" t="str">
        <f>モデルインバージョン攻撃!T20</f>
        <v>FALSE</v>
      </c>
      <c r="AH23" s="3"/>
      <c r="AI23" s="3" t="str">
        <f>モデルインバージョン攻撃!T22</f>
        <v>FALSE</v>
      </c>
      <c r="AJ23" s="3"/>
      <c r="AK23" s="3"/>
      <c r="AL23" s="3"/>
      <c r="AM23" s="3"/>
    </row>
    <row r="24" spans="2:39" x14ac:dyDescent="0.4">
      <c r="F24" s="1"/>
      <c r="G24" s="1"/>
      <c r="H24" s="1"/>
      <c r="N24" s="3" t="s">
        <v>498</v>
      </c>
      <c r="O24" s="3" t="str">
        <f>モデルインバージョン攻撃!C2</f>
        <v>攻撃困難</v>
      </c>
      <c r="P24" s="3"/>
      <c r="Q24" s="3"/>
      <c r="R24" s="3" t="str">
        <f>モデルインバージョン攻撃!T5</f>
        <v>FALSE</v>
      </c>
      <c r="S24" s="3"/>
      <c r="T24" s="3"/>
      <c r="U24" s="3" t="str">
        <f>モデルインバージョン攻撃!T8</f>
        <v>FALSE</v>
      </c>
      <c r="V24" s="3"/>
      <c r="W24" s="3"/>
      <c r="X24" s="3"/>
      <c r="Y24" s="3"/>
      <c r="Z24" s="3" t="str">
        <f>モデルインバージョン攻撃!T13</f>
        <v>FALSE</v>
      </c>
      <c r="AA24" s="3"/>
      <c r="AB24" s="3"/>
      <c r="AC24" s="3"/>
      <c r="AD24" s="3"/>
      <c r="AE24" s="3"/>
      <c r="AF24" s="3" t="str">
        <f>モデルインバージョン攻撃!T19</f>
        <v>FALSE</v>
      </c>
      <c r="AG24" s="3" t="str">
        <f>モデルインバージョン攻撃!T20</f>
        <v>FALSE</v>
      </c>
      <c r="AH24" s="3"/>
      <c r="AI24" s="3" t="str">
        <f>モデルインバージョン攻撃!T22</f>
        <v>FALSE</v>
      </c>
      <c r="AJ24" s="3"/>
      <c r="AK24" s="3"/>
      <c r="AL24" s="3"/>
      <c r="AM24" s="3"/>
    </row>
    <row r="25" spans="2:39" x14ac:dyDescent="0.4">
      <c r="G25" s="7"/>
      <c r="H25" s="8"/>
      <c r="N25" s="3" t="s">
        <v>515</v>
      </c>
      <c r="O25" s="3" t="str">
        <f>モデルインバージョン攻撃!D2</f>
        <v>攻撃困難</v>
      </c>
      <c r="P25" s="3"/>
      <c r="Q25" s="3"/>
      <c r="R25" s="3"/>
      <c r="S25" s="3"/>
      <c r="T25" s="3"/>
      <c r="U25" s="3"/>
      <c r="V25" s="3"/>
      <c r="W25" s="3"/>
      <c r="X25" s="3"/>
      <c r="Y25" s="3"/>
      <c r="Z25" s="3"/>
      <c r="AA25" s="3"/>
      <c r="AB25" s="3" t="str">
        <f>モデルインバージョン攻撃!T15</f>
        <v>FALSE</v>
      </c>
      <c r="AC25" s="3"/>
      <c r="AD25" s="3"/>
      <c r="AE25" s="3"/>
      <c r="AF25" s="3"/>
      <c r="AG25" s="3"/>
      <c r="AH25" s="3"/>
      <c r="AI25" s="3"/>
      <c r="AJ25" s="3"/>
      <c r="AK25" s="3"/>
      <c r="AL25" s="3"/>
      <c r="AM25" s="3"/>
    </row>
    <row r="26" spans="2:39" x14ac:dyDescent="0.4">
      <c r="G26" s="7"/>
      <c r="H26" s="8"/>
      <c r="N26" s="3"/>
      <c r="O26" s="3"/>
      <c r="P26" s="3"/>
      <c r="Q26" s="3"/>
      <c r="R26" s="3"/>
      <c r="S26" s="3"/>
      <c r="T26" s="3"/>
      <c r="U26" s="3"/>
      <c r="V26" s="3"/>
      <c r="W26" s="3"/>
      <c r="X26" s="3"/>
      <c r="Y26" s="3"/>
      <c r="Z26" s="3"/>
      <c r="AA26" s="3"/>
      <c r="AB26" s="3"/>
      <c r="AC26" s="3"/>
      <c r="AD26" s="3"/>
      <c r="AE26" s="3"/>
      <c r="AF26" s="3"/>
      <c r="AG26" s="3"/>
      <c r="AH26" s="3"/>
      <c r="AI26" s="3"/>
      <c r="AJ26" s="3"/>
      <c r="AK26" s="3"/>
      <c r="AL26" s="3"/>
      <c r="AM26" s="3"/>
    </row>
    <row r="27" spans="2:39" x14ac:dyDescent="0.4">
      <c r="B27" s="7"/>
      <c r="C27" s="10"/>
      <c r="D27" s="9"/>
      <c r="E27" s="4"/>
      <c r="F27" s="10"/>
      <c r="G27" s="9"/>
      <c r="H27" s="4"/>
      <c r="I27" s="8"/>
      <c r="N27" s="3" t="s">
        <v>211</v>
      </c>
      <c r="O27" s="3" t="str">
        <f>メンバシップ推測攻撃!B2</f>
        <v>攻撃困難</v>
      </c>
      <c r="P27" s="3"/>
      <c r="Q27" s="3"/>
      <c r="R27" s="3"/>
      <c r="S27" s="3" t="str">
        <f>メンバシップ推測攻撃!T6</f>
        <v>FALSE</v>
      </c>
      <c r="T27" s="3"/>
      <c r="V27" s="3" t="str">
        <f>メンバシップ推測攻撃!T9</f>
        <v>FALSE</v>
      </c>
      <c r="W27" s="3" t="str">
        <f>メンバシップ推測攻撃!T10</f>
        <v>FALSE</v>
      </c>
      <c r="X27" s="3" t="str">
        <f>メンバシップ推測攻撃!T11</f>
        <v>FALSE</v>
      </c>
      <c r="Y27" s="3" t="str">
        <f>メンバシップ推測攻撃!T12</f>
        <v>FALSE</v>
      </c>
      <c r="Z27" s="3"/>
      <c r="AA27" s="3" t="str">
        <f>メンバシップ推測攻撃!T14</f>
        <v>FALSE</v>
      </c>
      <c r="AB27" s="3"/>
      <c r="AC27" s="3"/>
      <c r="AD27" s="3"/>
      <c r="AE27" s="3"/>
      <c r="AF27" s="3"/>
      <c r="AG27" s="3"/>
      <c r="AH27" s="3"/>
      <c r="AI27" s="3"/>
      <c r="AJ27" s="3" t="str">
        <f>メンバシップ推測攻撃!T23</f>
        <v>FALSE</v>
      </c>
      <c r="AK27" s="3"/>
      <c r="AL27" s="3"/>
      <c r="AM27" s="3"/>
    </row>
    <row r="28" spans="2:39" x14ac:dyDescent="0.4">
      <c r="B28" s="11"/>
      <c r="C28" s="12"/>
      <c r="E28" s="11"/>
      <c r="F28" s="12"/>
      <c r="H28" s="11"/>
      <c r="I28" s="12"/>
      <c r="N28" s="3" t="s">
        <v>212</v>
      </c>
      <c r="O28" s="3" t="str">
        <f>メンバシップ推測攻撃!C2</f>
        <v>攻撃困難</v>
      </c>
      <c r="P28" s="3"/>
      <c r="Q28" s="3"/>
      <c r="R28" s="3"/>
      <c r="S28" s="3"/>
      <c r="T28" s="3" t="str">
        <f>メンバシップ推測攻撃!T7</f>
        <v>FALSE</v>
      </c>
      <c r="U28" s="3"/>
      <c r="V28" s="3" t="str">
        <f>メンバシップ推測攻撃!T9</f>
        <v>FALSE</v>
      </c>
      <c r="W28" s="3" t="str">
        <f>メンバシップ推測攻撃!T10</f>
        <v>FALSE</v>
      </c>
      <c r="X28" s="3"/>
      <c r="Y28" s="3" t="str">
        <f>メンバシップ推測攻撃!T12</f>
        <v>FALSE</v>
      </c>
      <c r="Z28" s="3"/>
      <c r="AA28" s="3"/>
      <c r="AB28" s="3"/>
      <c r="AC28" s="3"/>
      <c r="AD28" s="3"/>
      <c r="AE28" s="3"/>
      <c r="AF28" s="3"/>
      <c r="AG28" s="3"/>
      <c r="AH28" s="3"/>
      <c r="AI28" s="3"/>
      <c r="AJ28" s="3"/>
      <c r="AK28" s="3"/>
      <c r="AL28" s="3"/>
      <c r="AM28" s="3"/>
    </row>
    <row r="29" spans="2:39" ht="37.5" x14ac:dyDescent="0.4">
      <c r="B29" s="2" t="s">
        <v>214</v>
      </c>
      <c r="C29" s="3" t="str">
        <f>ポイズニング攻撃!B2</f>
        <v>攻撃困難</v>
      </c>
      <c r="E29" s="2" t="s">
        <v>215</v>
      </c>
      <c r="F29" s="3" t="str">
        <f>ポイズニング攻撃!C2</f>
        <v>攻撃困難</v>
      </c>
      <c r="H29" s="2" t="s">
        <v>216</v>
      </c>
      <c r="I29" s="3" t="str">
        <f>ポイズニング攻撃!D2</f>
        <v>攻撃困難</v>
      </c>
      <c r="K29" s="1"/>
      <c r="N29" s="3" t="s">
        <v>213</v>
      </c>
      <c r="O29" s="3" t="str">
        <f>メンバシップ推測攻撃!D2</f>
        <v>攻撃困難</v>
      </c>
      <c r="P29" s="3"/>
      <c r="Q29" s="3" t="str">
        <f>メンバシップ推測攻撃!T4</f>
        <v>FALSE</v>
      </c>
      <c r="R29" s="3"/>
      <c r="S29" s="3"/>
      <c r="T29" s="3"/>
      <c r="U29" s="3"/>
      <c r="V29" s="3" t="str">
        <f>メンバシップ推測攻撃!T9</f>
        <v>FALSE</v>
      </c>
      <c r="W29" s="3" t="str">
        <f>メンバシップ推測攻撃!T10</f>
        <v>FALSE</v>
      </c>
      <c r="X29" s="3"/>
      <c r="Y29" s="3" t="str">
        <f>メンバシップ推測攻撃!T12</f>
        <v>FALSE</v>
      </c>
      <c r="Z29" s="3"/>
      <c r="AA29" s="3"/>
      <c r="AB29" s="3"/>
      <c r="AC29" s="3"/>
      <c r="AD29" s="3"/>
      <c r="AE29" s="3"/>
      <c r="AF29" s="3"/>
      <c r="AG29" s="3"/>
      <c r="AH29" s="3"/>
      <c r="AI29" s="3"/>
      <c r="AJ29" s="3"/>
      <c r="AK29" s="3"/>
      <c r="AL29" s="3" t="str">
        <f>IF(E4="攻撃可能","TRUE","FALSE")</f>
        <v>FALSE</v>
      </c>
      <c r="AM29" s="3"/>
    </row>
    <row r="30" spans="2:39" x14ac:dyDescent="0.4">
      <c r="N30" s="3" t="s">
        <v>217</v>
      </c>
      <c r="O30" s="3" t="str">
        <f>メンバシップ推測攻撃!E2</f>
        <v>攻撃困難</v>
      </c>
      <c r="P30" s="3"/>
      <c r="Q30" s="3" t="str">
        <f>メンバシップ推測攻撃!T4</f>
        <v>FALSE</v>
      </c>
      <c r="R30" s="3"/>
      <c r="S30" s="3"/>
      <c r="T30" s="3"/>
      <c r="U30" s="3" t="str">
        <f>メンバシップ推測攻撃!T8</f>
        <v>FALSE</v>
      </c>
      <c r="V30" s="3"/>
      <c r="W30" s="3" t="str">
        <f>メンバシップ推測攻撃!T10</f>
        <v>FALSE</v>
      </c>
      <c r="X30" s="3"/>
      <c r="Y30" s="3" t="str">
        <f>メンバシップ推測攻撃!T12</f>
        <v>FALSE</v>
      </c>
      <c r="Z30" s="3"/>
      <c r="AA30" s="3"/>
      <c r="AB30" s="3"/>
      <c r="AC30" s="3" t="str">
        <f>メンバシップ推測攻撃!T16</f>
        <v>FALSE</v>
      </c>
      <c r="AD30" s="3"/>
      <c r="AE30" s="3"/>
      <c r="AF30" s="3"/>
      <c r="AG30" s="3"/>
      <c r="AH30" s="3"/>
      <c r="AI30" s="3"/>
      <c r="AJ30" s="3"/>
      <c r="AK30" s="3"/>
      <c r="AL30" s="3"/>
      <c r="AM30" s="3"/>
    </row>
    <row r="31" spans="2:39" x14ac:dyDescent="0.4">
      <c r="N31" s="3" t="s">
        <v>218</v>
      </c>
      <c r="O31" s="3" t="str">
        <f>メンバシップ推測攻撃!F2</f>
        <v>攻撃困難</v>
      </c>
      <c r="P31" s="3"/>
      <c r="Q31" s="3"/>
      <c r="R31" s="3" t="str">
        <f>メンバシップ推測攻撃!T5</f>
        <v>FALSE</v>
      </c>
      <c r="S31" s="3"/>
      <c r="T31" s="3"/>
      <c r="U31" s="3"/>
      <c r="V31" s="3" t="str">
        <f>メンバシップ推測攻撃!T9</f>
        <v>FALSE</v>
      </c>
      <c r="W31" s="3" t="str">
        <f>メンバシップ推測攻撃!T10</f>
        <v>FALSE</v>
      </c>
      <c r="X31" s="3"/>
      <c r="Y31" s="3" t="str">
        <f>メンバシップ推測攻撃!T12</f>
        <v>FALSE</v>
      </c>
      <c r="Z31" s="3"/>
      <c r="AA31" s="3"/>
      <c r="AB31" s="3"/>
      <c r="AC31" s="3"/>
      <c r="AD31" s="3"/>
      <c r="AE31" s="3"/>
      <c r="AF31" s="3"/>
      <c r="AG31" s="3"/>
      <c r="AH31" s="3"/>
      <c r="AI31" s="3"/>
      <c r="AJ31" s="3"/>
      <c r="AK31" s="3"/>
      <c r="AL31" s="3"/>
      <c r="AM31" s="3"/>
    </row>
    <row r="32" spans="2:39" x14ac:dyDescent="0.4">
      <c r="F32" s="143" t="s">
        <v>220</v>
      </c>
      <c r="G32" s="143"/>
      <c r="H32" s="143" t="str">
        <f>IF(OR(C40="攻撃可能",F40="攻撃可能",I40="攻撃可能",L40="攻撃可能",O40="攻撃可能",R40="攻撃可能"),"攻撃可能","攻撃困難")</f>
        <v>攻撃困難</v>
      </c>
      <c r="I32" s="1"/>
      <c r="N32" s="3" t="s">
        <v>219</v>
      </c>
      <c r="O32" s="3" t="str">
        <f>メンバシップ推測攻撃!G2</f>
        <v>攻撃困難</v>
      </c>
      <c r="P32" s="3"/>
      <c r="Q32" s="3" t="str">
        <f>メンバシップ推測攻撃!T4</f>
        <v>FALSE</v>
      </c>
      <c r="R32" s="3"/>
      <c r="S32" s="3"/>
      <c r="T32" s="3"/>
      <c r="U32" s="3" t="str">
        <f>メンバシップ推測攻撃!T8</f>
        <v>FALSE</v>
      </c>
      <c r="V32" s="3"/>
      <c r="W32" s="3" t="str">
        <f>メンバシップ推測攻撃!T10</f>
        <v>FALSE</v>
      </c>
      <c r="X32" s="3"/>
      <c r="Y32" s="3" t="str">
        <f>メンバシップ推測攻撃!T12</f>
        <v>FALSE</v>
      </c>
      <c r="Z32" s="3"/>
      <c r="AA32" s="3"/>
      <c r="AB32" s="3"/>
      <c r="AC32" s="3"/>
      <c r="AD32" s="3"/>
      <c r="AE32" s="3" t="str">
        <f>メンバシップ推測攻撃!T18</f>
        <v>FALSE</v>
      </c>
      <c r="AF32" s="3"/>
      <c r="AG32" s="3"/>
      <c r="AH32" s="3"/>
      <c r="AI32" s="3"/>
      <c r="AJ32" s="3" t="str">
        <f>メンバシップ推測攻撃!T23</f>
        <v>FALSE</v>
      </c>
      <c r="AK32" s="3"/>
      <c r="AL32" s="3"/>
      <c r="AM32" s="3"/>
    </row>
    <row r="33" spans="2:39" x14ac:dyDescent="0.4">
      <c r="F33" s="143"/>
      <c r="G33" s="143"/>
      <c r="H33" s="143"/>
      <c r="I33" s="1"/>
      <c r="N33" s="3" t="s">
        <v>221</v>
      </c>
      <c r="O33" s="3" t="str">
        <f>メンバシップ推測攻撃!H2</f>
        <v>攻撃困難</v>
      </c>
      <c r="P33" s="3"/>
      <c r="Q33" s="3" t="str">
        <f>メンバシップ推測攻撃!T4</f>
        <v>FALSE</v>
      </c>
      <c r="R33" s="3"/>
      <c r="S33" s="3"/>
      <c r="T33" s="3"/>
      <c r="U33" s="3" t="str">
        <f>メンバシップ推測攻撃!T8</f>
        <v>FALSE</v>
      </c>
      <c r="V33" s="3"/>
      <c r="W33" s="3" t="str">
        <f>メンバシップ推測攻撃!T10</f>
        <v>FALSE</v>
      </c>
      <c r="X33" s="3"/>
      <c r="Y33" s="3" t="str">
        <f>メンバシップ推測攻撃!T12</f>
        <v>FALSE</v>
      </c>
      <c r="Z33" s="3"/>
      <c r="AA33" s="3"/>
      <c r="AB33" s="3"/>
      <c r="AC33" s="3" t="str">
        <f>メンバシップ推測攻撃!T16</f>
        <v>FALSE</v>
      </c>
      <c r="AD33" s="3"/>
      <c r="AE33" s="3"/>
      <c r="AF33" s="3"/>
      <c r="AG33" s="3"/>
      <c r="AH33" s="3"/>
      <c r="AI33" s="3" t="str">
        <f>メンバシップ推測攻撃!T22</f>
        <v>FALSE</v>
      </c>
      <c r="AJ33" s="3"/>
      <c r="AK33" s="3"/>
      <c r="AL33" s="3"/>
      <c r="AM33" s="3"/>
    </row>
    <row r="34" spans="2:39" x14ac:dyDescent="0.4">
      <c r="F34" s="1"/>
      <c r="G34" s="6"/>
      <c r="H34" s="5"/>
      <c r="N34" s="3" t="s">
        <v>222</v>
      </c>
      <c r="O34" s="3" t="str">
        <f>メンバシップ推測攻撃!I2</f>
        <v>攻撃困難</v>
      </c>
      <c r="P34" s="3"/>
      <c r="Q34" s="3"/>
      <c r="R34" s="3"/>
      <c r="S34" s="3"/>
      <c r="T34" s="3"/>
      <c r="U34" s="3"/>
      <c r="V34" s="3"/>
      <c r="W34" s="3"/>
      <c r="X34" s="3"/>
      <c r="Y34" s="3"/>
      <c r="Z34" s="3"/>
      <c r="AA34" s="3"/>
      <c r="AB34" s="3" t="str">
        <f>メンバシップ推測攻撃!T15</f>
        <v>FALSE</v>
      </c>
      <c r="AC34" s="3"/>
      <c r="AD34" s="3"/>
      <c r="AE34" s="3"/>
      <c r="AF34" s="3"/>
      <c r="AG34" s="3"/>
      <c r="AH34" s="3"/>
      <c r="AI34" s="3"/>
      <c r="AJ34" s="3"/>
      <c r="AK34" s="3"/>
      <c r="AL34" s="3"/>
      <c r="AM34" s="3"/>
    </row>
    <row r="35" spans="2:39" x14ac:dyDescent="0.4">
      <c r="F35" s="1"/>
      <c r="G35" s="1"/>
      <c r="H35" s="1"/>
      <c r="N35" s="3"/>
      <c r="O35" s="3"/>
      <c r="P35" s="3" t="s">
        <v>185</v>
      </c>
      <c r="Q35" s="3" t="s">
        <v>186</v>
      </c>
      <c r="R35" s="3" t="s">
        <v>50</v>
      </c>
      <c r="S35" s="3" t="s">
        <v>52</v>
      </c>
      <c r="T35" s="3" t="s">
        <v>54</v>
      </c>
      <c r="U35" s="3" t="s">
        <v>63</v>
      </c>
      <c r="V35" s="3" t="s">
        <v>67</v>
      </c>
      <c r="W35" s="3" t="s">
        <v>72</v>
      </c>
      <c r="X35" s="3" t="s">
        <v>76</v>
      </c>
      <c r="Y35" s="3" t="s">
        <v>78</v>
      </c>
      <c r="Z35" s="3" t="s">
        <v>80</v>
      </c>
      <c r="AA35" s="3" t="s">
        <v>82</v>
      </c>
      <c r="AB35" s="3" t="s">
        <v>84</v>
      </c>
      <c r="AC35" s="3" t="s">
        <v>87</v>
      </c>
      <c r="AD35" s="3" t="s">
        <v>187</v>
      </c>
      <c r="AE35" s="3" t="s">
        <v>96</v>
      </c>
      <c r="AF35" s="3" t="s">
        <v>99</v>
      </c>
      <c r="AG35" s="3" t="s">
        <v>102</v>
      </c>
      <c r="AH35" s="3" t="s">
        <v>106</v>
      </c>
      <c r="AI35" s="3" t="s">
        <v>108</v>
      </c>
      <c r="AJ35" s="3" t="s">
        <v>109</v>
      </c>
      <c r="AK35" s="3" t="s">
        <v>188</v>
      </c>
      <c r="AL35" s="3" t="s">
        <v>189</v>
      </c>
      <c r="AM35" s="3" t="s">
        <v>190</v>
      </c>
    </row>
    <row r="37" spans="2:39" x14ac:dyDescent="0.4">
      <c r="G37" s="7"/>
      <c r="H37" s="8"/>
      <c r="L37" s="13"/>
      <c r="M37" s="13"/>
      <c r="N37" s="13"/>
      <c r="O37" s="13"/>
      <c r="P37" s="13"/>
    </row>
    <row r="38" spans="2:39" x14ac:dyDescent="0.4">
      <c r="B38" s="7"/>
      <c r="C38" s="10"/>
      <c r="D38" s="9"/>
      <c r="E38" s="4"/>
      <c r="F38" s="10"/>
      <c r="G38" s="9"/>
      <c r="H38" s="4"/>
      <c r="I38" s="10"/>
      <c r="J38" s="9"/>
      <c r="K38" s="4"/>
      <c r="L38" s="10"/>
      <c r="M38" s="9"/>
      <c r="N38" s="4"/>
      <c r="O38" s="10"/>
      <c r="P38" s="9"/>
      <c r="Q38" s="4"/>
      <c r="R38" s="8"/>
    </row>
    <row r="39" spans="2:39" x14ac:dyDescent="0.4">
      <c r="B39" s="11"/>
      <c r="C39" s="12"/>
      <c r="E39" s="11"/>
      <c r="F39" s="12"/>
      <c r="H39" s="11"/>
      <c r="I39" s="12"/>
      <c r="K39" s="11"/>
      <c r="L39" s="12"/>
      <c r="N39" s="11"/>
      <c r="O39" s="12"/>
      <c r="Q39" s="11"/>
      <c r="R39" s="12"/>
    </row>
    <row r="40" spans="2:39" ht="56.25" x14ac:dyDescent="0.4">
      <c r="B40" s="2" t="s">
        <v>223</v>
      </c>
      <c r="C40" s="3" t="str">
        <f>モデル抽出攻撃!B2</f>
        <v>攻撃困難</v>
      </c>
      <c r="E40" s="2" t="s">
        <v>224</v>
      </c>
      <c r="F40" s="3" t="str">
        <f>モデル抽出攻撃!C2</f>
        <v>攻撃困難</v>
      </c>
      <c r="H40" s="2" t="s">
        <v>225</v>
      </c>
      <c r="I40" s="3" t="str">
        <f>モデル抽出攻撃!D2</f>
        <v>攻撃困難</v>
      </c>
      <c r="K40" s="2" t="s">
        <v>226</v>
      </c>
      <c r="L40" s="3" t="str">
        <f>モデル抽出攻撃!E2</f>
        <v>攻撃困難</v>
      </c>
      <c r="N40" s="2" t="s">
        <v>227</v>
      </c>
      <c r="O40" s="3" t="str">
        <f>モデル抽出攻撃!F2</f>
        <v>攻撃困難</v>
      </c>
      <c r="Q40" s="2" t="s">
        <v>228</v>
      </c>
      <c r="R40" s="3" t="str">
        <f>モデル抽出攻撃!G2</f>
        <v>攻撃困難</v>
      </c>
    </row>
    <row r="43" spans="2:39" x14ac:dyDescent="0.4">
      <c r="F43" s="143" t="s">
        <v>229</v>
      </c>
      <c r="G43" s="143"/>
      <c r="H43" s="143" t="str">
        <f>IF(OR(F51="攻撃可能",I51="攻撃可能",L51="攻撃可能"),"攻撃可能","攻撃困難")</f>
        <v>攻撃困難</v>
      </c>
      <c r="I43" s="1"/>
    </row>
    <row r="44" spans="2:39" x14ac:dyDescent="0.4">
      <c r="F44" s="143"/>
      <c r="G44" s="143"/>
      <c r="H44" s="143"/>
      <c r="I44" s="1"/>
      <c r="Z44" s="14" t="s">
        <v>185</v>
      </c>
      <c r="AA44" s="10" t="s">
        <v>230</v>
      </c>
      <c r="AB44" s="9"/>
      <c r="AC44" s="9"/>
      <c r="AD44" s="4"/>
      <c r="AE44" s="14" t="str">
        <f>'Ⅱ. 質問'!H4</f>
        <v>FALSE</v>
      </c>
    </row>
    <row r="45" spans="2:39" x14ac:dyDescent="0.4">
      <c r="F45" s="1"/>
      <c r="G45" s="6"/>
      <c r="H45" s="5"/>
      <c r="Z45" s="15" t="s">
        <v>186</v>
      </c>
      <c r="AA45" s="8" t="s">
        <v>231</v>
      </c>
      <c r="AD45" s="7"/>
      <c r="AE45" s="15" t="str">
        <f>'Ⅱ. 質問'!H8</f>
        <v>FALSE</v>
      </c>
    </row>
    <row r="46" spans="2:39" x14ac:dyDescent="0.4">
      <c r="F46" s="45"/>
      <c r="G46" s="111"/>
      <c r="H46" s="110"/>
      <c r="I46" s="13"/>
      <c r="J46" s="13"/>
      <c r="K46" s="13"/>
      <c r="Z46" s="15" t="s">
        <v>50</v>
      </c>
      <c r="AA46" s="8" t="s">
        <v>232</v>
      </c>
      <c r="AD46" s="7"/>
      <c r="AE46" s="15" t="str">
        <f>'Ⅱ. 質問'!H9</f>
        <v>FALSE</v>
      </c>
    </row>
    <row r="47" spans="2:39" x14ac:dyDescent="0.4">
      <c r="E47" s="7"/>
      <c r="F47" s="10"/>
      <c r="G47" s="9"/>
      <c r="H47" s="4"/>
      <c r="I47" s="10"/>
      <c r="J47" s="9"/>
      <c r="K47" s="4"/>
      <c r="L47" s="8"/>
      <c r="Z47" s="15" t="s">
        <v>52</v>
      </c>
      <c r="AA47" s="8" t="s">
        <v>233</v>
      </c>
      <c r="AD47" s="7"/>
      <c r="AE47" s="15" t="str">
        <f>'Ⅱ. 質問'!H10</f>
        <v>FALSE</v>
      </c>
    </row>
    <row r="48" spans="2:39" x14ac:dyDescent="0.4">
      <c r="E48" s="7"/>
      <c r="F48" s="8"/>
      <c r="G48" s="114"/>
      <c r="H48" s="7"/>
      <c r="I48" s="8"/>
      <c r="K48" s="7"/>
      <c r="L48" s="8"/>
      <c r="Z48" s="15" t="s">
        <v>54</v>
      </c>
      <c r="AA48" s="8" t="s">
        <v>234</v>
      </c>
      <c r="AD48" s="7"/>
      <c r="AE48" s="15" t="str">
        <f>'Ⅱ. 質問'!H11</f>
        <v>FALSE</v>
      </c>
    </row>
    <row r="49" spans="2:31" x14ac:dyDescent="0.4">
      <c r="E49" s="7"/>
      <c r="F49" s="8"/>
      <c r="G49" s="114"/>
      <c r="H49" s="7"/>
      <c r="I49" s="8"/>
      <c r="K49" s="7"/>
      <c r="L49" s="8"/>
      <c r="Z49" s="15" t="s">
        <v>63</v>
      </c>
      <c r="AA49" s="8" t="s">
        <v>235</v>
      </c>
      <c r="AD49" s="7"/>
      <c r="AE49" s="15" t="str">
        <f>'Ⅱ. 質問'!H20</f>
        <v>FALSE</v>
      </c>
    </row>
    <row r="50" spans="2:31" x14ac:dyDescent="0.4">
      <c r="E50" s="11"/>
      <c r="F50" s="12"/>
      <c r="G50" s="114"/>
      <c r="H50" s="11"/>
      <c r="I50" s="12"/>
      <c r="K50" s="11"/>
      <c r="L50" s="12"/>
      <c r="Z50" s="15" t="s">
        <v>67</v>
      </c>
      <c r="AA50" s="8" t="s">
        <v>236</v>
      </c>
      <c r="AD50" s="7"/>
      <c r="AE50" s="15" t="str">
        <f>'Ⅱ. 質問'!H21</f>
        <v>FALSE</v>
      </c>
    </row>
    <row r="51" spans="2:31" ht="37.5" x14ac:dyDescent="0.4">
      <c r="E51" s="107" t="s">
        <v>237</v>
      </c>
      <c r="F51" s="3" t="str">
        <f>モデルインバージョン攻撃!B2</f>
        <v>攻撃困難</v>
      </c>
      <c r="G51" s="113"/>
      <c r="H51" s="107" t="s">
        <v>497</v>
      </c>
      <c r="I51" s="3" t="str">
        <f>モデルインバージョン攻撃!C2</f>
        <v>攻撃困難</v>
      </c>
      <c r="K51" s="115" t="s">
        <v>514</v>
      </c>
      <c r="L51" s="3" t="str">
        <f>モデルインバージョン攻撃!D2</f>
        <v>攻撃困難</v>
      </c>
      <c r="Z51" s="15" t="s">
        <v>72</v>
      </c>
      <c r="AA51" s="8" t="s">
        <v>238</v>
      </c>
      <c r="AD51" s="7"/>
      <c r="AE51" s="15" t="str">
        <f>'Ⅱ. 質問'!H24</f>
        <v>FALSE</v>
      </c>
    </row>
    <row r="52" spans="2:31" x14ac:dyDescent="0.4">
      <c r="G52" s="114"/>
      <c r="Z52" s="15" t="s">
        <v>76</v>
      </c>
      <c r="AA52" s="8" t="s">
        <v>456</v>
      </c>
      <c r="AD52" s="7"/>
      <c r="AE52" s="15" t="str">
        <f>'Ⅱ. 質問'!H25</f>
        <v>FALSE</v>
      </c>
    </row>
    <row r="53" spans="2:31" x14ac:dyDescent="0.4">
      <c r="Z53" s="15" t="s">
        <v>78</v>
      </c>
      <c r="AA53" s="8" t="s">
        <v>453</v>
      </c>
      <c r="AD53" s="7"/>
      <c r="AE53" s="15" t="str">
        <f>'Ⅱ. 質問'!H26</f>
        <v>FALSE</v>
      </c>
    </row>
    <row r="54" spans="2:31" x14ac:dyDescent="0.4">
      <c r="F54" s="143" t="s">
        <v>239</v>
      </c>
      <c r="G54" s="143"/>
      <c r="H54" s="143" t="str">
        <f>IF(OR(C62="攻撃可能",F62="攻撃可能",I62="攻撃可能",L62="攻撃可能",O62="攻撃可能",R62="攻撃可能",U62="攻撃可能",X62="攻撃可能"),"攻撃可能","攻撃困難")</f>
        <v>攻撃困難</v>
      </c>
      <c r="I54" s="1"/>
      <c r="Z54" s="15" t="s">
        <v>80</v>
      </c>
      <c r="AA54" s="8" t="s">
        <v>454</v>
      </c>
      <c r="AD54" s="7"/>
      <c r="AE54" s="15" t="str">
        <f>'Ⅱ. 質問'!H27</f>
        <v>FALSE</v>
      </c>
    </row>
    <row r="55" spans="2:31" x14ac:dyDescent="0.4">
      <c r="F55" s="143"/>
      <c r="G55" s="143"/>
      <c r="H55" s="143"/>
      <c r="I55" s="1"/>
      <c r="Z55" s="15" t="s">
        <v>82</v>
      </c>
      <c r="AA55" s="8" t="s">
        <v>455</v>
      </c>
      <c r="AD55" s="7"/>
      <c r="AE55" s="15" t="str">
        <f>'Ⅱ. 質問'!H28</f>
        <v>FALSE</v>
      </c>
    </row>
    <row r="56" spans="2:31" x14ac:dyDescent="0.4">
      <c r="F56" s="1"/>
      <c r="G56" s="6"/>
      <c r="H56" s="5"/>
      <c r="Z56" s="15" t="s">
        <v>84</v>
      </c>
      <c r="AA56" s="8" t="s">
        <v>240</v>
      </c>
      <c r="AD56" s="7"/>
      <c r="AE56" s="15" t="str">
        <f>'Ⅱ. 質問'!H29</f>
        <v>FALSE</v>
      </c>
    </row>
    <row r="57" spans="2:31" x14ac:dyDescent="0.4">
      <c r="F57" s="1"/>
      <c r="G57" s="1"/>
      <c r="H57" s="1"/>
      <c r="Z57" s="15" t="s">
        <v>87</v>
      </c>
      <c r="AA57" s="8" t="s">
        <v>241</v>
      </c>
      <c r="AD57" s="7"/>
      <c r="AE57" s="15" t="str">
        <f>'Ⅱ. 質問'!H30</f>
        <v>FALSE</v>
      </c>
    </row>
    <row r="58" spans="2:31" x14ac:dyDescent="0.4">
      <c r="Z58" s="15" t="s">
        <v>187</v>
      </c>
      <c r="AA58" s="8" t="s">
        <v>242</v>
      </c>
      <c r="AD58" s="7"/>
      <c r="AE58" s="15" t="str">
        <f>'Ⅱ. 質問'!H33</f>
        <v>FALSE</v>
      </c>
    </row>
    <row r="59" spans="2:31" x14ac:dyDescent="0.4">
      <c r="G59" s="7"/>
      <c r="H59" s="8"/>
      <c r="L59" s="13"/>
      <c r="M59" s="13"/>
      <c r="N59" s="13"/>
      <c r="O59" s="13"/>
      <c r="P59" s="13"/>
      <c r="R59" s="13"/>
      <c r="S59" s="13"/>
      <c r="T59" s="13"/>
      <c r="U59" s="13"/>
      <c r="V59" s="13"/>
      <c r="W59" s="13"/>
      <c r="Z59" s="15" t="s">
        <v>96</v>
      </c>
      <c r="AA59" s="8" t="s">
        <v>243</v>
      </c>
      <c r="AD59" s="7"/>
      <c r="AE59" s="15" t="str">
        <f>'Ⅱ. 質問'!H36</f>
        <v>FALSE</v>
      </c>
    </row>
    <row r="60" spans="2:31" x14ac:dyDescent="0.4">
      <c r="B60" s="7"/>
      <c r="C60" s="10"/>
      <c r="D60" s="9"/>
      <c r="E60" s="4"/>
      <c r="F60" s="10"/>
      <c r="G60" s="9"/>
      <c r="H60" s="4"/>
      <c r="I60" s="10"/>
      <c r="J60" s="9"/>
      <c r="K60" s="4"/>
      <c r="L60" s="10"/>
      <c r="M60" s="9"/>
      <c r="N60" s="4"/>
      <c r="O60" s="10"/>
      <c r="P60" s="9"/>
      <c r="Q60" s="4"/>
      <c r="R60" s="10"/>
      <c r="S60" s="9"/>
      <c r="T60" s="4"/>
      <c r="U60" s="10"/>
      <c r="V60" s="9"/>
      <c r="W60" s="4"/>
      <c r="X60" s="8"/>
      <c r="Z60" s="15" t="s">
        <v>99</v>
      </c>
      <c r="AA60" s="8" t="s">
        <v>244</v>
      </c>
      <c r="AD60" s="7"/>
      <c r="AE60" s="15" t="str">
        <f>'Ⅱ. 質問'!H37</f>
        <v>FALSE</v>
      </c>
    </row>
    <row r="61" spans="2:31" x14ac:dyDescent="0.4">
      <c r="B61" s="11"/>
      <c r="C61" s="12"/>
      <c r="E61" s="11"/>
      <c r="F61" s="12"/>
      <c r="H61" s="11"/>
      <c r="I61" s="12"/>
      <c r="K61" s="11"/>
      <c r="L61" s="12"/>
      <c r="N61" s="11"/>
      <c r="O61" s="12"/>
      <c r="Q61" s="11"/>
      <c r="R61" s="12"/>
      <c r="T61" s="11"/>
      <c r="U61" s="12"/>
      <c r="W61" s="11"/>
      <c r="X61" s="12"/>
      <c r="Z61" s="15" t="s">
        <v>102</v>
      </c>
      <c r="AA61" s="8" t="s">
        <v>245</v>
      </c>
      <c r="AD61" s="7"/>
      <c r="AE61" s="15" t="str">
        <f>'Ⅱ. 質問'!H38</f>
        <v>FALSE</v>
      </c>
    </row>
    <row r="62" spans="2:31" ht="56.25" x14ac:dyDescent="0.4">
      <c r="B62" s="2" t="s">
        <v>246</v>
      </c>
      <c r="C62" s="3" t="str">
        <f>メンバシップ推測攻撃!B2</f>
        <v>攻撃困難</v>
      </c>
      <c r="E62" s="2" t="s">
        <v>247</v>
      </c>
      <c r="F62" s="3" t="str">
        <f>メンバシップ推測攻撃!C2</f>
        <v>攻撃困難</v>
      </c>
      <c r="H62" s="2" t="s">
        <v>248</v>
      </c>
      <c r="I62" s="3" t="str">
        <f>メンバシップ推測攻撃!D2</f>
        <v>攻撃困難</v>
      </c>
      <c r="K62" s="2" t="s">
        <v>249</v>
      </c>
      <c r="L62" s="3" t="str">
        <f>メンバシップ推測攻撃!E2</f>
        <v>攻撃困難</v>
      </c>
      <c r="N62" s="2" t="s">
        <v>250</v>
      </c>
      <c r="O62" s="3" t="str">
        <f>メンバシップ推測攻撃!F2</f>
        <v>攻撃困難</v>
      </c>
      <c r="Q62" s="2" t="s">
        <v>251</v>
      </c>
      <c r="R62" s="3" t="str">
        <f>メンバシップ推測攻撃!G2</f>
        <v>攻撃困難</v>
      </c>
      <c r="T62" s="2" t="s">
        <v>252</v>
      </c>
      <c r="U62" s="3" t="str">
        <f>メンバシップ推測攻撃!H2</f>
        <v>攻撃困難</v>
      </c>
      <c r="W62" s="2" t="s">
        <v>253</v>
      </c>
      <c r="X62" s="3" t="str">
        <f>メンバシップ推測攻撃!I2</f>
        <v>攻撃困難</v>
      </c>
      <c r="Z62" s="15" t="s">
        <v>106</v>
      </c>
      <c r="AA62" s="8" t="s">
        <v>254</v>
      </c>
      <c r="AD62" s="7"/>
      <c r="AE62" s="15" t="str">
        <f>'Ⅱ. 質問'!H41</f>
        <v>FALSE</v>
      </c>
    </row>
    <row r="63" spans="2:31" x14ac:dyDescent="0.4">
      <c r="Z63" s="15" t="s">
        <v>108</v>
      </c>
      <c r="AA63" s="8" t="s">
        <v>255</v>
      </c>
      <c r="AD63" s="7"/>
      <c r="AE63" s="15" t="str">
        <f>'Ⅱ. 質問'!H42</f>
        <v>FALSE</v>
      </c>
    </row>
    <row r="64" spans="2:31" x14ac:dyDescent="0.4">
      <c r="Z64" s="15" t="s">
        <v>109</v>
      </c>
      <c r="AA64" s="8" t="s">
        <v>256</v>
      </c>
      <c r="AD64" s="7"/>
      <c r="AE64" s="15" t="str">
        <f>'Ⅱ. 質問'!H43</f>
        <v>FALSE</v>
      </c>
    </row>
    <row r="65" spans="26:31" x14ac:dyDescent="0.4">
      <c r="Z65" s="16" t="s">
        <v>188</v>
      </c>
      <c r="AA65" s="12" t="s">
        <v>257</v>
      </c>
      <c r="AB65" s="13"/>
      <c r="AC65" s="13"/>
      <c r="AD65" s="11"/>
      <c r="AE65" s="16" t="str">
        <f>'Ⅱ. 質問'!H46</f>
        <v>FALSE</v>
      </c>
    </row>
  </sheetData>
  <mergeCells count="12">
    <mergeCell ref="C2:D2"/>
    <mergeCell ref="E2:G2"/>
    <mergeCell ref="F54:G55"/>
    <mergeCell ref="H54:H55"/>
    <mergeCell ref="F9:G10"/>
    <mergeCell ref="H9:H10"/>
    <mergeCell ref="F43:G44"/>
    <mergeCell ref="H43:H44"/>
    <mergeCell ref="F20:G21"/>
    <mergeCell ref="H20:H21"/>
    <mergeCell ref="F32:G33"/>
    <mergeCell ref="H32:H33"/>
  </mergeCells>
  <phoneticPr fontId="1"/>
  <conditionalFormatting sqref="P12">
    <cfRule type="expression" dxfId="625" priority="525">
      <formula>AND(P12="TRUE",OR(AND(R12="TRUE",U12="TRUE"),AG12="TRUE"),OR(Y12="TRUE",AH12="TRUE"))</formula>
    </cfRule>
  </conditionalFormatting>
  <conditionalFormatting sqref="U12">
    <cfRule type="expression" dxfId="624" priority="527">
      <formula>AND(P12="TRUE",OR(AND(R12="TRUE",U12="TRUE"),AG12="TRUE"),OR(Y12="TRUE",AH12="TRUE"))</formula>
    </cfRule>
  </conditionalFormatting>
  <conditionalFormatting sqref="U16">
    <cfRule type="expression" dxfId="623" priority="533">
      <formula>AND(T16="TRUE",U16="TRUE",W16="TRUE")</formula>
    </cfRule>
  </conditionalFormatting>
  <conditionalFormatting sqref="U17">
    <cfRule type="expression" dxfId="622" priority="536">
      <formula>AND(S17="TRUE",U17="TRUE",AB17="TRUE")</formula>
    </cfRule>
  </conditionalFormatting>
  <conditionalFormatting sqref="S17">
    <cfRule type="expression" dxfId="621" priority="385">
      <formula>AND(S17="TRUE",U17="TRUE",AB17="TRUE")</formula>
    </cfRule>
  </conditionalFormatting>
  <conditionalFormatting sqref="T16">
    <cfRule type="expression" dxfId="620" priority="384">
      <formula>AND(T16="TRUE",U16="TRUE",W16="TRUE")</formula>
    </cfRule>
  </conditionalFormatting>
  <conditionalFormatting sqref="AG12">
    <cfRule type="expression" dxfId="619" priority="177">
      <formula>AND(P12="TRUE",OR(AND(R12="TRUE",U12="TRUE"),AG12="TRUE"),OR(Y12="TRUE",AH12="TRUE"))</formula>
    </cfRule>
  </conditionalFormatting>
  <conditionalFormatting sqref="Y12">
    <cfRule type="expression" dxfId="618" priority="176">
      <formula>AND(P12="TRUE",OR(AND(R12="TRUE",U12="TRUE"),AG12="TRUE"),OR(Y12="TRUE",AH12="TRUE"))</formula>
    </cfRule>
  </conditionalFormatting>
  <conditionalFormatting sqref="AH12">
    <cfRule type="expression" dxfId="617" priority="175">
      <formula>AND(P12="TRUE",OR(AND(R12="TRUE",U12="TRUE"),AG12="TRUE"),OR(Y12="TRUE",AH12="TRUE"))</formula>
    </cfRule>
  </conditionalFormatting>
  <conditionalFormatting sqref="AD13">
    <cfRule type="expression" dxfId="616" priority="174">
      <formula>(AD13="TRUE")</formula>
    </cfRule>
  </conditionalFormatting>
  <conditionalFormatting sqref="W16">
    <cfRule type="expression" dxfId="615" priority="170">
      <formula>AND(T16="TRUE",U16="TRUE",W16="TRUE")</formula>
    </cfRule>
  </conditionalFormatting>
  <conditionalFormatting sqref="AB17">
    <cfRule type="expression" dxfId="614" priority="169">
      <formula>AND(S17="TRUE",U17="TRUE",AB17="TRUE")</formula>
    </cfRule>
  </conditionalFormatting>
  <conditionalFormatting sqref="AJ19">
    <cfRule type="expression" dxfId="613" priority="164">
      <formula>AND(R19="TRUE",U19="TRUE",W19="TRUE",AJ19="TRUE")</formula>
    </cfRule>
  </conditionalFormatting>
  <conditionalFormatting sqref="AJ20">
    <cfRule type="expression" dxfId="612" priority="161">
      <formula>AND(T20="TRUE",U20="TRUE",W20="TRUE",AJ20="FALSE")</formula>
    </cfRule>
  </conditionalFormatting>
  <conditionalFormatting sqref="AG21">
    <cfRule type="expression" dxfId="611" priority="160">
      <formula>(AG21="TRUE")</formula>
    </cfRule>
  </conditionalFormatting>
  <conditionalFormatting sqref="O27:O33 O7:O25">
    <cfRule type="cellIs" dxfId="610" priority="146" operator="equal">
      <formula>"攻撃可能"</formula>
    </cfRule>
    <cfRule type="cellIs" dxfId="609" priority="147" operator="equal">
      <formula>"攻撃困難"</formula>
    </cfRule>
  </conditionalFormatting>
  <conditionalFormatting sqref="R7">
    <cfRule type="expression" dxfId="608" priority="142">
      <formula>AND(OR(AND(R7="TRUE",U7="TRUE"),AG7="TRUE"),OR(Y7="TRUE",AH7="TRUE"))</formula>
    </cfRule>
  </conditionalFormatting>
  <conditionalFormatting sqref="U7">
    <cfRule type="expression" dxfId="607" priority="141">
      <formula>AND(OR(AND(R7="TRUE",U7="TRUE"),AG7="TRUE"),OR(Y7="TRUE",AH7="TRUE"))</formula>
    </cfRule>
  </conditionalFormatting>
  <conditionalFormatting sqref="Y7">
    <cfRule type="expression" dxfId="606" priority="140">
      <formula>AND(OR(AND(R7="TRUE",U7="TRUE"),AG7="TRUE"),OR(Y7="TRUE",AH7="TRUE"))</formula>
    </cfRule>
  </conditionalFormatting>
  <conditionalFormatting sqref="AG7">
    <cfRule type="expression" dxfId="605" priority="139">
      <formula>AND(OR(AND(R7="TRUE",U7="TRUE"),AG7="TRUE"),OR(Y7="TRUE",AH7="TRUE"))</formula>
    </cfRule>
  </conditionalFormatting>
  <conditionalFormatting sqref="AH7">
    <cfRule type="expression" dxfId="604" priority="138">
      <formula>AND(OR(AND(R7="TRUE",U7="TRUE"),AG7="TRUE"),OR(Y7="TRUE",AH7="TRUE"))</formula>
    </cfRule>
  </conditionalFormatting>
  <conditionalFormatting sqref="AK9">
    <cfRule type="expression" dxfId="603" priority="129">
      <formula>AND(Q9="TRUE",U9="TRUE",AK9="TRUE")</formula>
    </cfRule>
  </conditionalFormatting>
  <conditionalFormatting sqref="AL10">
    <cfRule type="expression" dxfId="602" priority="125">
      <formula>AND(OR(AND(Q10="TRUE",U10="TRUE"),AG10="TRUE"),AL10="TRUE")</formula>
    </cfRule>
  </conditionalFormatting>
  <conditionalFormatting sqref="R12">
    <cfRule type="expression" dxfId="601" priority="124">
      <formula>AND(P12="TRUE",OR(AND(R12="TRUE",U12="TRUE"),AG12="TRUE"),OR(Y12="TRUE",AH12="TRUE"))</formula>
    </cfRule>
  </conditionalFormatting>
  <conditionalFormatting sqref="T27">
    <cfRule type="expression" dxfId="600" priority="116">
      <formula>AND(T27="TRUE",V27="TRUE",OR(W27="TRUE",Y27="TRUE"))</formula>
    </cfRule>
  </conditionalFormatting>
  <conditionalFormatting sqref="V27">
    <cfRule type="expression" dxfId="599" priority="115">
      <formula>AND(T27="TRUE",V27="TRUE",OR(W27="TRUE",Y27="TRUE"))</formula>
    </cfRule>
  </conditionalFormatting>
  <conditionalFormatting sqref="W27">
    <cfRule type="expression" dxfId="598" priority="114">
      <formula>AND(T27="TRUE",V27="TRUE",OR(W27="TRUE",Y27="TRUE"))</formula>
    </cfRule>
  </conditionalFormatting>
  <conditionalFormatting sqref="Y27">
    <cfRule type="expression" dxfId="597" priority="113">
      <formula>AND(T27="TRUE",V27="TRUE",OR(W27="TRUE",Y27="TRUE"))</formula>
    </cfRule>
  </conditionalFormatting>
  <conditionalFormatting sqref="AK28">
    <cfRule type="expression" dxfId="596" priority="108">
      <formula>AND(Q28="TRUE",V28="TRUE",AK28="TRUE",OR(W28="TRUE",Y28="TRUE"))</formula>
    </cfRule>
  </conditionalFormatting>
  <conditionalFormatting sqref="Q29">
    <cfRule type="expression" dxfId="595" priority="107">
      <formula>AND(Q29="TRUE",U29="TRUE",AC29="TRUE",OR(W29="TRUE",Y29="TRUE"))</formula>
    </cfRule>
  </conditionalFormatting>
  <conditionalFormatting sqref="U29">
    <cfRule type="expression" dxfId="594" priority="106">
      <formula>AND(Q29="TRUE",U29="TRUE",AC29="TRUE",OR(W29="TRUE",Y29="TRUE"))</formula>
    </cfRule>
  </conditionalFormatting>
  <conditionalFormatting sqref="W29">
    <cfRule type="expression" dxfId="593" priority="105">
      <formula>AND(Q29="TRUE",U29="TRUE",AC29="TRUE",OR(W29="TRUE",Y29="TRUE"))</formula>
    </cfRule>
  </conditionalFormatting>
  <conditionalFormatting sqref="Y29">
    <cfRule type="expression" dxfId="592" priority="104">
      <formula>AND(Q29="TRUE",U29="TRUE",AC29="TRUE",OR(W29="TRUE",Y29="TRUE"))</formula>
    </cfRule>
  </conditionalFormatting>
  <conditionalFormatting sqref="AC29">
    <cfRule type="expression" dxfId="591" priority="103">
      <formula>AND(Q29="TRUE",U29="TRUE",AC29="TRUE",OR(W29="TRUE",Y29="TRUE"))</formula>
    </cfRule>
  </conditionalFormatting>
  <conditionalFormatting sqref="R30">
    <cfRule type="expression" dxfId="590" priority="102">
      <formula>AND(R30="TRUE",V30="TRUE",OR(W30="TRUE",Y30="TRUE"))</formula>
    </cfRule>
  </conditionalFormatting>
  <conditionalFormatting sqref="V30">
    <cfRule type="expression" dxfId="589" priority="101">
      <formula>AND(R30="TRUE",V30="TRUE",OR(W30="TRUE",Y30="TRUE"))</formula>
    </cfRule>
  </conditionalFormatting>
  <conditionalFormatting sqref="W30">
    <cfRule type="expression" dxfId="588" priority="100">
      <formula>AND(R30="TRUE",V30="TRUE",OR(W30="TRUE",Y30="TRUE"))</formula>
    </cfRule>
  </conditionalFormatting>
  <conditionalFormatting sqref="Y30">
    <cfRule type="expression" dxfId="587" priority="99">
      <formula>AND(R30="TRUE",V30="TRUE",OR(W30="TRUE",Y30="TRUE"))</formula>
    </cfRule>
  </conditionalFormatting>
  <conditionalFormatting sqref="AI31">
    <cfRule type="expression" dxfId="586" priority="93">
      <formula>AND(Q31="TRUE",U31="TRUE",OR(W31="TRUE",Y31="TRUE"),AE31="TRUE",AI31="TRUE")</formula>
    </cfRule>
  </conditionalFormatting>
  <conditionalFormatting sqref="AB33">
    <cfRule type="expression" dxfId="585" priority="86">
      <formula>(AB33="TRUE")</formula>
    </cfRule>
  </conditionalFormatting>
  <conditionalFormatting sqref="C4">
    <cfRule type="expression" dxfId="584" priority="80">
      <formula>$C$4="攻撃困難"</formula>
    </cfRule>
    <cfRule type="expression" dxfId="583" priority="85">
      <formula>$C$4="攻撃可能"</formula>
    </cfRule>
  </conditionalFormatting>
  <conditionalFormatting sqref="D4">
    <cfRule type="expression" dxfId="582" priority="79">
      <formula>$D$4="攻撃困難"</formula>
    </cfRule>
    <cfRule type="expression" dxfId="581" priority="82">
      <formula>$D$4="攻撃可能"</formula>
    </cfRule>
  </conditionalFormatting>
  <conditionalFormatting sqref="E4">
    <cfRule type="expression" dxfId="580" priority="78">
      <formula>$E$4="攻撃可能"</formula>
    </cfRule>
    <cfRule type="expression" dxfId="579" priority="83">
      <formula>$E$4="攻撃困難"</formula>
    </cfRule>
  </conditionalFormatting>
  <conditionalFormatting sqref="F4">
    <cfRule type="expression" dxfId="578" priority="77">
      <formula>$F$4="攻撃可能"</formula>
    </cfRule>
    <cfRule type="expression" dxfId="577" priority="81">
      <formula>$F$4="攻撃困難"</formula>
    </cfRule>
  </conditionalFormatting>
  <conditionalFormatting sqref="G4">
    <cfRule type="expression" dxfId="576" priority="76">
      <formula>$G$4="攻撃困難"</formula>
    </cfRule>
    <cfRule type="expression" dxfId="575" priority="84">
      <formula>$G$4="攻撃可能"</formula>
    </cfRule>
  </conditionalFormatting>
  <conditionalFormatting sqref="AL14">
    <cfRule type="expression" dxfId="574" priority="73">
      <formula>AND(P14="TRUE",U14="TRUE",OR(Y14="TRUE",AH14="TRUE"),AL14="TRUE")</formula>
    </cfRule>
  </conditionalFormatting>
  <conditionalFormatting sqref="AI18">
    <cfRule type="expression" dxfId="573" priority="72">
      <formula>AND(S18="TRUE",U18="TRUE",W18="TRUE",OR(Z18="TRUE",AI18="TRUE"))</formula>
    </cfRule>
  </conditionalFormatting>
  <conditionalFormatting sqref="AK19">
    <cfRule type="expression" dxfId="572" priority="71">
      <formula>AND(R19="TRUE",U19="TRUE",W19="TRUE",AK19="TRUE")</formula>
    </cfRule>
  </conditionalFormatting>
  <conditionalFormatting sqref="AK20">
    <cfRule type="expression" dxfId="571" priority="70">
      <formula>AND(T20="TRUE",U20="TRUE",W20="TRUE",AK20="FALSE")</formula>
    </cfRule>
  </conditionalFormatting>
  <conditionalFormatting sqref="AI23">
    <cfRule type="expression" dxfId="570" priority="69">
      <formula>AND(OR(AND(S23="TRUE",U23="TRUE"),AG23="TRUE"),OR(Z23="TRUE",AI23="TRUE"))</formula>
    </cfRule>
  </conditionalFormatting>
  <conditionalFormatting sqref="AI8">
    <cfRule type="expression" dxfId="569" priority="68">
      <formula>AND(OR(AND(Q8="TRUE",U8="TRUE"),AG8="TRUE"),OR(AF8="TRUE",Z8="TRUE",AI8="TRUE"))</formula>
    </cfRule>
  </conditionalFormatting>
  <conditionalFormatting sqref="AL9">
    <cfRule type="expression" dxfId="568" priority="67">
      <formula>AND(Q9="TRUE",U9="TRUE",AL9="TRUE")</formula>
    </cfRule>
  </conditionalFormatting>
  <conditionalFormatting sqref="AM10">
    <cfRule type="expression" dxfId="567" priority="66">
      <formula>AND(OR(AND(Q10="TRUE",U10="TRUE"),AG10="TRUE"),AM10="TRUE")</formula>
    </cfRule>
  </conditionalFormatting>
  <conditionalFormatting sqref="AL28">
    <cfRule type="expression" dxfId="566" priority="64">
      <formula>AND(Q28="TRUE",V28="TRUE",AL28="TRUE",OR(W28="TRUE",Y28="TRUE"))</formula>
    </cfRule>
  </conditionalFormatting>
  <conditionalFormatting sqref="AJ31">
    <cfRule type="expression" dxfId="565" priority="63">
      <formula>AND(Q31="TRUE",U31="TRUE",OR(W31="TRUE",Y31="TRUE"),AE31="TRUE",AJ31="TRUE")</formula>
    </cfRule>
  </conditionalFormatting>
  <conditionalFormatting sqref="AI24">
    <cfRule type="expression" dxfId="564" priority="57">
      <formula>AND(OR(AND(R24="TRUE",U24="TRUE",AF24="TRUE"),AG24="TRUE"),OR(Z24="TRUE",AI24="TRUE"))</formula>
    </cfRule>
  </conditionalFormatting>
  <conditionalFormatting sqref="U18">
    <cfRule type="expression" dxfId="563" priority="566">
      <formula>AND(S18="TRUE",U18="TRUE",W18="TRUE",OR(Z18="TRUE",AI18="TRUE"))</formula>
    </cfRule>
  </conditionalFormatting>
  <conditionalFormatting sqref="U19">
    <cfRule type="expression" dxfId="562" priority="567">
      <formula>AND(R19="TRUE",U19="TRUE",W19="TRUE",AK19="TRUE")</formula>
    </cfRule>
  </conditionalFormatting>
  <conditionalFormatting sqref="P14">
    <cfRule type="expression" dxfId="561" priority="568">
      <formula>AND(P14="TRUE",U14="TRUE",OR(Y14="TRUE",AH14="TRUE"),AL14="TRUE")</formula>
    </cfRule>
  </conditionalFormatting>
  <conditionalFormatting sqref="U14">
    <cfRule type="expression" dxfId="560" priority="569">
      <formula>AND(P14="TRUE",U14="TRUE",OR(Y14="TRUE",AH14="TRUE"),AL14="TRUE")</formula>
    </cfRule>
  </conditionalFormatting>
  <conditionalFormatting sqref="U20">
    <cfRule type="expression" dxfId="559" priority="570">
      <formula>AND(T20="TRUE",U20="TRUE",W20="TRUE",AK20="FALSE")</formula>
    </cfRule>
  </conditionalFormatting>
  <conditionalFormatting sqref="S18">
    <cfRule type="expression" dxfId="558" priority="571">
      <formula>AND(S18="TRUE",U18="TRUE",W18="TRUE",OR(Z18="TRUE",AI18="TRUE"))</formula>
    </cfRule>
  </conditionalFormatting>
  <conditionalFormatting sqref="T20">
    <cfRule type="expression" dxfId="557" priority="572">
      <formula>AND(T20="TRUE",U20="TRUE",W20="TRUE",AK20="FALSE")</formula>
    </cfRule>
  </conditionalFormatting>
  <conditionalFormatting sqref="U23">
    <cfRule type="expression" dxfId="556" priority="573">
      <formula>AND(OR(AND(S23="TRUE",U23="TRUE"),AG23="TRUE"),OR(Z23="TRUE",AI23="TRUE"))</formula>
    </cfRule>
  </conditionalFormatting>
  <conditionalFormatting sqref="Y14">
    <cfRule type="expression" dxfId="555" priority="574">
      <formula>AND(P14="TRUE",U14="TRUE",OR(Y14="TRUE",AH14="TRUE"),AL14="TRUE")</formula>
    </cfRule>
  </conditionalFormatting>
  <conditionalFormatting sqref="AH14">
    <cfRule type="expression" dxfId="554" priority="575">
      <formula>AND(P14="TRUE",U14="TRUE",OR(Y14="TRUE",AH14="TRUE"),AL14="TRUE")</formula>
    </cfRule>
  </conditionalFormatting>
  <conditionalFormatting sqref="AK14">
    <cfRule type="expression" dxfId="553" priority="576">
      <formula>AND(AG14="TRUE",AK14="TRUE",OR(AM14="TRUE",AS14="TRUE"),AW14="TRUE")</formula>
    </cfRule>
  </conditionalFormatting>
  <conditionalFormatting sqref="W18">
    <cfRule type="expression" dxfId="552" priority="577">
      <formula>AND(S18="TRUE",U18="TRUE",W18="TRUE",OR(Z18="TRUE",AI18="TRUE"))</formula>
    </cfRule>
  </conditionalFormatting>
  <conditionalFormatting sqref="Z18">
    <cfRule type="expression" dxfId="551" priority="578">
      <formula>AND(S18="TRUE",U18="TRUE",W18="TRUE",OR(Z18="TRUE",AI18="TRUE"))</formula>
    </cfRule>
  </conditionalFormatting>
  <conditionalFormatting sqref="W19">
    <cfRule type="expression" dxfId="550" priority="579">
      <formula>AND(R19="TRUE",U19="TRUE",W19="TRUE",AK19="TRUE")</formula>
    </cfRule>
  </conditionalFormatting>
  <conditionalFormatting sqref="R19">
    <cfRule type="expression" dxfId="549" priority="580">
      <formula>AND(R19="TRUE",U19="TRUE",W19="TRUE",AK19="TRUE")</formula>
    </cfRule>
  </conditionalFormatting>
  <conditionalFormatting sqref="W20">
    <cfRule type="expression" dxfId="548" priority="581">
      <formula>AND(T20="TRUE",U20="TRUE",W20="TRUE",AK20="FALSE")</formula>
    </cfRule>
  </conditionalFormatting>
  <conditionalFormatting sqref="AG23">
    <cfRule type="expression" dxfId="547" priority="582">
      <formula>AND(OR(AND(S23="TRUE",U23="TRUE"),AG23="TRUE"),OR(Z23="TRUE",AI23="TRUE"))</formula>
    </cfRule>
  </conditionalFormatting>
  <conditionalFormatting sqref="Z23">
    <cfRule type="expression" dxfId="546" priority="583">
      <formula>AND(OR(AND(S23="TRUE",U23="TRUE"),AG23="TRUE"),OR(Z23="TRUE",AI23="TRUE"))</formula>
    </cfRule>
  </conditionalFormatting>
  <conditionalFormatting sqref="Q8">
    <cfRule type="expression" dxfId="545" priority="584">
      <formula>AND(OR(AND(Q8="TRUE",U8="TRUE"),AG8="TRUE"),OR(AF8="TRUE",Z8="TRUE",AI8="TRUE"))</formula>
    </cfRule>
  </conditionalFormatting>
  <conditionalFormatting sqref="U8">
    <cfRule type="expression" dxfId="544" priority="585">
      <formula>AND(OR(AND(Q8="TRUE",U8="TRUE"),AG8="TRUE"),OR(AF8="TRUE",Z8="TRUE",AI8="TRUE"))</formula>
    </cfRule>
  </conditionalFormatting>
  <conditionalFormatting sqref="Z8">
    <cfRule type="expression" dxfId="543" priority="586">
      <formula>AND(OR(AND(Q8="TRUE",U8="TRUE"),AG8="TRUE"),OR(AF8="TRUE",Z8="TRUE",AI8="TRUE"))</formula>
    </cfRule>
  </conditionalFormatting>
  <conditionalFormatting sqref="AE8">
    <cfRule type="expression" dxfId="542" priority="587">
      <formula>AND(OR(AND(Q8="TRUE",U8="TRUE"),AG8="TRUE"),OR(AE8="TRUE",Z8="TRUE",#REF!="TRUE"))</formula>
    </cfRule>
  </conditionalFormatting>
  <conditionalFormatting sqref="AG8">
    <cfRule type="expression" dxfId="541" priority="588">
      <formula>AND(OR(AND(Q8="TRUE",U8="TRUE"),AG8="TRUE"),OR(AF8="TRUE",Z8="TRUE",AI8="TRUE"))</formula>
    </cfRule>
  </conditionalFormatting>
  <conditionalFormatting sqref="Q9">
    <cfRule type="expression" dxfId="540" priority="589">
      <formula>AND(Q9="TRUE",U9="TRUE",AL9="TRUE")</formula>
    </cfRule>
  </conditionalFormatting>
  <conditionalFormatting sqref="U9">
    <cfRule type="expression" dxfId="539" priority="590">
      <formula>AND(Q9="TRUE",U9="TRUE",AL9="TRUE")</formula>
    </cfRule>
  </conditionalFormatting>
  <conditionalFormatting sqref="Q10">
    <cfRule type="expression" dxfId="538" priority="591">
      <formula>AND(OR(AND(Q10="TRUE",U10="TRUE"),AG10="TRUE"),AM10="TRUE")</formula>
    </cfRule>
  </conditionalFormatting>
  <conditionalFormatting sqref="U10">
    <cfRule type="expression" dxfId="537" priority="592">
      <formula>AND(OR(AND(Q10="TRUE",U10="TRUE"),AG10="TRUE"),AM10="TRUE")</formula>
    </cfRule>
  </conditionalFormatting>
  <conditionalFormatting sqref="AG10">
    <cfRule type="expression" dxfId="536" priority="593">
      <formula>AND(OR(AND(Q10="TRUE",U10="TRUE"),AG10="TRUE"),AM10="TRUE")</formula>
    </cfRule>
  </conditionalFormatting>
  <conditionalFormatting sqref="Q28">
    <cfRule type="expression" dxfId="535" priority="599">
      <formula>AND(Q28="TRUE",V28="TRUE",AL28="TRUE",OR(W28="TRUE",Y28="TRUE"))</formula>
    </cfRule>
  </conditionalFormatting>
  <conditionalFormatting sqref="V28">
    <cfRule type="expression" dxfId="534" priority="600">
      <formula>AND(Q28="TRUE",V28="TRUE",AL28="TRUE",OR(W28="TRUE",Y28="TRUE"))</formula>
    </cfRule>
  </conditionalFormatting>
  <conditionalFormatting sqref="W28">
    <cfRule type="expression" dxfId="533" priority="601">
      <formula>AND(Q28="TRUE",V28="TRUE",AL28="TRUE",OR(W28="TRUE",Y28="TRUE"))</formula>
    </cfRule>
  </conditionalFormatting>
  <conditionalFormatting sqref="Y28">
    <cfRule type="expression" dxfId="532" priority="602">
      <formula>AND(Q28="TRUE",V28="TRUE",AL28="TRUE",OR(W28="TRUE",Y28="TRUE"))</formula>
    </cfRule>
  </conditionalFormatting>
  <conditionalFormatting sqref="Q31">
    <cfRule type="expression" dxfId="531" priority="603">
      <formula>AND(Q31="TRUE",U31="TRUE",OR(W31="TRUE",Y31="TRUE"),AE31="TRUE",AJ31="TRUE")</formula>
    </cfRule>
  </conditionalFormatting>
  <conditionalFormatting sqref="U31">
    <cfRule type="expression" dxfId="530" priority="604">
      <formula>AND(Q31="TRUE",U31="TRUE",OR(W31="TRUE",Y31="TRUE"),AE31="TRUE",AJ31="TRUE")</formula>
    </cfRule>
  </conditionalFormatting>
  <conditionalFormatting sqref="W31">
    <cfRule type="expression" dxfId="529" priority="605">
      <formula>AND(Q31="TRUE",U31="TRUE",OR(W31="TRUE",Y31="TRUE"),AE31="TRUE",AJ31="TRUE")</formula>
    </cfRule>
  </conditionalFormatting>
  <conditionalFormatting sqref="Y31">
    <cfRule type="expression" dxfId="528" priority="606">
      <formula>AND(Q31="TRUE",U31="TRUE",OR(W31="TRUE",Y31="TRUE"),AE31="TRUE",AJ31="TRUE")</formula>
    </cfRule>
  </conditionalFormatting>
  <conditionalFormatting sqref="Q32">
    <cfRule type="expression" dxfId="527" priority="607">
      <formula>AND(Q32="TRUE",U32="TRUE",(OR(W32="TRUE",Y32="TRUE")),AC32="TRUE",AI32="TRUE")</formula>
    </cfRule>
  </conditionalFormatting>
  <conditionalFormatting sqref="U32">
    <cfRule type="expression" dxfId="526" priority="608">
      <formula>AND(Q32="TRUE",U32="TRUE",(OR(W32="TRUE",Y32="TRUE")),AC32="TRUE",AI32="TRUE")</formula>
    </cfRule>
  </conditionalFormatting>
  <conditionalFormatting sqref="W32">
    <cfRule type="expression" dxfId="525" priority="609">
      <formula>AND(Q32="TRUE",U32="TRUE",(OR(W32="TRUE",Y32="TRUE")),AC32="TRUE",AI32="TRUE")</formula>
    </cfRule>
  </conditionalFormatting>
  <conditionalFormatting sqref="Y32">
    <cfRule type="expression" dxfId="524" priority="610">
      <formula>AND(Q32="TRUE",U32="TRUE",(OR(W32="TRUE",Y32="TRUE")),AC32="TRUE",AI32="TRUE")</formula>
    </cfRule>
  </conditionalFormatting>
  <conditionalFormatting sqref="AC32">
    <cfRule type="expression" dxfId="523" priority="611">
      <formula>AND(Q32="TRUE",U32="TRUE",(OR(W32="TRUE",Y32="TRUE")),AC32="TRUE",AI32="TRUE")</formula>
    </cfRule>
  </conditionalFormatting>
  <conditionalFormatting sqref="AF8">
    <cfRule type="expression" dxfId="522" priority="612">
      <formula>AND(OR(AND(Q8="TRUE",U8="TRUE"),AG8="TRUE"),OR(AF8="TRUE",Z8="TRUE",AI8="TRUE"))</formula>
    </cfRule>
  </conditionalFormatting>
  <conditionalFormatting sqref="AE31">
    <cfRule type="expression" dxfId="521" priority="613">
      <formula>AND(Q31="TRUE",U31="TRUE",OR(W31="TRUE",Y31="TRUE"),AE31="TRUE",AJ31="TRUE")</formula>
    </cfRule>
  </conditionalFormatting>
  <conditionalFormatting sqref="S23">
    <cfRule type="expression" dxfId="520" priority="614">
      <formula>AND(OR(AND(S23="TRUE",U23="TRUE"),AG23="TRUE"),OR(Z23="TRUE",AI23="TRUE"))</formula>
    </cfRule>
  </conditionalFormatting>
  <conditionalFormatting sqref="U24">
    <cfRule type="expression" dxfId="519" priority="615">
      <formula>AND(OR(AND(R24="TRUE",U24="TRUE",AF24="TRUE"),AG24="TRUE"),OR(Z24="TRUE",AI24="TRUE"))</formula>
    </cfRule>
  </conditionalFormatting>
  <conditionalFormatting sqref="AG24">
    <cfRule type="expression" dxfId="518" priority="616">
      <formula>AND(OR(AND(R24="TRUE",U24="TRUE",AF24="TRUE"),AG24="TRUE"),OR(Z24="TRUE",AI24="TRUE"))</formula>
    </cfRule>
  </conditionalFormatting>
  <conditionalFormatting sqref="Z24">
    <cfRule type="expression" dxfId="517" priority="617">
      <formula>AND(OR(AND(R24="TRUE",U24="TRUE",AF24="TRUE"),AG24="TRUE"),OR(Z24="TRUE",AI24="TRUE"))</formula>
    </cfRule>
  </conditionalFormatting>
  <conditionalFormatting sqref="R24">
    <cfRule type="expression" dxfId="516" priority="618">
      <formula>AND(OR(AND(R24="TRUE",U24="TRUE",AF24="TRUE"),AG24="TRUE"),OR(Z24="TRUE",AI24="TRUE"))</formula>
    </cfRule>
  </conditionalFormatting>
  <conditionalFormatting sqref="AF24">
    <cfRule type="expression" dxfId="515" priority="619">
      <formula>AND(OR(AND(R24="TRUE",U24="TRUE",AF24="TRUE"),AG24="TRUE"),OR(Z24="TRUE",AI24="TRUE"))</formula>
    </cfRule>
  </conditionalFormatting>
  <conditionalFormatting sqref="AI32">
    <cfRule type="expression" dxfId="514" priority="52">
      <formula>AND(Q32="TRUE",U32="TRUE",(OR(W32="TRUE",Y32="TRUE")),AC32="TRUE",AI32="TRUE")</formula>
    </cfRule>
  </conditionalFormatting>
  <conditionalFormatting sqref="O34">
    <cfRule type="cellIs" dxfId="513" priority="49" operator="equal">
      <formula>"攻撃可能"</formula>
    </cfRule>
    <cfRule type="cellIs" dxfId="512" priority="50" operator="equal">
      <formula>"攻撃困難"</formula>
    </cfRule>
  </conditionalFormatting>
  <conditionalFormatting sqref="AB34">
    <cfRule type="expression" dxfId="511" priority="48">
      <formula>(AB34="TRUE")</formula>
    </cfRule>
  </conditionalFormatting>
  <conditionalFormatting sqref="T28">
    <cfRule type="expression" dxfId="510" priority="26">
      <formula>AND(T28="TRUE",V28="TRUE",OR(W28="TRUE",Y28="TRUE"))</formula>
    </cfRule>
  </conditionalFormatting>
  <conditionalFormatting sqref="V28">
    <cfRule type="expression" dxfId="509" priority="25">
      <formula>AND(T28="TRUE",V28="TRUE",OR(W28="TRUE",Y28="TRUE"))</formula>
    </cfRule>
  </conditionalFormatting>
  <conditionalFormatting sqref="W28">
    <cfRule type="expression" dxfId="508" priority="24">
      <formula>AND(T28="TRUE",V28="TRUE",OR(W28="TRUE",Y28="TRUE"))</formula>
    </cfRule>
  </conditionalFormatting>
  <conditionalFormatting sqref="Y28">
    <cfRule type="expression" dxfId="507" priority="23">
      <formula>AND(T28="TRUE",V28="TRUE",OR(W28="TRUE",Y28="TRUE"))</formula>
    </cfRule>
  </conditionalFormatting>
  <conditionalFormatting sqref="AK29">
    <cfRule type="expression" dxfId="506" priority="22">
      <formula>AND(Q29="TRUE",V29="TRUE",AK29="TRUE",OR(W29="TRUE",Y29="TRUE"))</formula>
    </cfRule>
  </conditionalFormatting>
  <conditionalFormatting sqref="Q30">
    <cfRule type="expression" dxfId="505" priority="21">
      <formula>AND(Q30="TRUE",U30="TRUE",AC30="TRUE",OR(W30="TRUE",Y30="TRUE"))</formula>
    </cfRule>
  </conditionalFormatting>
  <conditionalFormatting sqref="U30">
    <cfRule type="expression" dxfId="504" priority="20">
      <formula>AND(Q30="TRUE",U30="TRUE",AC30="TRUE",OR(W30="TRUE",Y30="TRUE"))</formula>
    </cfRule>
  </conditionalFormatting>
  <conditionalFormatting sqref="W30">
    <cfRule type="expression" dxfId="503" priority="19">
      <formula>AND(Q30="TRUE",U30="TRUE",AC30="TRUE",OR(W30="TRUE",Y30="TRUE"))</formula>
    </cfRule>
  </conditionalFormatting>
  <conditionalFormatting sqref="Y30">
    <cfRule type="expression" dxfId="502" priority="18">
      <formula>AND(Q30="TRUE",U30="TRUE",AC30="TRUE",OR(W30="TRUE",Y30="TRUE"))</formula>
    </cfRule>
  </conditionalFormatting>
  <conditionalFormatting sqref="AC30">
    <cfRule type="expression" dxfId="501" priority="17">
      <formula>AND(Q30="TRUE",U30="TRUE",AC30="TRUE",OR(W30="TRUE",Y30="TRUE"))</formula>
    </cfRule>
  </conditionalFormatting>
  <conditionalFormatting sqref="R31">
    <cfRule type="expression" dxfId="500" priority="16">
      <formula>AND(R31="TRUE",V31="TRUE",OR(W31="TRUE",Y31="TRUE"))</formula>
    </cfRule>
  </conditionalFormatting>
  <conditionalFormatting sqref="V31">
    <cfRule type="expression" dxfId="499" priority="15">
      <formula>AND(R31="TRUE",V31="TRUE",OR(W31="TRUE",Y31="TRUE"))</formula>
    </cfRule>
  </conditionalFormatting>
  <conditionalFormatting sqref="W31">
    <cfRule type="expression" dxfId="498" priority="14">
      <formula>AND(R31="TRUE",V31="TRUE",OR(W31="TRUE",Y31="TRUE"))</formula>
    </cfRule>
  </conditionalFormatting>
  <conditionalFormatting sqref="Y31">
    <cfRule type="expression" dxfId="497" priority="13">
      <formula>AND(R31="TRUE",V31="TRUE",OR(W31="TRUE",Y31="TRUE"))</formula>
    </cfRule>
  </conditionalFormatting>
  <conditionalFormatting sqref="AI32">
    <cfRule type="expression" dxfId="496" priority="12">
      <formula>AND(Q32="TRUE",U32="TRUE",OR(W32="TRUE",Y32="TRUE"),AE32="TRUE",AI32="TRUE")</formula>
    </cfRule>
  </conditionalFormatting>
  <conditionalFormatting sqref="AL29">
    <cfRule type="expression" dxfId="495" priority="11">
      <formula>AND(Q29="TRUE",V29="TRUE",AL29="TRUE",OR(W29="TRUE",Y29="TRUE"))</formula>
    </cfRule>
  </conditionalFormatting>
  <conditionalFormatting sqref="AJ32">
    <cfRule type="expression" dxfId="494" priority="10">
      <formula>AND(Q32="TRUE",U32="TRUE",OR(W32="TRUE",Y32="TRUE"),AE32="TRUE",AJ32="TRUE")</formula>
    </cfRule>
  </conditionalFormatting>
  <conditionalFormatting sqref="Q29">
    <cfRule type="expression" dxfId="493" priority="27">
      <formula>AND(Q29="TRUE",V29="TRUE",AL29="TRUE",OR(W29="TRUE",Y29="TRUE"))</formula>
    </cfRule>
  </conditionalFormatting>
  <conditionalFormatting sqref="V29">
    <cfRule type="expression" dxfId="492" priority="28">
      <formula>AND(Q29="TRUE",V29="TRUE",AL29="TRUE",OR(W29="TRUE",Y29="TRUE"))</formula>
    </cfRule>
  </conditionalFormatting>
  <conditionalFormatting sqref="W29">
    <cfRule type="expression" dxfId="491" priority="29">
      <formula>AND(Q29="TRUE",V29="TRUE",AL29="TRUE",OR(W29="TRUE",Y29="TRUE"))</formula>
    </cfRule>
  </conditionalFormatting>
  <conditionalFormatting sqref="Y29">
    <cfRule type="expression" dxfId="490" priority="30">
      <formula>AND(Q29="TRUE",V29="TRUE",AL29="TRUE",OR(W29="TRUE",Y29="TRUE"))</formula>
    </cfRule>
  </conditionalFormatting>
  <conditionalFormatting sqref="Q32">
    <cfRule type="expression" dxfId="489" priority="31">
      <formula>AND(Q32="TRUE",U32="TRUE",OR(W32="TRUE",Y32="TRUE"),AE32="TRUE",AJ32="TRUE")</formula>
    </cfRule>
  </conditionalFormatting>
  <conditionalFormatting sqref="U32">
    <cfRule type="expression" dxfId="488" priority="32">
      <formula>AND(Q32="TRUE",U32="TRUE",OR(W32="TRUE",Y32="TRUE"),AE32="TRUE",AJ32="TRUE")</formula>
    </cfRule>
  </conditionalFormatting>
  <conditionalFormatting sqref="W32">
    <cfRule type="expression" dxfId="487" priority="33">
      <formula>AND(Q32="TRUE",U32="TRUE",OR(W32="TRUE",Y32="TRUE"),AE32="TRUE",AJ32="TRUE")</formula>
    </cfRule>
  </conditionalFormatting>
  <conditionalFormatting sqref="Y32">
    <cfRule type="expression" dxfId="486" priority="34">
      <formula>AND(Q32="TRUE",U32="TRUE",OR(W32="TRUE",Y32="TRUE"),AE32="TRUE",AJ32="TRUE")</formula>
    </cfRule>
  </conditionalFormatting>
  <conditionalFormatting sqref="Q33">
    <cfRule type="expression" dxfId="485" priority="35">
      <formula>AND(Q33="TRUE",U33="TRUE",(OR(W33="TRUE",Y33="TRUE")),AC33="TRUE",AI33="TRUE")</formula>
    </cfRule>
  </conditionalFormatting>
  <conditionalFormatting sqref="U33">
    <cfRule type="expression" dxfId="484" priority="36">
      <formula>AND(Q33="TRUE",U33="TRUE",(OR(W33="TRUE",Y33="TRUE")),AC33="TRUE",AI33="TRUE")</formula>
    </cfRule>
  </conditionalFormatting>
  <conditionalFormatting sqref="W33">
    <cfRule type="expression" dxfId="483" priority="37">
      <formula>AND(Q33="TRUE",U33="TRUE",(OR(W33="TRUE",Y33="TRUE")),AC33="TRUE",AI33="TRUE")</formula>
    </cfRule>
  </conditionalFormatting>
  <conditionalFormatting sqref="Y33">
    <cfRule type="expression" dxfId="482" priority="38">
      <formula>AND(Q33="TRUE",U33="TRUE",(OR(W33="TRUE",Y33="TRUE")),AC33="TRUE",AI33="TRUE")</formula>
    </cfRule>
  </conditionalFormatting>
  <conditionalFormatting sqref="AC33">
    <cfRule type="expression" dxfId="481" priority="39">
      <formula>AND(Q33="TRUE",U33="TRUE",(OR(W33="TRUE",Y33="TRUE")),AC33="TRUE",AI33="TRUE")</formula>
    </cfRule>
  </conditionalFormatting>
  <conditionalFormatting sqref="AE32">
    <cfRule type="expression" dxfId="480" priority="40">
      <formula>AND(Q32="TRUE",U32="TRUE",OR(W32="TRUE",Y32="TRUE"),AE32="TRUE",AJ32="TRUE")</formula>
    </cfRule>
  </conditionalFormatting>
  <conditionalFormatting sqref="AI33">
    <cfRule type="expression" dxfId="479" priority="9">
      <formula>AND(Q33="TRUE",U33="TRUE",(OR(W33="TRUE",Y33="TRUE")),AC33="TRUE",AI33="TRUE")</formula>
    </cfRule>
  </conditionalFormatting>
  <conditionalFormatting sqref="AI27">
    <cfRule type="expression" dxfId="478" priority="41">
      <formula>AND(S27="TRUE",V27="TRUE",W27="TRUE",OR(X27="TRUE",AA27="TRUE",AI27="TRUE"))</formula>
    </cfRule>
  </conditionalFormatting>
  <conditionalFormatting sqref="AJ27">
    <cfRule type="expression" dxfId="477" priority="42">
      <formula>AND(S27="TRUE",V27="TRUE",(OR(W27="TRUE",Y27="TRUE")),(OR(X27="TRUE",AA27="TRUE",AJ27="TRUE")))</formula>
    </cfRule>
  </conditionalFormatting>
  <conditionalFormatting sqref="S27">
    <cfRule type="expression" dxfId="476" priority="43">
      <formula>AND(S27="TRUE",V27="TRUE",(OR(W27="TRUE",Y27="TRUE")),(OR(X27="TRUE",AA27="TRUE",AJ27="TRUE")))</formula>
    </cfRule>
  </conditionalFormatting>
  <conditionalFormatting sqref="V27">
    <cfRule type="expression" dxfId="475" priority="44">
      <formula>AND(S27="TRUE",V27="TRUE",(OR(W27="TRUE",Y27="TRUE")),(OR(X27="TRUE",AA27="TRUE",AJ27="TRUE")))</formula>
    </cfRule>
  </conditionalFormatting>
  <conditionalFormatting sqref="W27">
    <cfRule type="expression" dxfId="474" priority="45">
      <formula>AND(S27="TRUE",V27="TRUE",(OR(W27="TRUE",Y27="TRUE")),(OR(X27="TRUE",AA27="TRUE",AJ27="TRUE")))</formula>
    </cfRule>
  </conditionalFormatting>
  <conditionalFormatting sqref="X27">
    <cfRule type="expression" dxfId="473" priority="46">
      <formula>AND(S27="TRUE",V27="TRUE",(OR(W27="TRUE",Y27="TRUE")),(OR(X27="TRUE",AA27="TRUE",AJ27="TRUE")))</formula>
    </cfRule>
  </conditionalFormatting>
  <conditionalFormatting sqref="AA27">
    <cfRule type="expression" dxfId="472" priority="47">
      <formula>AND(S27="TRUE",V27="TRUE",(OR(W27="TRUE",Y27="TRUE")),(OR(X27="TRUE",AA27="TRUE",AJ27="TRUE")))</formula>
    </cfRule>
  </conditionalFormatting>
  <conditionalFormatting sqref="Y27">
    <cfRule type="expression" dxfId="471" priority="8">
      <formula>AND(S27="TRUE",V27="TRUE",(OR(W27="TRUE",Y27="TRUE")),(OR(X27="TRUE",AA27="TRUE",AJ27="TRUE")))</formula>
    </cfRule>
  </conditionalFormatting>
  <conditionalFormatting sqref="O26">
    <cfRule type="cellIs" dxfId="470" priority="6" operator="equal">
      <formula>"攻撃可能"</formula>
    </cfRule>
    <cfRule type="cellIs" dxfId="469" priority="7" operator="equal">
      <formula>"攻撃困難"</formula>
    </cfRule>
  </conditionalFormatting>
  <conditionalFormatting sqref="AB25">
    <cfRule type="expression" dxfId="467" priority="1">
      <formula>(AB25="TRUE")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B97E-C943-4CCC-9544-07840BB3F0B3}">
  <dimension ref="A4:F57"/>
  <sheetViews>
    <sheetView workbookViewId="0"/>
  </sheetViews>
  <sheetFormatPr defaultRowHeight="18.75" x14ac:dyDescent="0.4"/>
  <cols>
    <col min="2" max="2" width="9" style="53"/>
    <col min="3" max="3" width="80.125" style="49" bestFit="1" customWidth="1"/>
    <col min="4" max="4" width="9" style="49"/>
    <col min="5" max="5" width="18.375" bestFit="1" customWidth="1"/>
    <col min="6" max="6" width="16.25" bestFit="1" customWidth="1"/>
  </cols>
  <sheetData>
    <row r="4" spans="1:6" x14ac:dyDescent="0.4">
      <c r="B4" s="80"/>
    </row>
    <row r="5" spans="1:6" x14ac:dyDescent="0.4">
      <c r="B5" s="80"/>
    </row>
    <row r="7" spans="1:6" x14ac:dyDescent="0.4">
      <c r="A7" t="s">
        <v>258</v>
      </c>
      <c r="C7" s="75" t="s">
        <v>259</v>
      </c>
      <c r="D7" s="49" t="s">
        <v>260</v>
      </c>
      <c r="E7" t="s">
        <v>261</v>
      </c>
      <c r="F7" t="s">
        <v>262</v>
      </c>
    </row>
    <row r="8" spans="1:6" ht="18.75" customHeight="1" x14ac:dyDescent="0.4">
      <c r="B8" s="146" t="s">
        <v>43</v>
      </c>
      <c r="C8" s="121" t="s">
        <v>263</v>
      </c>
      <c r="D8" s="144" t="str">
        <f>IF('Ⅳ. 総合判定結果'!AE44="TRUE", "該当", "非該当")</f>
        <v>非該当</v>
      </c>
      <c r="E8" s="3" t="s">
        <v>264</v>
      </c>
      <c r="F8" s="3" t="str">
        <f>IF('Ⅱ. 質問'!D4="YES", "YES", "NO")</f>
        <v>NO</v>
      </c>
    </row>
    <row r="9" spans="1:6" x14ac:dyDescent="0.4">
      <c r="B9" s="147"/>
      <c r="C9" s="123"/>
      <c r="D9" s="145"/>
      <c r="E9" s="3" t="s">
        <v>265</v>
      </c>
      <c r="F9" s="3" t="str">
        <f>IF('Ⅱ. 質問'!D5="YES", "YES", "NO")</f>
        <v>NO</v>
      </c>
    </row>
    <row r="10" spans="1:6" x14ac:dyDescent="0.4">
      <c r="A10" t="s">
        <v>266</v>
      </c>
      <c r="C10" s="75" t="s">
        <v>267</v>
      </c>
    </row>
    <row r="11" spans="1:6" ht="21.75" customHeight="1" x14ac:dyDescent="0.4">
      <c r="B11" s="137" t="s">
        <v>48</v>
      </c>
      <c r="C11" s="146" t="s">
        <v>268</v>
      </c>
      <c r="D11" s="144" t="str">
        <f>IF('Ⅳ. 総合判定結果'!AE45="TRUE", "該当", "非該当")</f>
        <v>非該当</v>
      </c>
      <c r="E11" s="3" t="s">
        <v>269</v>
      </c>
      <c r="F11" s="3" t="str">
        <f>IF('Ⅱ. 質問'!D8="YES", "YES", "NO")</f>
        <v>NO</v>
      </c>
    </row>
    <row r="12" spans="1:6" ht="21.75" customHeight="1" x14ac:dyDescent="0.4">
      <c r="B12" s="133"/>
      <c r="C12" s="147"/>
      <c r="D12" s="145"/>
      <c r="E12" s="3" t="s">
        <v>270</v>
      </c>
      <c r="F12" s="3" t="str">
        <f>IF('Ⅱ. 質問'!D14="YES", "YES", "NO")</f>
        <v>NO</v>
      </c>
    </row>
    <row r="13" spans="1:6" x14ac:dyDescent="0.4">
      <c r="B13" s="137" t="s">
        <v>50</v>
      </c>
      <c r="C13" s="146" t="s">
        <v>271</v>
      </c>
      <c r="D13" s="144" t="str">
        <f>IF('Ⅳ. 総合判定結果'!AE46="TRUE", "該当", "非該当")</f>
        <v>非該当</v>
      </c>
      <c r="E13" s="3" t="s">
        <v>272</v>
      </c>
      <c r="F13" s="3" t="str">
        <f>IF('Ⅱ. 質問'!D9="YES", "YES", "NO")</f>
        <v>NO</v>
      </c>
    </row>
    <row r="14" spans="1:6" x14ac:dyDescent="0.4">
      <c r="B14" s="133"/>
      <c r="C14" s="147"/>
      <c r="D14" s="145"/>
      <c r="E14" s="3" t="s">
        <v>273</v>
      </c>
      <c r="F14" s="3" t="str">
        <f>IF('Ⅱ. 質問'!D15="YES", "YES", "NO")</f>
        <v>NO</v>
      </c>
    </row>
    <row r="15" spans="1:6" x14ac:dyDescent="0.4">
      <c r="B15" s="137" t="s">
        <v>52</v>
      </c>
      <c r="C15" s="146" t="s">
        <v>274</v>
      </c>
      <c r="D15" s="144" t="str">
        <f>IF('Ⅳ. 総合判定結果'!AE47="TRUE", "該当", "非該当")</f>
        <v>非該当</v>
      </c>
      <c r="E15" s="3" t="s">
        <v>275</v>
      </c>
      <c r="F15" s="3" t="str">
        <f>IF('Ⅱ. 質問'!D10="YES", "YES", "NO")</f>
        <v>NO</v>
      </c>
    </row>
    <row r="16" spans="1:6" x14ac:dyDescent="0.4">
      <c r="B16" s="133"/>
      <c r="C16" s="147"/>
      <c r="D16" s="145"/>
      <c r="E16" s="3" t="s">
        <v>276</v>
      </c>
      <c r="F16" s="3" t="str">
        <f>IF('Ⅱ. 質問'!D16="YES", "YES", "NO")</f>
        <v>NO</v>
      </c>
    </row>
    <row r="17" spans="1:6" x14ac:dyDescent="0.4">
      <c r="B17" s="137" t="s">
        <v>54</v>
      </c>
      <c r="C17" s="146" t="s">
        <v>277</v>
      </c>
      <c r="D17" s="144" t="str">
        <f>IF('Ⅳ. 総合判定結果'!AE48="TRUE", "該当", "非該当")</f>
        <v>非該当</v>
      </c>
      <c r="E17" s="3" t="s">
        <v>278</v>
      </c>
      <c r="F17" s="3" t="str">
        <f>IF('Ⅱ. 質問'!D11="YES", "YES", "NO")</f>
        <v>NO</v>
      </c>
    </row>
    <row r="18" spans="1:6" x14ac:dyDescent="0.4">
      <c r="B18" s="133"/>
      <c r="C18" s="147"/>
      <c r="D18" s="145"/>
      <c r="E18" s="3" t="s">
        <v>279</v>
      </c>
      <c r="F18" s="3" t="str">
        <f>IF('Ⅱ. 質問'!D17="YES", "YES", "NO")</f>
        <v>NO</v>
      </c>
    </row>
    <row r="20" spans="1:6" x14ac:dyDescent="0.4">
      <c r="A20" t="s">
        <v>280</v>
      </c>
      <c r="C20" s="75" t="s">
        <v>281</v>
      </c>
    </row>
    <row r="21" spans="1:6" x14ac:dyDescent="0.4">
      <c r="B21" s="137" t="s">
        <v>63</v>
      </c>
      <c r="C21" s="121" t="s">
        <v>282</v>
      </c>
      <c r="D21" s="144" t="str">
        <f>IF('Ⅳ. 総合判定結果'!AE49="TRUE", "該当", "非該当")</f>
        <v>非該当</v>
      </c>
      <c r="E21" s="3" t="s">
        <v>283</v>
      </c>
      <c r="F21" s="3" t="str">
        <f>IF('Ⅱ. 質問'!D20="YES", "YES", "NO")</f>
        <v>NO</v>
      </c>
    </row>
    <row r="22" spans="1:6" x14ac:dyDescent="0.4">
      <c r="B22" s="133"/>
      <c r="C22" s="123"/>
      <c r="D22" s="145"/>
      <c r="E22" s="3" t="s">
        <v>284</v>
      </c>
      <c r="F22" s="3" t="str">
        <f>IF('Ⅱ. 質問'!D21="YES", "YES", "NO")</f>
        <v>NO</v>
      </c>
    </row>
    <row r="23" spans="1:6" x14ac:dyDescent="0.4">
      <c r="B23" s="66" t="s">
        <v>67</v>
      </c>
      <c r="C23" s="74" t="s">
        <v>285</v>
      </c>
      <c r="D23" s="79" t="str">
        <f>IF('Ⅳ. 総合判定結果'!AE50="TRUE", "該当", "非該当")</f>
        <v>非該当</v>
      </c>
      <c r="E23" s="3" t="s">
        <v>284</v>
      </c>
      <c r="F23" s="3" t="str">
        <f>IF('Ⅱ. 質問'!D21="YES", "YES", "NO")</f>
        <v>NO</v>
      </c>
    </row>
    <row r="25" spans="1:6" x14ac:dyDescent="0.4">
      <c r="A25" t="s">
        <v>286</v>
      </c>
      <c r="C25" s="75" t="s">
        <v>287</v>
      </c>
    </row>
    <row r="26" spans="1:6" x14ac:dyDescent="0.4">
      <c r="B26" s="66" t="s">
        <v>72</v>
      </c>
      <c r="C26" s="74" t="s">
        <v>288</v>
      </c>
      <c r="D26" s="79" t="str">
        <f>IF('Ⅳ. 総合判定結果'!AE51="TRUE", "該当", "非該当")</f>
        <v>非該当</v>
      </c>
      <c r="E26" s="3" t="s">
        <v>289</v>
      </c>
      <c r="F26" s="3" t="str">
        <f>IF('Ⅱ. 質問'!D24="YES", "YES", "NO")</f>
        <v>NO</v>
      </c>
    </row>
    <row r="27" spans="1:6" x14ac:dyDescent="0.4">
      <c r="B27" s="66" t="s">
        <v>76</v>
      </c>
      <c r="C27" s="74" t="s">
        <v>290</v>
      </c>
      <c r="D27" s="79" t="str">
        <f>IF('Ⅳ. 総合判定結果'!AE52="TRUE", "該当", "非該当")</f>
        <v>非該当</v>
      </c>
      <c r="E27" s="3" t="s">
        <v>291</v>
      </c>
      <c r="F27" s="3" t="str">
        <f>IF('Ⅱ. 質問'!D25="YES", "YES", "NO")</f>
        <v>NO</v>
      </c>
    </row>
    <row r="28" spans="1:6" ht="56.25" x14ac:dyDescent="0.4">
      <c r="B28" s="66" t="s">
        <v>78</v>
      </c>
      <c r="C28" s="74" t="s">
        <v>292</v>
      </c>
      <c r="D28" s="79" t="str">
        <f>IF('Ⅳ. 総合判定結果'!AE53="TRUE", "該当", "非該当")</f>
        <v>非該当</v>
      </c>
      <c r="E28" s="3" t="s">
        <v>293</v>
      </c>
      <c r="F28" s="3" t="str">
        <f>IF('Ⅱ. 質問'!D26="YES", "YES", "NO")</f>
        <v>NO</v>
      </c>
    </row>
    <row r="29" spans="1:6" ht="56.25" x14ac:dyDescent="0.4">
      <c r="B29" s="66" t="s">
        <v>80</v>
      </c>
      <c r="C29" s="74" t="s">
        <v>292</v>
      </c>
      <c r="D29" s="79" t="str">
        <f>IF('Ⅳ. 総合判定結果'!AE54="TRUE", "該当", "非該当")</f>
        <v>非該当</v>
      </c>
      <c r="E29" s="3" t="s">
        <v>294</v>
      </c>
      <c r="F29" s="3" t="str">
        <f>IF('Ⅱ. 質問'!D27="YES", "YES", "NO")</f>
        <v>NO</v>
      </c>
    </row>
    <row r="30" spans="1:6" ht="56.25" x14ac:dyDescent="0.4">
      <c r="B30" s="66" t="s">
        <v>82</v>
      </c>
      <c r="C30" s="74" t="s">
        <v>292</v>
      </c>
      <c r="D30" s="79" t="str">
        <f>IF('Ⅳ. 総合判定結果'!AE55="TRUE", "該当", "非該当")</f>
        <v>非該当</v>
      </c>
      <c r="E30" s="3" t="s">
        <v>295</v>
      </c>
      <c r="F30" s="3" t="str">
        <f>IF('Ⅱ. 質問'!D28="YES", "YES", "NO")</f>
        <v>NO</v>
      </c>
    </row>
    <row r="31" spans="1:6" x14ac:dyDescent="0.4">
      <c r="B31" s="66" t="s">
        <v>84</v>
      </c>
      <c r="C31" s="74" t="s">
        <v>296</v>
      </c>
      <c r="D31" s="79" t="str">
        <f>IF('Ⅳ. 総合判定結果'!AE56="TRUE", "該当", "非該当")</f>
        <v>非該当</v>
      </c>
      <c r="E31" s="3" t="s">
        <v>297</v>
      </c>
      <c r="F31" s="3" t="str">
        <f>IF('Ⅱ. 質問'!D29="YES", "YES", "NO")</f>
        <v>NO</v>
      </c>
    </row>
    <row r="32" spans="1:6" ht="37.5" x14ac:dyDescent="0.4">
      <c r="B32" s="66" t="s">
        <v>87</v>
      </c>
      <c r="C32" s="74" t="s">
        <v>298</v>
      </c>
      <c r="D32" s="79" t="str">
        <f>IF('Ⅳ. 総合判定結果'!AE57="TRUE", "該当", "非該当")</f>
        <v>非該当</v>
      </c>
      <c r="E32" s="3" t="s">
        <v>299</v>
      </c>
      <c r="F32" s="3" t="str">
        <f>IF('Ⅱ. 質問'!D30="YES", "YES", "NO")</f>
        <v>NO</v>
      </c>
    </row>
    <row r="34" spans="1:6" x14ac:dyDescent="0.4">
      <c r="A34" t="s">
        <v>300</v>
      </c>
      <c r="C34" s="75" t="s">
        <v>301</v>
      </c>
    </row>
    <row r="35" spans="1:6" ht="37.5" x14ac:dyDescent="0.4">
      <c r="B35" s="66" t="s">
        <v>91</v>
      </c>
      <c r="C35" s="74" t="s">
        <v>302</v>
      </c>
      <c r="D35" s="79" t="str">
        <f>IF('Ⅳ. 総合判定結果'!AE58="TRUE", "該当", "非該当")</f>
        <v>非該当</v>
      </c>
      <c r="E35" s="3" t="s">
        <v>303</v>
      </c>
      <c r="F35" s="3" t="str">
        <f>IF('Ⅱ. 質問'!D33="YES", "YES", "NO")</f>
        <v>NO</v>
      </c>
    </row>
    <row r="37" spans="1:6" x14ac:dyDescent="0.4">
      <c r="A37" t="s">
        <v>304</v>
      </c>
      <c r="C37" s="75" t="s">
        <v>305</v>
      </c>
    </row>
    <row r="38" spans="1:6" x14ac:dyDescent="0.4">
      <c r="B38" s="66" t="s">
        <v>96</v>
      </c>
      <c r="C38" s="74" t="s">
        <v>306</v>
      </c>
      <c r="D38" s="79" t="str">
        <f>IF('Ⅳ. 総合判定結果'!AE59="TRUE", "該当", "非該当")</f>
        <v>非該当</v>
      </c>
      <c r="E38" s="3" t="s">
        <v>307</v>
      </c>
      <c r="F38" s="3" t="str">
        <f>IF('Ⅱ. 質問'!D36="YES", "YES", "NO")</f>
        <v>NO</v>
      </c>
    </row>
    <row r="39" spans="1:6" x14ac:dyDescent="0.4">
      <c r="B39" s="66" t="s">
        <v>99</v>
      </c>
      <c r="C39" s="74" t="s">
        <v>308</v>
      </c>
      <c r="D39" s="79" t="str">
        <f>IF('Ⅳ. 総合判定結果'!AE60="TRUE", "該当", "非該当")</f>
        <v>非該当</v>
      </c>
      <c r="E39" s="3" t="s">
        <v>309</v>
      </c>
      <c r="F39" s="3" t="str">
        <f>IF('Ⅱ. 質問'!D37="YES", "YES", "NO")</f>
        <v>NO</v>
      </c>
    </row>
    <row r="40" spans="1:6" x14ac:dyDescent="0.4">
      <c r="B40" s="66" t="s">
        <v>102</v>
      </c>
      <c r="C40" s="74" t="s">
        <v>310</v>
      </c>
      <c r="D40" s="79" t="str">
        <f>IF('Ⅳ. 総合判定結果'!AE61="TRUE", "該当", "非該当")</f>
        <v>非該当</v>
      </c>
      <c r="E40" s="3" t="s">
        <v>311</v>
      </c>
      <c r="F40" s="3" t="str">
        <f>IF('Ⅱ. 質問'!D38="YES", "YES", "NO")</f>
        <v>NO</v>
      </c>
    </row>
    <row r="42" spans="1:6" x14ac:dyDescent="0.4">
      <c r="A42" t="s">
        <v>312</v>
      </c>
      <c r="C42" s="75" t="s">
        <v>313</v>
      </c>
    </row>
    <row r="43" spans="1:6" ht="37.5" x14ac:dyDescent="0.4">
      <c r="B43" s="66" t="s">
        <v>106</v>
      </c>
      <c r="C43" s="74" t="s">
        <v>314</v>
      </c>
      <c r="D43" s="79" t="str">
        <f>IF('Ⅳ. 総合判定結果'!AE62="TRUE", "該当", "非該当")</f>
        <v>非該当</v>
      </c>
      <c r="E43" s="3" t="s">
        <v>315</v>
      </c>
      <c r="F43" s="3" t="str">
        <f>IF('Ⅱ. 質問'!D41="YES", "YES", "NO")</f>
        <v>NO</v>
      </c>
    </row>
    <row r="44" spans="1:6" ht="37.5" x14ac:dyDescent="0.4">
      <c r="B44" s="66" t="s">
        <v>108</v>
      </c>
      <c r="C44" s="74" t="s">
        <v>314</v>
      </c>
      <c r="D44" s="79" t="str">
        <f>IF('Ⅳ. 総合判定結果'!AE63="TRUE", "該当", "非該当")</f>
        <v>非該当</v>
      </c>
      <c r="E44" s="3" t="s">
        <v>316</v>
      </c>
      <c r="F44" s="3" t="str">
        <f>IF('Ⅱ. 質問'!D42="YES", "YES", "NO")</f>
        <v>NO</v>
      </c>
    </row>
    <row r="45" spans="1:6" ht="37.5" x14ac:dyDescent="0.4">
      <c r="B45" s="66" t="s">
        <v>109</v>
      </c>
      <c r="C45" s="74" t="s">
        <v>314</v>
      </c>
      <c r="D45" s="79" t="str">
        <f>IF('Ⅳ. 総合判定結果'!AE64="TRUE", "該当", "非該当")</f>
        <v>非該当</v>
      </c>
      <c r="E45" s="3" t="s">
        <v>317</v>
      </c>
      <c r="F45" s="3" t="str">
        <f>IF('Ⅱ. 質問'!D43="YES", "YES", "NO")</f>
        <v>NO</v>
      </c>
    </row>
    <row r="47" spans="1:6" x14ac:dyDescent="0.4">
      <c r="A47" t="s">
        <v>318</v>
      </c>
      <c r="C47" s="75" t="s">
        <v>319</v>
      </c>
    </row>
    <row r="48" spans="1:6" ht="37.5" x14ac:dyDescent="0.4">
      <c r="B48" s="66" t="s">
        <v>114</v>
      </c>
      <c r="C48" s="74" t="s">
        <v>320</v>
      </c>
      <c r="D48" s="79" t="str">
        <f>IF('Ⅳ. 総合判定結果'!AE65="TRUE", "該当", "非該当")</f>
        <v>非該当</v>
      </c>
      <c r="E48" s="3" t="s">
        <v>321</v>
      </c>
      <c r="F48" s="3" t="str">
        <f>IF('Ⅱ. 質問'!D46="YES", "YES", "NO")</f>
        <v>NO</v>
      </c>
    </row>
    <row r="56" spans="1:4" s="33" customFormat="1" x14ac:dyDescent="0.4">
      <c r="A56"/>
      <c r="B56" s="53"/>
      <c r="C56" s="49"/>
      <c r="D56" s="53"/>
    </row>
    <row r="57" spans="1:4" s="33" customFormat="1" x14ac:dyDescent="0.4">
      <c r="A57"/>
      <c r="B57" s="53"/>
      <c r="C57" s="49"/>
      <c r="D57" s="53"/>
    </row>
  </sheetData>
  <mergeCells count="18">
    <mergeCell ref="C15:C16"/>
    <mergeCell ref="C17:C18"/>
    <mergeCell ref="B21:B22"/>
    <mergeCell ref="C21:C22"/>
    <mergeCell ref="D21:D22"/>
    <mergeCell ref="D15:D16"/>
    <mergeCell ref="D17:D18"/>
    <mergeCell ref="B15:B16"/>
    <mergeCell ref="B17:B18"/>
    <mergeCell ref="C8:C9"/>
    <mergeCell ref="D8:D9"/>
    <mergeCell ref="B8:B9"/>
    <mergeCell ref="B11:B12"/>
    <mergeCell ref="B13:B14"/>
    <mergeCell ref="D11:D12"/>
    <mergeCell ref="D13:D14"/>
    <mergeCell ref="C11:C12"/>
    <mergeCell ref="C13:C14"/>
  </mergeCells>
  <phoneticPr fontId="1"/>
  <conditionalFormatting sqref="B8:D9">
    <cfRule type="expression" dxfId="676" priority="57">
      <formula>$D$8="該当"</formula>
    </cfRule>
  </conditionalFormatting>
  <conditionalFormatting sqref="B13:D14">
    <cfRule type="expression" dxfId="675" priority="59">
      <formula>$D$13="該当"</formula>
    </cfRule>
  </conditionalFormatting>
  <conditionalFormatting sqref="B11:D12">
    <cfRule type="expression" dxfId="674" priority="58">
      <formula>$D$11="該当"</formula>
    </cfRule>
  </conditionalFormatting>
  <conditionalFormatting sqref="B15:D16">
    <cfRule type="expression" dxfId="673" priority="56">
      <formula>$D$15="該当"</formula>
    </cfRule>
  </conditionalFormatting>
  <conditionalFormatting sqref="B17:D18">
    <cfRule type="expression" dxfId="672" priority="55">
      <formula>$D$17="該当"</formula>
    </cfRule>
  </conditionalFormatting>
  <conditionalFormatting sqref="B23:D23">
    <cfRule type="expression" dxfId="671" priority="53">
      <formula>$D$23="該当"</formula>
    </cfRule>
  </conditionalFormatting>
  <conditionalFormatting sqref="B26:D26">
    <cfRule type="expression" dxfId="670" priority="52">
      <formula>$D$26="該当"</formula>
    </cfRule>
  </conditionalFormatting>
  <conditionalFormatting sqref="B27:D27">
    <cfRule type="expression" dxfId="669" priority="51">
      <formula>$D$27="該当"</formula>
    </cfRule>
  </conditionalFormatting>
  <conditionalFormatting sqref="B28:D28">
    <cfRule type="expression" dxfId="668" priority="50">
      <formula>$D$28="該当"</formula>
    </cfRule>
  </conditionalFormatting>
  <conditionalFormatting sqref="B29:D29">
    <cfRule type="expression" dxfId="667" priority="49">
      <formula>$D$29="該当"</formula>
    </cfRule>
  </conditionalFormatting>
  <conditionalFormatting sqref="B30:D30">
    <cfRule type="expression" dxfId="666" priority="48">
      <formula>$D$30="該当"</formula>
    </cfRule>
  </conditionalFormatting>
  <conditionalFormatting sqref="B31:D31">
    <cfRule type="expression" dxfId="665" priority="47">
      <formula>$D$31="該当"</formula>
    </cfRule>
  </conditionalFormatting>
  <conditionalFormatting sqref="B32:D32">
    <cfRule type="expression" dxfId="664" priority="46">
      <formula>$D$32="該当"</formula>
    </cfRule>
  </conditionalFormatting>
  <conditionalFormatting sqref="B35:D35">
    <cfRule type="expression" dxfId="663" priority="45">
      <formula>$D$35="該当"</formula>
    </cfRule>
  </conditionalFormatting>
  <conditionalFormatting sqref="B38:D38">
    <cfRule type="expression" dxfId="662" priority="43">
      <formula>$D$38="該当"</formula>
    </cfRule>
  </conditionalFormatting>
  <conditionalFormatting sqref="B39:D39">
    <cfRule type="expression" dxfId="661" priority="42">
      <formula>$D$39="該当"</formula>
    </cfRule>
  </conditionalFormatting>
  <conditionalFormatting sqref="B40:D40">
    <cfRule type="expression" dxfId="660" priority="41">
      <formula>$D$40="該当"</formula>
    </cfRule>
  </conditionalFormatting>
  <conditionalFormatting sqref="B43:D43">
    <cfRule type="expression" dxfId="659" priority="40">
      <formula>$D$43="該当"</formula>
    </cfRule>
  </conditionalFormatting>
  <conditionalFormatting sqref="B44:D44">
    <cfRule type="expression" dxfId="658" priority="39">
      <formula>$D$44="該当"</formula>
    </cfRule>
  </conditionalFormatting>
  <conditionalFormatting sqref="B45:D45">
    <cfRule type="expression" dxfId="657" priority="38">
      <formula>$D$45="該当"</formula>
    </cfRule>
  </conditionalFormatting>
  <conditionalFormatting sqref="B48:D48">
    <cfRule type="expression" dxfId="656" priority="37">
      <formula>$D$48="該当"</formula>
    </cfRule>
  </conditionalFormatting>
  <conditionalFormatting sqref="E8:F8">
    <cfRule type="expression" dxfId="655" priority="36">
      <formula>$F$8="YES"</formula>
    </cfRule>
  </conditionalFormatting>
  <conditionalFormatting sqref="E9:F9">
    <cfRule type="expression" dxfId="654" priority="35">
      <formula>$F$9="YES"</formula>
    </cfRule>
  </conditionalFormatting>
  <conditionalFormatting sqref="E11:F11">
    <cfRule type="expression" dxfId="653" priority="34">
      <formula>$F$11="YES"</formula>
    </cfRule>
  </conditionalFormatting>
  <conditionalFormatting sqref="E12:F12">
    <cfRule type="expression" dxfId="652" priority="33">
      <formula>$F$12="YES"</formula>
    </cfRule>
  </conditionalFormatting>
  <conditionalFormatting sqref="E13:F13">
    <cfRule type="expression" dxfId="651" priority="32">
      <formula>$F$13="YES"</formula>
    </cfRule>
  </conditionalFormatting>
  <conditionalFormatting sqref="E14:F14">
    <cfRule type="expression" dxfId="650" priority="31">
      <formula>$F$14="YES"</formula>
    </cfRule>
  </conditionalFormatting>
  <conditionalFormatting sqref="E15:F15">
    <cfRule type="expression" dxfId="649" priority="30">
      <formula>$F$15="YES"</formula>
    </cfRule>
  </conditionalFormatting>
  <conditionalFormatting sqref="E16:F16">
    <cfRule type="expression" dxfId="648" priority="29">
      <formula>$F$16="YES"</formula>
    </cfRule>
  </conditionalFormatting>
  <conditionalFormatting sqref="E17:F17">
    <cfRule type="expression" dxfId="647" priority="28">
      <formula>$F$17="YES"</formula>
    </cfRule>
  </conditionalFormatting>
  <conditionalFormatting sqref="E18:F18">
    <cfRule type="expression" dxfId="646" priority="27">
      <formula>$F$18="YES"</formula>
    </cfRule>
  </conditionalFormatting>
  <conditionalFormatting sqref="E22:F22">
    <cfRule type="expression" dxfId="645" priority="26">
      <formula>$F$22="YES"</formula>
    </cfRule>
  </conditionalFormatting>
  <conditionalFormatting sqref="E23:F23">
    <cfRule type="expression" dxfId="644" priority="25">
      <formula>$F$23="YES"</formula>
    </cfRule>
  </conditionalFormatting>
  <conditionalFormatting sqref="E26:F26">
    <cfRule type="expression" dxfId="643" priority="24">
      <formula>$F$26="YES"</formula>
    </cfRule>
  </conditionalFormatting>
  <conditionalFormatting sqref="E27:F27">
    <cfRule type="expression" dxfId="642" priority="23">
      <formula>$F$27="YES"</formula>
    </cfRule>
  </conditionalFormatting>
  <conditionalFormatting sqref="E28:F28">
    <cfRule type="expression" dxfId="641" priority="22">
      <formula>$F$28="YES"</formula>
    </cfRule>
  </conditionalFormatting>
  <conditionalFormatting sqref="E29:F29">
    <cfRule type="expression" dxfId="640" priority="21">
      <formula>$F$29="YES"</formula>
    </cfRule>
  </conditionalFormatting>
  <conditionalFormatting sqref="E30:F30">
    <cfRule type="expression" dxfId="639" priority="20">
      <formula>$F$30="YES"</formula>
    </cfRule>
  </conditionalFormatting>
  <conditionalFormatting sqref="E31:F31">
    <cfRule type="expression" dxfId="638" priority="19">
      <formula>$F$31="YES"</formula>
    </cfRule>
  </conditionalFormatting>
  <conditionalFormatting sqref="E32:F32">
    <cfRule type="expression" dxfId="637" priority="18">
      <formula>$F$32="YES"</formula>
    </cfRule>
  </conditionalFormatting>
  <conditionalFormatting sqref="E35:F35">
    <cfRule type="expression" dxfId="636" priority="17">
      <formula>$F$35="YES"</formula>
    </cfRule>
  </conditionalFormatting>
  <conditionalFormatting sqref="E38:F38">
    <cfRule type="expression" dxfId="635" priority="16">
      <formula>$F$38="YES"</formula>
    </cfRule>
  </conditionalFormatting>
  <conditionalFormatting sqref="E39:F39">
    <cfRule type="expression" dxfId="634" priority="15">
      <formula>$F$39="YES"</formula>
    </cfRule>
  </conditionalFormatting>
  <conditionalFormatting sqref="E40:F40">
    <cfRule type="expression" dxfId="633" priority="14">
      <formula>$F$40="YES"</formula>
    </cfRule>
  </conditionalFormatting>
  <conditionalFormatting sqref="E43:F43">
    <cfRule type="expression" dxfId="632" priority="13">
      <formula>$F$43="YES"</formula>
    </cfRule>
  </conditionalFormatting>
  <conditionalFormatting sqref="E44:F44">
    <cfRule type="expression" dxfId="631" priority="12">
      <formula>$F$44="YES"</formula>
    </cfRule>
  </conditionalFormatting>
  <conditionalFormatting sqref="E45:F45">
    <cfRule type="expression" dxfId="630" priority="11">
      <formula>$F$45="YES"</formula>
    </cfRule>
  </conditionalFormatting>
  <conditionalFormatting sqref="E48:F48">
    <cfRule type="expression" dxfId="629" priority="10">
      <formula>$F$48="YES"</formula>
    </cfRule>
  </conditionalFormatting>
  <conditionalFormatting sqref="B21:D21">
    <cfRule type="expression" dxfId="628" priority="4">
      <formula>$D$21="該当"</formula>
    </cfRule>
  </conditionalFormatting>
  <conditionalFormatting sqref="E21:F21">
    <cfRule type="expression" dxfId="627" priority="3">
      <formula>$F$21="YES"</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A1AA9-FA68-45D6-B1C4-FE5B710A0600}">
  <dimension ref="B1:T84"/>
  <sheetViews>
    <sheetView workbookViewId="0"/>
  </sheetViews>
  <sheetFormatPr defaultRowHeight="18.75" x14ac:dyDescent="0.4"/>
  <cols>
    <col min="2" max="3" width="10.75" customWidth="1"/>
    <col min="4" max="4" width="11.125" customWidth="1"/>
    <col min="5" max="5" width="11" customWidth="1"/>
    <col min="8" max="8" width="10.875" customWidth="1"/>
    <col min="11" max="11" width="11.625" customWidth="1"/>
    <col min="19" max="19" width="18" customWidth="1"/>
  </cols>
  <sheetData>
    <row r="1" spans="2:20" x14ac:dyDescent="0.4">
      <c r="B1" t="s">
        <v>322</v>
      </c>
      <c r="C1" t="s">
        <v>323</v>
      </c>
      <c r="D1" t="s">
        <v>324</v>
      </c>
      <c r="E1" t="s">
        <v>325</v>
      </c>
    </row>
    <row r="2" spans="2:20" x14ac:dyDescent="0.4">
      <c r="B2" t="str">
        <f>H4</f>
        <v>攻撃困難</v>
      </c>
      <c r="C2" t="str">
        <f>H26</f>
        <v>攻撃困難</v>
      </c>
      <c r="D2" t="str">
        <f>H49</f>
        <v>攻撃困難</v>
      </c>
      <c r="E2" t="str">
        <f>H61</f>
        <v>攻撃困難</v>
      </c>
    </row>
    <row r="3" spans="2:20" x14ac:dyDescent="0.4">
      <c r="O3" s="14" t="s">
        <v>185</v>
      </c>
      <c r="P3" s="10" t="s">
        <v>230</v>
      </c>
      <c r="Q3" s="9"/>
      <c r="R3" s="9"/>
      <c r="S3" s="4"/>
      <c r="T3" s="14" t="str">
        <f>'Ⅳ. 総合判定結果'!AE44</f>
        <v>FALSE</v>
      </c>
    </row>
    <row r="4" spans="2:20" x14ac:dyDescent="0.4">
      <c r="F4" s="143" t="s">
        <v>326</v>
      </c>
      <c r="G4" s="143"/>
      <c r="H4" s="143" t="str">
        <f>IF(AND(E11="TRUE",K11="TRUE"),"攻撃可能","攻撃困難")</f>
        <v>攻撃困難</v>
      </c>
      <c r="I4" s="1"/>
      <c r="O4" s="15" t="s">
        <v>186</v>
      </c>
      <c r="P4" s="8" t="s">
        <v>231</v>
      </c>
      <c r="S4" s="7"/>
      <c r="T4" s="15" t="str">
        <f>'Ⅳ. 総合判定結果'!AE45</f>
        <v>FALSE</v>
      </c>
    </row>
    <row r="5" spans="2:20" x14ac:dyDescent="0.4">
      <c r="F5" s="143"/>
      <c r="G5" s="143"/>
      <c r="H5" s="143"/>
      <c r="I5" s="1"/>
      <c r="O5" s="15" t="s">
        <v>50</v>
      </c>
      <c r="P5" s="8" t="s">
        <v>232</v>
      </c>
      <c r="S5" s="7"/>
      <c r="T5" s="15" t="str">
        <f>'Ⅳ. 総合判定結果'!AE46</f>
        <v>FALSE</v>
      </c>
    </row>
    <row r="6" spans="2:20" x14ac:dyDescent="0.4">
      <c r="F6" s="1"/>
      <c r="G6" s="6"/>
      <c r="H6" s="5"/>
      <c r="O6" s="15" t="s">
        <v>52</v>
      </c>
      <c r="P6" s="8" t="s">
        <v>233</v>
      </c>
      <c r="S6" s="7"/>
      <c r="T6" s="15" t="str">
        <f>'Ⅳ. 総合判定結果'!AE47</f>
        <v>FALSE</v>
      </c>
    </row>
    <row r="7" spans="2:20" x14ac:dyDescent="0.4">
      <c r="F7" s="1"/>
      <c r="G7" s="1"/>
      <c r="H7" s="1"/>
      <c r="O7" s="15" t="s">
        <v>54</v>
      </c>
      <c r="P7" s="8" t="s">
        <v>234</v>
      </c>
      <c r="S7" s="7"/>
      <c r="T7" s="15" t="str">
        <f>'Ⅳ. 総合判定結果'!AE48</f>
        <v>FALSE</v>
      </c>
    </row>
    <row r="8" spans="2:20" x14ac:dyDescent="0.4">
      <c r="O8" s="15" t="s">
        <v>63</v>
      </c>
      <c r="P8" s="8" t="s">
        <v>235</v>
      </c>
      <c r="S8" s="7"/>
      <c r="T8" s="15" t="str">
        <f>'Ⅳ. 総合判定結果'!AE49</f>
        <v>FALSE</v>
      </c>
    </row>
    <row r="9" spans="2:20" x14ac:dyDescent="0.4">
      <c r="G9" s="7"/>
      <c r="H9" s="8"/>
      <c r="I9" s="13"/>
      <c r="O9" s="15" t="s">
        <v>67</v>
      </c>
      <c r="P9" s="8" t="s">
        <v>236</v>
      </c>
      <c r="S9" s="7"/>
      <c r="T9" s="15" t="str">
        <f>'Ⅳ. 総合判定結果'!AE50</f>
        <v>FALSE</v>
      </c>
    </row>
    <row r="10" spans="2:20" x14ac:dyDescent="0.4">
      <c r="D10" s="7"/>
      <c r="E10" s="10"/>
      <c r="F10" s="9"/>
      <c r="G10" s="9"/>
      <c r="H10" s="9"/>
      <c r="I10" s="9"/>
      <c r="J10" s="4"/>
      <c r="K10" s="8"/>
      <c r="O10" s="15" t="s">
        <v>72</v>
      </c>
      <c r="P10" s="8" t="s">
        <v>238</v>
      </c>
      <c r="S10" s="7"/>
      <c r="T10" s="15" t="str">
        <f>'Ⅳ. 総合判定結果'!AE51</f>
        <v>FALSE</v>
      </c>
    </row>
    <row r="11" spans="2:20" ht="93.75" x14ac:dyDescent="0.4">
      <c r="D11" s="2" t="s">
        <v>327</v>
      </c>
      <c r="E11" s="3" t="str">
        <f>IF(OR(D16="TRUE",G16="TRUE"),"TRUE","FALSE")</f>
        <v>FALSE</v>
      </c>
      <c r="J11" s="2" t="s">
        <v>328</v>
      </c>
      <c r="K11" s="3" t="str">
        <f>IF(OR(J16="TRUE",M16="TRUE"),"TRUE","FALSE")</f>
        <v>FALSE</v>
      </c>
      <c r="O11" s="15" t="s">
        <v>76</v>
      </c>
      <c r="P11" s="8" t="s">
        <v>456</v>
      </c>
      <c r="S11" s="7"/>
      <c r="T11" s="15" t="str">
        <f>'Ⅳ. 総合判定結果'!AE52</f>
        <v>FALSE</v>
      </c>
    </row>
    <row r="12" spans="2:20" x14ac:dyDescent="0.4">
      <c r="D12" s="7"/>
      <c r="E12" s="10"/>
      <c r="J12" s="4"/>
      <c r="K12" s="8"/>
      <c r="O12" s="15" t="s">
        <v>78</v>
      </c>
      <c r="P12" s="8" t="s">
        <v>453</v>
      </c>
      <c r="S12" s="7"/>
      <c r="T12" s="15" t="str">
        <f>'Ⅳ. 総合判定結果'!AE53</f>
        <v>FALSE</v>
      </c>
    </row>
    <row r="13" spans="2:20" x14ac:dyDescent="0.4">
      <c r="D13" s="7"/>
      <c r="E13" s="8"/>
      <c r="J13" s="7"/>
      <c r="K13" s="8"/>
      <c r="O13" s="15" t="s">
        <v>80</v>
      </c>
      <c r="P13" s="8" t="s">
        <v>454</v>
      </c>
      <c r="S13" s="7"/>
      <c r="T13" s="15" t="str">
        <f>'Ⅳ. 総合判定結果'!AE54</f>
        <v>FALSE</v>
      </c>
    </row>
    <row r="14" spans="2:20" x14ac:dyDescent="0.4">
      <c r="D14" s="11"/>
      <c r="E14" s="12"/>
      <c r="F14" s="13"/>
      <c r="J14" s="11"/>
      <c r="K14" s="12"/>
      <c r="L14" s="13"/>
      <c r="O14" s="15" t="s">
        <v>82</v>
      </c>
      <c r="P14" s="8" t="s">
        <v>455</v>
      </c>
      <c r="S14" s="7"/>
      <c r="T14" s="15" t="str">
        <f>'Ⅳ. 総合判定結果'!AE55</f>
        <v>FALSE</v>
      </c>
    </row>
    <row r="15" spans="2:20" x14ac:dyDescent="0.4">
      <c r="C15" s="7"/>
      <c r="D15" s="10"/>
      <c r="E15" s="9"/>
      <c r="F15" s="18"/>
      <c r="G15" s="12"/>
      <c r="I15" s="11"/>
      <c r="J15" s="17"/>
      <c r="K15" s="9"/>
      <c r="L15" s="18"/>
      <c r="M15" s="12"/>
      <c r="O15" s="15" t="s">
        <v>84</v>
      </c>
      <c r="P15" s="8" t="s">
        <v>240</v>
      </c>
      <c r="S15" s="7"/>
      <c r="T15" s="15" t="str">
        <f>'Ⅳ. 総合判定結果'!AE56</f>
        <v>FALSE</v>
      </c>
    </row>
    <row r="16" spans="2:20" ht="93.75" x14ac:dyDescent="0.4">
      <c r="C16" s="2" t="s">
        <v>329</v>
      </c>
      <c r="D16" s="3" t="str">
        <f>IF(AND(C22="TRUE",F22="TRUE"),"TRUE","FALSE")</f>
        <v>FALSE</v>
      </c>
      <c r="F16" s="2" t="s">
        <v>330</v>
      </c>
      <c r="G16" s="3" t="str">
        <f>T20</f>
        <v>FALSE</v>
      </c>
      <c r="I16" s="2" t="s">
        <v>331</v>
      </c>
      <c r="J16" s="3" t="str">
        <f>T12</f>
        <v>FALSE</v>
      </c>
      <c r="L16" s="2" t="s">
        <v>332</v>
      </c>
      <c r="M16" s="3" t="str">
        <f>T21</f>
        <v>FALSE</v>
      </c>
      <c r="O16" s="15" t="s">
        <v>87</v>
      </c>
      <c r="P16" s="8" t="s">
        <v>241</v>
      </c>
      <c r="S16" s="7"/>
      <c r="T16" s="15" t="str">
        <f>'Ⅳ. 総合判定結果'!AE57</f>
        <v>FALSE</v>
      </c>
    </row>
    <row r="17" spans="2:20" x14ac:dyDescent="0.4">
      <c r="C17" s="7"/>
      <c r="D17" s="8"/>
      <c r="O17" s="15" t="s">
        <v>187</v>
      </c>
      <c r="P17" s="8" t="s">
        <v>242</v>
      </c>
      <c r="S17" s="7"/>
      <c r="T17" s="15" t="str">
        <f>'Ⅳ. 総合判定結果'!AE58</f>
        <v>FALSE</v>
      </c>
    </row>
    <row r="18" spans="2:20" x14ac:dyDescent="0.4">
      <c r="O18" s="15" t="s">
        <v>96</v>
      </c>
      <c r="P18" s="8" t="s">
        <v>243</v>
      </c>
      <c r="S18" s="7"/>
      <c r="T18" s="15" t="str">
        <f>'Ⅳ. 総合判定結果'!AE59</f>
        <v>FALSE</v>
      </c>
    </row>
    <row r="19" spans="2:20" x14ac:dyDescent="0.4">
      <c r="C19" s="7"/>
      <c r="D19" s="8"/>
      <c r="O19" s="15" t="s">
        <v>99</v>
      </c>
      <c r="P19" s="8" t="s">
        <v>244</v>
      </c>
      <c r="S19" s="7"/>
      <c r="T19" s="15" t="str">
        <f>'Ⅳ. 総合判定結果'!AE60</f>
        <v>FALSE</v>
      </c>
    </row>
    <row r="20" spans="2:20" x14ac:dyDescent="0.4">
      <c r="B20" s="7"/>
      <c r="C20" s="10"/>
      <c r="D20" s="9"/>
      <c r="E20" s="4"/>
      <c r="F20" s="8"/>
      <c r="G20" s="1"/>
      <c r="H20" s="1"/>
      <c r="O20" s="15" t="s">
        <v>102</v>
      </c>
      <c r="P20" s="8" t="s">
        <v>245</v>
      </c>
      <c r="S20" s="7"/>
      <c r="T20" s="15" t="str">
        <f>'Ⅳ. 総合判定結果'!AE61</f>
        <v>FALSE</v>
      </c>
    </row>
    <row r="21" spans="2:20" x14ac:dyDescent="0.4">
      <c r="B21" s="11"/>
      <c r="C21" s="12"/>
      <c r="E21" s="11"/>
      <c r="F21" s="21"/>
      <c r="O21" s="15" t="s">
        <v>106</v>
      </c>
      <c r="P21" s="8" t="s">
        <v>254</v>
      </c>
      <c r="S21" s="7"/>
      <c r="T21" s="15" t="str">
        <f>'Ⅳ. 総合判定結果'!AE62</f>
        <v>FALSE</v>
      </c>
    </row>
    <row r="22" spans="2:20" ht="37.5" x14ac:dyDescent="0.4">
      <c r="B22" s="2" t="s">
        <v>333</v>
      </c>
      <c r="C22" s="3" t="str">
        <f>T5</f>
        <v>FALSE</v>
      </c>
      <c r="E22" s="2" t="s">
        <v>334</v>
      </c>
      <c r="F22" s="3" t="str">
        <f>T8</f>
        <v>FALSE</v>
      </c>
      <c r="O22" s="15" t="s">
        <v>108</v>
      </c>
      <c r="P22" s="8" t="s">
        <v>255</v>
      </c>
      <c r="S22" s="7"/>
      <c r="T22" s="15" t="str">
        <f>'Ⅳ. 総合判定結果'!AE63</f>
        <v>FALSE</v>
      </c>
    </row>
    <row r="23" spans="2:20" x14ac:dyDescent="0.4">
      <c r="O23" s="15" t="s">
        <v>109</v>
      </c>
      <c r="P23" s="8" t="s">
        <v>256</v>
      </c>
      <c r="S23" s="7"/>
      <c r="T23" s="15" t="str">
        <f>'Ⅳ. 総合判定結果'!AE64</f>
        <v>FALSE</v>
      </c>
    </row>
    <row r="24" spans="2:20" x14ac:dyDescent="0.4">
      <c r="O24" s="16" t="s">
        <v>188</v>
      </c>
      <c r="P24" s="12" t="s">
        <v>257</v>
      </c>
      <c r="Q24" s="13"/>
      <c r="R24" s="13"/>
      <c r="S24" s="11"/>
      <c r="T24" s="16" t="str">
        <f>'Ⅳ. 総合判定結果'!AE65</f>
        <v>FALSE</v>
      </c>
    </row>
    <row r="26" spans="2:20" x14ac:dyDescent="0.4">
      <c r="F26" s="148" t="s">
        <v>335</v>
      </c>
      <c r="G26" s="149"/>
      <c r="H26" s="152" t="str">
        <f>IF(AND(D33="TRUE",J33="TRUE"),"攻撃可能","攻撃困難")</f>
        <v>攻撃困難</v>
      </c>
      <c r="I26" s="1"/>
    </row>
    <row r="27" spans="2:20" x14ac:dyDescent="0.4">
      <c r="F27" s="150"/>
      <c r="G27" s="151"/>
      <c r="H27" s="153"/>
      <c r="I27" s="1"/>
    </row>
    <row r="28" spans="2:20" x14ac:dyDescent="0.4">
      <c r="F28" s="1"/>
      <c r="G28" s="6"/>
      <c r="H28" s="5"/>
    </row>
    <row r="29" spans="2:20" x14ac:dyDescent="0.4">
      <c r="F29" s="1"/>
      <c r="G29" s="1"/>
      <c r="H29" s="1"/>
    </row>
    <row r="31" spans="2:20" x14ac:dyDescent="0.4">
      <c r="G31" s="7"/>
      <c r="H31" s="8"/>
      <c r="I31" s="13"/>
    </row>
    <row r="32" spans="2:20" x14ac:dyDescent="0.4">
      <c r="C32" s="7"/>
      <c r="D32" s="10"/>
      <c r="E32" s="9"/>
      <c r="F32" s="9"/>
      <c r="G32" s="9"/>
      <c r="H32" s="9"/>
      <c r="I32" s="4"/>
      <c r="J32" s="8"/>
    </row>
    <row r="33" spans="2:15" ht="112.5" x14ac:dyDescent="0.4">
      <c r="C33" s="2" t="s">
        <v>336</v>
      </c>
      <c r="D33" s="3" t="str">
        <f>IF(OR(C38="TRUE",F38="TRUE"),"TRUE","FALSE")</f>
        <v>FALSE</v>
      </c>
      <c r="I33" s="2" t="s">
        <v>337</v>
      </c>
      <c r="J33" s="3" t="str">
        <f>IF(OR(I38="TRUE",L38="TRUE",O38="TRUE"),"TRUE","FALSE")</f>
        <v>FALSE</v>
      </c>
    </row>
    <row r="34" spans="2:15" x14ac:dyDescent="0.4">
      <c r="C34" s="4"/>
      <c r="D34" s="10"/>
      <c r="I34" s="4"/>
      <c r="J34" s="10"/>
    </row>
    <row r="35" spans="2:15" x14ac:dyDescent="0.4">
      <c r="C35" s="7"/>
      <c r="D35" s="8"/>
      <c r="I35" s="7"/>
      <c r="J35" s="8"/>
    </row>
    <row r="36" spans="2:15" x14ac:dyDescent="0.4">
      <c r="C36" s="11"/>
      <c r="D36" s="12"/>
      <c r="E36" s="13"/>
      <c r="I36" s="7"/>
      <c r="J36" s="8"/>
      <c r="L36" s="13"/>
      <c r="M36" s="13"/>
      <c r="N36" s="13"/>
    </row>
    <row r="37" spans="2:15" x14ac:dyDescent="0.4">
      <c r="B37" s="7"/>
      <c r="C37" s="10"/>
      <c r="D37" s="9"/>
      <c r="E37" s="18"/>
      <c r="F37" s="12"/>
      <c r="I37" s="17"/>
      <c r="J37" s="9"/>
      <c r="K37" s="18"/>
      <c r="L37" s="17"/>
      <c r="M37" s="9"/>
      <c r="N37" s="18"/>
      <c r="O37" s="12"/>
    </row>
    <row r="38" spans="2:15" ht="93.75" x14ac:dyDescent="0.4">
      <c r="B38" s="2" t="s">
        <v>338</v>
      </c>
      <c r="C38" s="3" t="str">
        <f>IF(AND(C45="TRUE",F45="TRUE"),"TRUE","FALSE")</f>
        <v>FALSE</v>
      </c>
      <c r="E38" s="2" t="s">
        <v>330</v>
      </c>
      <c r="F38" s="3" t="str">
        <f>T20</f>
        <v>FALSE</v>
      </c>
      <c r="H38" s="2" t="s">
        <v>339</v>
      </c>
      <c r="I38" s="3" t="str">
        <f>T19</f>
        <v>FALSE</v>
      </c>
      <c r="K38" s="2" t="s">
        <v>340</v>
      </c>
      <c r="L38" s="3" t="str">
        <f>T13</f>
        <v>FALSE</v>
      </c>
      <c r="N38" s="2" t="s">
        <v>508</v>
      </c>
      <c r="O38" s="3" t="str">
        <f>T22</f>
        <v>FALSE</v>
      </c>
    </row>
    <row r="39" spans="2:15" x14ac:dyDescent="0.4">
      <c r="B39" s="6"/>
      <c r="C39" s="5"/>
    </row>
    <row r="41" spans="2:15" x14ac:dyDescent="0.4">
      <c r="B41" s="7"/>
      <c r="C41" s="8"/>
    </row>
    <row r="42" spans="2:15" x14ac:dyDescent="0.4">
      <c r="B42" s="7"/>
      <c r="C42" s="12"/>
      <c r="D42" s="13"/>
      <c r="E42" s="13"/>
    </row>
    <row r="43" spans="2:15" x14ac:dyDescent="0.4">
      <c r="B43" s="7"/>
      <c r="C43" s="10"/>
      <c r="D43" s="9"/>
      <c r="E43" s="4"/>
      <c r="F43" s="8"/>
    </row>
    <row r="44" spans="2:15" x14ac:dyDescent="0.4">
      <c r="B44" s="11"/>
      <c r="C44" s="12"/>
      <c r="E44" s="11"/>
      <c r="F44" s="21"/>
    </row>
    <row r="45" spans="2:15" ht="37.5" x14ac:dyDescent="0.4">
      <c r="B45" s="2" t="s">
        <v>341</v>
      </c>
      <c r="C45" s="3" t="str">
        <f>T4</f>
        <v>FALSE</v>
      </c>
      <c r="E45" s="2" t="s">
        <v>334</v>
      </c>
      <c r="F45" s="3" t="str">
        <f>T8</f>
        <v>FALSE</v>
      </c>
    </row>
    <row r="49" spans="2:9" ht="18.75" customHeight="1" x14ac:dyDescent="0.4">
      <c r="F49" s="148" t="s">
        <v>342</v>
      </c>
      <c r="G49" s="149"/>
      <c r="H49" s="152" t="str">
        <f>IF(AND(C57="TRUE",F57="TRUE",I57="TRUE"),"攻撃可能","攻撃困難")</f>
        <v>攻撃困難</v>
      </c>
      <c r="I49" s="1"/>
    </row>
    <row r="50" spans="2:9" x14ac:dyDescent="0.4">
      <c r="F50" s="150"/>
      <c r="G50" s="151"/>
      <c r="H50" s="153"/>
      <c r="I50" s="1"/>
    </row>
    <row r="51" spans="2:9" x14ac:dyDescent="0.4">
      <c r="F51" s="1"/>
      <c r="G51" s="6"/>
      <c r="H51" s="5"/>
    </row>
    <row r="52" spans="2:9" x14ac:dyDescent="0.4">
      <c r="F52" s="1"/>
      <c r="G52" s="1"/>
      <c r="H52" s="1"/>
    </row>
    <row r="54" spans="2:9" x14ac:dyDescent="0.4">
      <c r="G54" s="7"/>
      <c r="H54" s="8"/>
    </row>
    <row r="55" spans="2:9" x14ac:dyDescent="0.4">
      <c r="B55" s="7"/>
      <c r="C55" s="10"/>
      <c r="D55" s="9"/>
      <c r="E55" s="4"/>
      <c r="F55" s="10"/>
      <c r="G55" s="9"/>
      <c r="H55" s="4"/>
      <c r="I55" s="8"/>
    </row>
    <row r="56" spans="2:9" x14ac:dyDescent="0.4">
      <c r="B56" s="11"/>
      <c r="C56" s="12"/>
      <c r="E56" s="11"/>
      <c r="F56" s="12"/>
      <c r="H56" s="11"/>
      <c r="I56" s="12"/>
    </row>
    <row r="57" spans="2:9" ht="56.25" x14ac:dyDescent="0.4">
      <c r="B57" s="2" t="s">
        <v>341</v>
      </c>
      <c r="C57" s="3" t="str">
        <f>T4</f>
        <v>FALSE</v>
      </c>
      <c r="E57" s="2" t="s">
        <v>334</v>
      </c>
      <c r="F57" s="3" t="str">
        <f>T8</f>
        <v>FALSE</v>
      </c>
      <c r="H57" s="2" t="s">
        <v>343</v>
      </c>
      <c r="I57" s="3" t="str">
        <f>IF('Ⅳ. 総合判定結果'!E4="攻撃可能","TRUE","FALSE")</f>
        <v>FALSE</v>
      </c>
    </row>
    <row r="61" spans="2:9" x14ac:dyDescent="0.4">
      <c r="F61" s="148" t="s">
        <v>344</v>
      </c>
      <c r="G61" s="149"/>
      <c r="H61" s="152" t="str">
        <f>IF(AND(D69="TRUE",I69="TRUE"),"攻撃可能","攻撃困難")</f>
        <v>攻撃困難</v>
      </c>
      <c r="I61" s="1"/>
    </row>
    <row r="62" spans="2:9" x14ac:dyDescent="0.4">
      <c r="F62" s="150"/>
      <c r="G62" s="151"/>
      <c r="H62" s="153"/>
      <c r="I62" s="1"/>
    </row>
    <row r="63" spans="2:9" x14ac:dyDescent="0.4">
      <c r="F63" s="1"/>
      <c r="G63" s="6"/>
      <c r="H63" s="5"/>
    </row>
    <row r="64" spans="2:9" x14ac:dyDescent="0.4">
      <c r="F64" s="1"/>
      <c r="G64" s="1"/>
      <c r="H64" s="1"/>
    </row>
    <row r="66" spans="2:9" x14ac:dyDescent="0.4">
      <c r="G66" s="7"/>
      <c r="H66" s="8"/>
    </row>
    <row r="67" spans="2:9" x14ac:dyDescent="0.4">
      <c r="C67" s="7"/>
      <c r="D67" s="10"/>
      <c r="E67" s="9"/>
      <c r="F67" s="9"/>
      <c r="G67" s="9"/>
      <c r="H67" s="4"/>
      <c r="I67" s="8"/>
    </row>
    <row r="68" spans="2:9" x14ac:dyDescent="0.4">
      <c r="C68" s="11"/>
      <c r="D68" s="12"/>
      <c r="H68" s="11"/>
      <c r="I68" s="12"/>
    </row>
    <row r="69" spans="2:9" ht="75" x14ac:dyDescent="0.4">
      <c r="C69" s="2" t="s">
        <v>345</v>
      </c>
      <c r="D69" s="3" t="str">
        <f>IF(OR(C74="TRUE",F74="TRUE"),"TRUE","FALSE")</f>
        <v>FALSE</v>
      </c>
      <c r="H69" s="2" t="s">
        <v>346</v>
      </c>
      <c r="I69" s="3" t="str">
        <f>IF('Ⅳ. 総合判定結果'!D4="攻撃可能","TRUE","FALSE")</f>
        <v>FALSE</v>
      </c>
    </row>
    <row r="70" spans="2:9" x14ac:dyDescent="0.4">
      <c r="C70" s="4"/>
      <c r="D70" s="10"/>
    </row>
    <row r="71" spans="2:9" x14ac:dyDescent="0.4">
      <c r="C71" s="7"/>
      <c r="D71" s="8"/>
    </row>
    <row r="72" spans="2:9" ht="18.75" customHeight="1" x14ac:dyDescent="0.4">
      <c r="C72" s="11"/>
      <c r="D72" s="12"/>
      <c r="E72" s="13"/>
    </row>
    <row r="73" spans="2:9" x14ac:dyDescent="0.4">
      <c r="B73" s="7"/>
      <c r="C73" s="10"/>
      <c r="D73" s="9"/>
      <c r="E73" s="18"/>
      <c r="F73" s="12"/>
    </row>
    <row r="74" spans="2:9" ht="93.75" x14ac:dyDescent="0.4">
      <c r="B74" s="2" t="s">
        <v>347</v>
      </c>
      <c r="C74" s="3" t="str">
        <f>IF(AND(C80="TRUE",F80="TRUE"),"TRUE","FALSE")</f>
        <v>FALSE</v>
      </c>
      <c r="E74" s="2" t="s">
        <v>330</v>
      </c>
      <c r="F74" s="3" t="str">
        <f>T20</f>
        <v>FALSE</v>
      </c>
    </row>
    <row r="75" spans="2:9" x14ac:dyDescent="0.4">
      <c r="B75" s="7"/>
      <c r="C75" s="8"/>
    </row>
    <row r="77" spans="2:9" x14ac:dyDescent="0.4">
      <c r="B77" s="7"/>
      <c r="C77" s="12"/>
      <c r="D77" s="13"/>
      <c r="E77" s="13"/>
    </row>
    <row r="78" spans="2:9" x14ac:dyDescent="0.4">
      <c r="B78" s="7"/>
      <c r="C78" s="10"/>
      <c r="D78" s="9"/>
      <c r="E78" s="4"/>
      <c r="F78" s="8"/>
    </row>
    <row r="79" spans="2:9" x14ac:dyDescent="0.4">
      <c r="B79" s="11"/>
      <c r="C79" s="12"/>
      <c r="E79" s="11"/>
      <c r="F79" s="21"/>
    </row>
    <row r="80" spans="2:9" ht="37.5" x14ac:dyDescent="0.4">
      <c r="B80" s="2" t="s">
        <v>341</v>
      </c>
      <c r="C80" s="3" t="str">
        <f>T4</f>
        <v>FALSE</v>
      </c>
      <c r="E80" s="2" t="s">
        <v>334</v>
      </c>
      <c r="F80" s="3" t="str">
        <f>T8</f>
        <v>FALSE</v>
      </c>
    </row>
    <row r="84" ht="18.75" customHeight="1" x14ac:dyDescent="0.4"/>
  </sheetData>
  <mergeCells count="8">
    <mergeCell ref="F61:G62"/>
    <mergeCell ref="H61:H62"/>
    <mergeCell ref="F4:G5"/>
    <mergeCell ref="H4:H5"/>
    <mergeCell ref="F49:G50"/>
    <mergeCell ref="H49:H50"/>
    <mergeCell ref="H26:H27"/>
    <mergeCell ref="F26:G27"/>
  </mergeCells>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F459-8200-4D6C-AA36-E3DAA8CF5038}">
  <dimension ref="A1:Y48"/>
  <sheetViews>
    <sheetView workbookViewId="0"/>
  </sheetViews>
  <sheetFormatPr defaultRowHeight="18.75" x14ac:dyDescent="0.4"/>
  <cols>
    <col min="2" max="3" width="10.75" customWidth="1"/>
    <col min="4" max="4" width="11.125" customWidth="1"/>
    <col min="5" max="5" width="11" customWidth="1"/>
    <col min="8" max="8" width="10.875" customWidth="1"/>
    <col min="11" max="11" width="11.625" customWidth="1"/>
    <col min="19" max="19" width="18" customWidth="1"/>
  </cols>
  <sheetData>
    <row r="1" spans="2:20" x14ac:dyDescent="0.4">
      <c r="B1" t="s">
        <v>348</v>
      </c>
      <c r="C1" t="s">
        <v>349</v>
      </c>
      <c r="D1" t="s">
        <v>350</v>
      </c>
    </row>
    <row r="2" spans="2:20" x14ac:dyDescent="0.4">
      <c r="B2" t="str">
        <f>H4</f>
        <v>攻撃困難</v>
      </c>
      <c r="C2" t="str">
        <f>H26</f>
        <v>攻撃困難</v>
      </c>
      <c r="D2" t="str">
        <f>H34</f>
        <v>攻撃困難</v>
      </c>
    </row>
    <row r="3" spans="2:20" x14ac:dyDescent="0.4">
      <c r="O3" s="14" t="s">
        <v>185</v>
      </c>
      <c r="P3" s="10" t="s">
        <v>230</v>
      </c>
      <c r="Q3" s="9"/>
      <c r="R3" s="9"/>
      <c r="S3" s="4"/>
      <c r="T3" s="14" t="str">
        <f>'Ⅳ. 総合判定結果'!AE44</f>
        <v>FALSE</v>
      </c>
    </row>
    <row r="4" spans="2:20" x14ac:dyDescent="0.4">
      <c r="F4" s="143" t="s">
        <v>351</v>
      </c>
      <c r="G4" s="143"/>
      <c r="H4" s="143" t="str">
        <f>IF(AND(D11="TRUE",H11="TRUE",L11="TRUE"),"攻撃可能","攻撃困難")</f>
        <v>攻撃困難</v>
      </c>
      <c r="I4" s="1"/>
      <c r="O4" s="15" t="s">
        <v>186</v>
      </c>
      <c r="P4" s="8" t="s">
        <v>231</v>
      </c>
      <c r="S4" s="7"/>
      <c r="T4" s="15" t="str">
        <f>'Ⅳ. 総合判定結果'!AE45</f>
        <v>FALSE</v>
      </c>
    </row>
    <row r="5" spans="2:20" x14ac:dyDescent="0.4">
      <c r="F5" s="143"/>
      <c r="G5" s="143"/>
      <c r="H5" s="143"/>
      <c r="I5" s="1"/>
      <c r="O5" s="15" t="s">
        <v>50</v>
      </c>
      <c r="P5" s="8" t="s">
        <v>232</v>
      </c>
      <c r="S5" s="7"/>
      <c r="T5" s="15" t="str">
        <f>'Ⅳ. 総合判定結果'!AE46</f>
        <v>FALSE</v>
      </c>
    </row>
    <row r="6" spans="2:20" x14ac:dyDescent="0.4">
      <c r="F6" s="1"/>
      <c r="G6" s="6"/>
      <c r="H6" s="5"/>
      <c r="O6" s="15" t="s">
        <v>52</v>
      </c>
      <c r="P6" s="8" t="s">
        <v>233</v>
      </c>
      <c r="S6" s="7"/>
      <c r="T6" s="15" t="str">
        <f>'Ⅳ. 総合判定結果'!AE47</f>
        <v>FALSE</v>
      </c>
    </row>
    <row r="7" spans="2:20" x14ac:dyDescent="0.4">
      <c r="F7" s="1"/>
      <c r="G7" s="1"/>
      <c r="H7" s="1"/>
      <c r="O7" s="15" t="s">
        <v>54</v>
      </c>
      <c r="P7" s="8" t="s">
        <v>234</v>
      </c>
      <c r="S7" s="7"/>
      <c r="T7" s="15" t="str">
        <f>'Ⅳ. 総合判定結果'!AE48</f>
        <v>FALSE</v>
      </c>
    </row>
    <row r="8" spans="2:20" x14ac:dyDescent="0.4">
      <c r="O8" s="15" t="s">
        <v>63</v>
      </c>
      <c r="P8" s="8" t="s">
        <v>235</v>
      </c>
      <c r="S8" s="7"/>
      <c r="T8" s="15" t="str">
        <f>'Ⅳ. 総合判定結果'!AE49</f>
        <v>FALSE</v>
      </c>
    </row>
    <row r="9" spans="2:20" x14ac:dyDescent="0.4">
      <c r="F9" s="1"/>
      <c r="G9" s="32"/>
      <c r="H9" s="21"/>
      <c r="O9" s="15" t="s">
        <v>67</v>
      </c>
      <c r="P9" s="8" t="s">
        <v>236</v>
      </c>
      <c r="S9" s="7"/>
      <c r="T9" s="15" t="str">
        <f>'Ⅳ. 総合判定結果'!AE50</f>
        <v>FALSE</v>
      </c>
    </row>
    <row r="10" spans="2:20" x14ac:dyDescent="0.4">
      <c r="C10" s="7"/>
      <c r="D10" s="10"/>
      <c r="E10" s="9"/>
      <c r="F10" s="9"/>
      <c r="G10" s="4"/>
      <c r="H10" s="10"/>
      <c r="I10" s="9"/>
      <c r="J10" s="9"/>
      <c r="K10" s="4"/>
      <c r="L10" s="8"/>
      <c r="O10" s="15" t="s">
        <v>72</v>
      </c>
      <c r="P10" s="8" t="s">
        <v>238</v>
      </c>
      <c r="S10" s="7"/>
      <c r="T10" s="15" t="str">
        <f>'Ⅳ. 総合判定結果'!AE51</f>
        <v>FALSE</v>
      </c>
    </row>
    <row r="11" spans="2:20" ht="75" x14ac:dyDescent="0.4">
      <c r="C11" s="2" t="s">
        <v>352</v>
      </c>
      <c r="D11" s="3" t="str">
        <f>IF(OR(C16="TRUE",F16="TRUE"),"TRUE","FALSE")</f>
        <v>FALSE</v>
      </c>
      <c r="G11" s="2" t="s">
        <v>353</v>
      </c>
      <c r="H11" s="3" t="str">
        <f>T3</f>
        <v>FALSE</v>
      </c>
      <c r="K11" s="2" t="s">
        <v>354</v>
      </c>
      <c r="L11" s="3" t="str">
        <f>IF(OR(J16="TRUE",M16="TRUE"),"TRUE","FALSE")</f>
        <v>FALSE</v>
      </c>
      <c r="O11" s="15" t="s">
        <v>76</v>
      </c>
      <c r="P11" s="8" t="s">
        <v>456</v>
      </c>
      <c r="S11" s="7"/>
      <c r="T11" s="15" t="str">
        <f>'Ⅳ. 総合判定結果'!AE52</f>
        <v>FALSE</v>
      </c>
    </row>
    <row r="12" spans="2:20" x14ac:dyDescent="0.4">
      <c r="C12" s="7"/>
      <c r="D12" s="10"/>
      <c r="K12" s="7"/>
      <c r="L12" s="10"/>
      <c r="O12" s="15" t="s">
        <v>78</v>
      </c>
      <c r="P12" s="8" t="s">
        <v>453</v>
      </c>
      <c r="S12" s="7"/>
      <c r="T12" s="15" t="str">
        <f>'Ⅳ. 総合判定結果'!AE53</f>
        <v>FALSE</v>
      </c>
    </row>
    <row r="13" spans="2:20" x14ac:dyDescent="0.4">
      <c r="C13" s="7"/>
      <c r="D13" s="8"/>
      <c r="E13" s="1"/>
      <c r="K13" s="7"/>
      <c r="L13" s="8"/>
      <c r="M13" s="1"/>
      <c r="O13" s="15" t="s">
        <v>80</v>
      </c>
      <c r="P13" s="8" t="s">
        <v>454</v>
      </c>
      <c r="S13" s="7"/>
      <c r="T13" s="15" t="str">
        <f>'Ⅳ. 総合判定結果'!AE54</f>
        <v>FALSE</v>
      </c>
    </row>
    <row r="14" spans="2:20" x14ac:dyDescent="0.4">
      <c r="C14" s="11"/>
      <c r="D14" s="12"/>
      <c r="J14" s="13"/>
      <c r="K14" s="11"/>
      <c r="L14" s="12"/>
      <c r="O14" s="15" t="s">
        <v>82</v>
      </c>
      <c r="P14" s="8" t="s">
        <v>455</v>
      </c>
      <c r="S14" s="7"/>
      <c r="T14" s="15" t="str">
        <f>'Ⅳ. 総合判定結果'!AE55</f>
        <v>FALSE</v>
      </c>
    </row>
    <row r="15" spans="2:20" x14ac:dyDescent="0.4">
      <c r="B15" s="7"/>
      <c r="C15" s="10"/>
      <c r="D15" s="4"/>
      <c r="E15" s="12"/>
      <c r="I15" s="11"/>
      <c r="J15" s="17"/>
      <c r="K15" s="9"/>
      <c r="L15" s="4"/>
      <c r="M15" s="12"/>
      <c r="O15" s="15" t="s">
        <v>84</v>
      </c>
      <c r="P15" s="8" t="s">
        <v>240</v>
      </c>
      <c r="S15" s="7"/>
      <c r="T15" s="15" t="str">
        <f>'Ⅳ. 総合判定結果'!AE56</f>
        <v>FALSE</v>
      </c>
    </row>
    <row r="16" spans="2:20" ht="93.75" x14ac:dyDescent="0.4">
      <c r="B16" s="2" t="s">
        <v>355</v>
      </c>
      <c r="C16" s="3" t="str">
        <f>IF(AND(B22="TRUE",E22="TRUE"),"TRUE","FALSE")</f>
        <v>FALSE</v>
      </c>
      <c r="D16" s="7"/>
      <c r="E16" s="2" t="s">
        <v>330</v>
      </c>
      <c r="F16" s="3" t="str">
        <f>T20</f>
        <v>FALSE</v>
      </c>
      <c r="I16" s="2" t="s">
        <v>331</v>
      </c>
      <c r="J16" s="3" t="str">
        <f>T12</f>
        <v>FALSE</v>
      </c>
      <c r="L16" s="2" t="s">
        <v>332</v>
      </c>
      <c r="M16" s="3" t="str">
        <f>T21</f>
        <v>FALSE</v>
      </c>
      <c r="O16" s="15" t="s">
        <v>87</v>
      </c>
      <c r="P16" s="8" t="s">
        <v>241</v>
      </c>
      <c r="S16" s="7"/>
      <c r="T16" s="15" t="str">
        <f>'Ⅳ. 総合判定結果'!AE57</f>
        <v>FALSE</v>
      </c>
    </row>
    <row r="17" spans="1:20" x14ac:dyDescent="0.4">
      <c r="B17" s="6"/>
      <c r="C17" s="5"/>
      <c r="O17" s="15" t="s">
        <v>187</v>
      </c>
      <c r="P17" s="8" t="s">
        <v>242</v>
      </c>
      <c r="S17" s="7"/>
      <c r="T17" s="15" t="str">
        <f>'Ⅳ. 総合判定結果'!AE58</f>
        <v>FALSE</v>
      </c>
    </row>
    <row r="18" spans="1:20" x14ac:dyDescent="0.4">
      <c r="B18" s="1"/>
      <c r="C18" s="1"/>
      <c r="O18" s="15" t="s">
        <v>96</v>
      </c>
      <c r="P18" s="8" t="s">
        <v>243</v>
      </c>
      <c r="S18" s="7"/>
      <c r="T18" s="15" t="str">
        <f>'Ⅳ. 総合判定結果'!AE59</f>
        <v>FALSE</v>
      </c>
    </row>
    <row r="19" spans="1:20" x14ac:dyDescent="0.4">
      <c r="F19" s="1"/>
      <c r="G19" s="1"/>
      <c r="H19" s="1"/>
      <c r="O19" s="15" t="s">
        <v>99</v>
      </c>
      <c r="P19" s="8" t="s">
        <v>244</v>
      </c>
      <c r="S19" s="7"/>
      <c r="T19" s="15" t="str">
        <f>'Ⅳ. 総合判定結果'!AE60</f>
        <v>FALSE</v>
      </c>
    </row>
    <row r="20" spans="1:20" x14ac:dyDescent="0.4">
      <c r="B20" s="32"/>
      <c r="C20" s="21"/>
      <c r="O20" s="15" t="s">
        <v>102</v>
      </c>
      <c r="P20" s="8" t="s">
        <v>245</v>
      </c>
      <c r="S20" s="7"/>
      <c r="T20" s="15" t="str">
        <f>'Ⅳ. 総合判定結果'!AE61</f>
        <v>FALSE</v>
      </c>
    </row>
    <row r="21" spans="1:20" x14ac:dyDescent="0.4">
      <c r="A21" s="7"/>
      <c r="B21" s="10"/>
      <c r="C21" s="9"/>
      <c r="D21" s="4"/>
      <c r="E21" s="8"/>
      <c r="H21" s="1"/>
      <c r="O21" s="15" t="s">
        <v>106</v>
      </c>
      <c r="P21" s="8" t="s">
        <v>254</v>
      </c>
      <c r="S21" s="7"/>
      <c r="T21" s="15" t="str">
        <f>'Ⅳ. 総合判定結果'!AE62</f>
        <v>FALSE</v>
      </c>
    </row>
    <row r="22" spans="1:20" ht="37.5" x14ac:dyDescent="0.4">
      <c r="A22" s="2" t="s">
        <v>333</v>
      </c>
      <c r="B22" s="3" t="str">
        <f>T5</f>
        <v>FALSE</v>
      </c>
      <c r="D22" s="2" t="s">
        <v>334</v>
      </c>
      <c r="E22" s="3" t="str">
        <f>T8</f>
        <v>FALSE</v>
      </c>
      <c r="G22" s="1"/>
      <c r="K22" s="1"/>
      <c r="O22" s="15" t="s">
        <v>108</v>
      </c>
      <c r="P22" s="8" t="s">
        <v>255</v>
      </c>
      <c r="S22" s="7"/>
      <c r="T22" s="15" t="str">
        <f>'Ⅳ. 総合判定結果'!AE63</f>
        <v>FALSE</v>
      </c>
    </row>
    <row r="23" spans="1:20" x14ac:dyDescent="0.4">
      <c r="O23" s="15" t="s">
        <v>109</v>
      </c>
      <c r="P23" s="8" t="s">
        <v>256</v>
      </c>
      <c r="S23" s="7"/>
      <c r="T23" s="15" t="str">
        <f>'Ⅳ. 総合判定結果'!AE64</f>
        <v>FALSE</v>
      </c>
    </row>
    <row r="24" spans="1:20" x14ac:dyDescent="0.4">
      <c r="O24" s="16" t="s">
        <v>188</v>
      </c>
      <c r="P24" s="12" t="s">
        <v>257</v>
      </c>
      <c r="Q24" s="13"/>
      <c r="R24" s="13"/>
      <c r="S24" s="11"/>
      <c r="T24" s="16" t="str">
        <f>'Ⅳ. 総合判定結果'!AE65</f>
        <v>FALSE</v>
      </c>
    </row>
    <row r="25" spans="1:20" x14ac:dyDescent="0.4">
      <c r="G25" s="1"/>
      <c r="H25" s="1"/>
      <c r="K25" s="1"/>
    </row>
    <row r="26" spans="1:20" x14ac:dyDescent="0.4">
      <c r="F26" s="148" t="s">
        <v>356</v>
      </c>
      <c r="G26" s="149"/>
      <c r="H26" s="152" t="str">
        <f>IF(H30="TRUE","攻撃可能","攻撃困難")</f>
        <v>攻撃困難</v>
      </c>
    </row>
    <row r="27" spans="1:20" x14ac:dyDescent="0.4">
      <c r="F27" s="150"/>
      <c r="G27" s="151"/>
      <c r="H27" s="153"/>
    </row>
    <row r="28" spans="1:20" ht="18.75" customHeight="1" x14ac:dyDescent="0.4">
      <c r="F28" s="1"/>
      <c r="G28" s="6"/>
      <c r="H28" s="5"/>
    </row>
    <row r="29" spans="1:20" x14ac:dyDescent="0.4">
      <c r="G29" s="7"/>
      <c r="H29" s="8"/>
    </row>
    <row r="30" spans="1:20" ht="37.5" x14ac:dyDescent="0.4">
      <c r="G30" s="2" t="s">
        <v>357</v>
      </c>
      <c r="H30" s="3" t="str">
        <f>T17</f>
        <v>FALSE</v>
      </c>
    </row>
    <row r="34" spans="2:25" x14ac:dyDescent="0.4">
      <c r="F34" s="143" t="s">
        <v>358</v>
      </c>
      <c r="G34" s="143"/>
      <c r="H34" s="143" t="str">
        <f>IF(AND(C42="TRUE",F42="TRUE",I42="TRUE",L42="TRUE"),"攻撃可能","攻撃困難")</f>
        <v>攻撃困難</v>
      </c>
      <c r="I34" s="1"/>
    </row>
    <row r="35" spans="2:25" x14ac:dyDescent="0.4">
      <c r="F35" s="143"/>
      <c r="G35" s="143"/>
      <c r="H35" s="143"/>
      <c r="I35" s="1"/>
    </row>
    <row r="36" spans="2:25" x14ac:dyDescent="0.4">
      <c r="F36" s="1"/>
      <c r="G36" s="6"/>
      <c r="H36" s="5"/>
    </row>
    <row r="37" spans="2:25" x14ac:dyDescent="0.4">
      <c r="F37" s="1"/>
      <c r="G37" s="1"/>
      <c r="H37" s="1"/>
    </row>
    <row r="39" spans="2:25" x14ac:dyDescent="0.4">
      <c r="G39" s="7"/>
      <c r="H39" s="8"/>
      <c r="I39" s="13"/>
      <c r="J39" s="13"/>
      <c r="K39" s="13"/>
    </row>
    <row r="40" spans="2:25" x14ac:dyDescent="0.4">
      <c r="B40" s="7"/>
      <c r="C40" s="10"/>
      <c r="D40" s="9"/>
      <c r="E40" s="4"/>
      <c r="F40" s="10"/>
      <c r="G40" s="9"/>
      <c r="H40" s="4"/>
      <c r="I40" s="10"/>
      <c r="J40" s="9"/>
      <c r="K40" s="4"/>
      <c r="L40" s="8"/>
      <c r="W40" s="1"/>
      <c r="X40" s="1"/>
      <c r="Y40" s="1"/>
    </row>
    <row r="41" spans="2:25" x14ac:dyDescent="0.4">
      <c r="B41" s="11"/>
      <c r="C41" s="12"/>
      <c r="E41" s="11"/>
      <c r="F41" s="12"/>
      <c r="H41" s="7"/>
      <c r="I41" s="8"/>
      <c r="K41" s="11"/>
      <c r="L41" s="12"/>
    </row>
    <row r="42" spans="2:25" ht="75" x14ac:dyDescent="0.4">
      <c r="B42" s="2" t="s">
        <v>353</v>
      </c>
      <c r="C42" s="3" t="str">
        <f>T3</f>
        <v>FALSE</v>
      </c>
      <c r="E42" s="2" t="s">
        <v>334</v>
      </c>
      <c r="F42" s="3" t="str">
        <f>T8</f>
        <v>FALSE</v>
      </c>
      <c r="H42" s="2" t="s">
        <v>359</v>
      </c>
      <c r="I42" s="3" t="str">
        <f>IF(OR(G48="TRUE",J48="TRUE"),"TRUE","FALSE")</f>
        <v>FALSE</v>
      </c>
      <c r="K42" s="2" t="s">
        <v>343</v>
      </c>
      <c r="L42" s="3" t="str">
        <f>IF('Ⅳ. 総合判定結果'!E4="攻撃可能","TRUE","FALSE")</f>
        <v>FALSE</v>
      </c>
    </row>
    <row r="43" spans="2:25" x14ac:dyDescent="0.4">
      <c r="H43" s="7"/>
      <c r="I43" s="8"/>
    </row>
    <row r="44" spans="2:25" x14ac:dyDescent="0.4">
      <c r="H44" s="19"/>
      <c r="I44" s="8"/>
    </row>
    <row r="45" spans="2:25" x14ac:dyDescent="0.4">
      <c r="F45" s="1"/>
      <c r="H45" s="7"/>
      <c r="I45" s="8"/>
    </row>
    <row r="46" spans="2:25" x14ac:dyDescent="0.4">
      <c r="G46" s="13"/>
      <c r="H46" s="11"/>
      <c r="I46" s="12"/>
    </row>
    <row r="47" spans="2:25" x14ac:dyDescent="0.4">
      <c r="F47" s="11"/>
      <c r="G47" s="17"/>
      <c r="H47" s="9"/>
      <c r="I47" s="18"/>
      <c r="J47" s="12"/>
    </row>
    <row r="48" spans="2:25" ht="37.5" x14ac:dyDescent="0.4">
      <c r="F48" s="2" t="s">
        <v>331</v>
      </c>
      <c r="G48" s="3" t="str">
        <f>T12</f>
        <v>FALSE</v>
      </c>
      <c r="I48" s="2" t="s">
        <v>332</v>
      </c>
      <c r="J48" s="3" t="str">
        <f>T21</f>
        <v>FALSE</v>
      </c>
    </row>
  </sheetData>
  <mergeCells count="6">
    <mergeCell ref="F26:G27"/>
    <mergeCell ref="H26:H27"/>
    <mergeCell ref="F4:G5"/>
    <mergeCell ref="H4:H5"/>
    <mergeCell ref="F34:G35"/>
    <mergeCell ref="H34:H35"/>
  </mergeCells>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EB450-202E-475D-B9AB-32831B2A9699}">
  <dimension ref="B1:T79"/>
  <sheetViews>
    <sheetView workbookViewId="0"/>
  </sheetViews>
  <sheetFormatPr defaultRowHeight="18.75" x14ac:dyDescent="0.4"/>
  <cols>
    <col min="2" max="3" width="10.75" customWidth="1"/>
    <col min="4" max="4" width="11.125" customWidth="1"/>
    <col min="5" max="5" width="11" customWidth="1"/>
    <col min="6" max="6" width="11.25" bestFit="1" customWidth="1"/>
    <col min="8" max="8" width="10.875" customWidth="1"/>
    <col min="11" max="11" width="11.625" customWidth="1"/>
    <col min="19" max="19" width="18.125" customWidth="1"/>
  </cols>
  <sheetData>
    <row r="1" spans="2:20" x14ac:dyDescent="0.4">
      <c r="B1" t="s">
        <v>360</v>
      </c>
      <c r="C1" t="s">
        <v>361</v>
      </c>
      <c r="D1" t="s">
        <v>362</v>
      </c>
      <c r="E1" t="s">
        <v>363</v>
      </c>
      <c r="F1" t="s">
        <v>364</v>
      </c>
      <c r="G1" t="s">
        <v>365</v>
      </c>
    </row>
    <row r="2" spans="2:20" x14ac:dyDescent="0.4">
      <c r="B2" t="str">
        <f>H4</f>
        <v>攻撃困難</v>
      </c>
      <c r="C2" t="str">
        <f>H16</f>
        <v>攻撃困難</v>
      </c>
      <c r="D2" t="str">
        <f>H28</f>
        <v>攻撃困難</v>
      </c>
      <c r="E2" t="str">
        <f>H46</f>
        <v>攻撃困難</v>
      </c>
      <c r="F2" t="str">
        <f>H58</f>
        <v>攻撃困難</v>
      </c>
      <c r="G2" t="str">
        <f>H75</f>
        <v>攻撃困難</v>
      </c>
    </row>
    <row r="3" spans="2:20" x14ac:dyDescent="0.4">
      <c r="O3" s="14" t="s">
        <v>185</v>
      </c>
      <c r="P3" s="10" t="s">
        <v>230</v>
      </c>
      <c r="Q3" s="9"/>
      <c r="R3" s="9"/>
      <c r="S3" s="4"/>
      <c r="T3" s="14" t="str">
        <f>'Ⅳ. 総合判定結果'!AE44</f>
        <v>FALSE</v>
      </c>
    </row>
    <row r="4" spans="2:20" x14ac:dyDescent="0.4">
      <c r="F4" s="143" t="s">
        <v>366</v>
      </c>
      <c r="G4" s="143"/>
      <c r="H4" s="143" t="str">
        <f>IF(AND(C12="TRUE",F12="TRUE",I12="TRUE"),"攻撃可能","攻撃困難")</f>
        <v>攻撃困難</v>
      </c>
      <c r="I4" s="1"/>
      <c r="O4" s="15" t="s">
        <v>186</v>
      </c>
      <c r="P4" s="8" t="s">
        <v>231</v>
      </c>
      <c r="S4" s="7"/>
      <c r="T4" s="15" t="str">
        <f>'Ⅳ. 総合判定結果'!AE45</f>
        <v>FALSE</v>
      </c>
    </row>
    <row r="5" spans="2:20" x14ac:dyDescent="0.4">
      <c r="F5" s="143"/>
      <c r="G5" s="143"/>
      <c r="H5" s="143"/>
      <c r="I5" s="1"/>
      <c r="O5" s="15" t="s">
        <v>50</v>
      </c>
      <c r="P5" s="8" t="s">
        <v>232</v>
      </c>
      <c r="S5" s="7"/>
      <c r="T5" s="15" t="str">
        <f>'Ⅳ. 総合判定結果'!AE46</f>
        <v>FALSE</v>
      </c>
    </row>
    <row r="6" spans="2:20" x14ac:dyDescent="0.4">
      <c r="F6" s="1"/>
      <c r="G6" s="6"/>
      <c r="H6" s="5"/>
      <c r="O6" s="15" t="s">
        <v>52</v>
      </c>
      <c r="P6" s="8" t="s">
        <v>233</v>
      </c>
      <c r="S6" s="7"/>
      <c r="T6" s="15" t="str">
        <f>'Ⅳ. 総合判定結果'!AE47</f>
        <v>FALSE</v>
      </c>
    </row>
    <row r="7" spans="2:20" x14ac:dyDescent="0.4">
      <c r="F7" s="1"/>
      <c r="G7" s="1"/>
      <c r="H7" s="1"/>
      <c r="O7" s="15" t="s">
        <v>54</v>
      </c>
      <c r="P7" s="8" t="s">
        <v>234</v>
      </c>
      <c r="S7" s="7"/>
      <c r="T7" s="15" t="str">
        <f>'Ⅳ. 総合判定結果'!AE48</f>
        <v>FALSE</v>
      </c>
    </row>
    <row r="8" spans="2:20" x14ac:dyDescent="0.4">
      <c r="O8" s="15" t="s">
        <v>63</v>
      </c>
      <c r="P8" s="8" t="s">
        <v>235</v>
      </c>
      <c r="S8" s="7"/>
      <c r="T8" s="15" t="str">
        <f>'Ⅳ. 総合判定結果'!AE49</f>
        <v>FALSE</v>
      </c>
    </row>
    <row r="9" spans="2:20" x14ac:dyDescent="0.4">
      <c r="G9" s="7"/>
      <c r="H9" s="8"/>
      <c r="O9" s="15" t="s">
        <v>67</v>
      </c>
      <c r="P9" s="8" t="s">
        <v>236</v>
      </c>
      <c r="S9" s="7"/>
      <c r="T9" s="15" t="str">
        <f>'Ⅳ. 総合判定結果'!AE50</f>
        <v>FALSE</v>
      </c>
    </row>
    <row r="10" spans="2:20" x14ac:dyDescent="0.4">
      <c r="B10" s="7"/>
      <c r="C10" s="10"/>
      <c r="D10" s="9"/>
      <c r="E10" s="4"/>
      <c r="F10" s="10"/>
      <c r="G10" s="9"/>
      <c r="H10" s="4"/>
      <c r="I10" s="8"/>
      <c r="O10" s="15" t="s">
        <v>72</v>
      </c>
      <c r="P10" s="8" t="s">
        <v>238</v>
      </c>
      <c r="S10" s="7"/>
      <c r="T10" s="15" t="str">
        <f>'Ⅳ. 総合判定結果'!AE51</f>
        <v>FALSE</v>
      </c>
    </row>
    <row r="11" spans="2:20" x14ac:dyDescent="0.4">
      <c r="B11" s="11"/>
      <c r="C11" s="12"/>
      <c r="E11" s="11"/>
      <c r="F11" s="12"/>
      <c r="H11" s="11"/>
      <c r="I11" s="12"/>
      <c r="O11" s="15" t="s">
        <v>76</v>
      </c>
      <c r="P11" s="8" t="s">
        <v>456</v>
      </c>
      <c r="S11" s="7"/>
      <c r="T11" s="15" t="str">
        <f>'Ⅳ. 総合判定結果'!AE52</f>
        <v>FALSE</v>
      </c>
    </row>
    <row r="12" spans="2:20" ht="37.5" x14ac:dyDescent="0.4">
      <c r="B12" s="2" t="s">
        <v>367</v>
      </c>
      <c r="C12" s="3" t="str">
        <f>T7</f>
        <v>FALSE</v>
      </c>
      <c r="E12" s="2" t="s">
        <v>334</v>
      </c>
      <c r="F12" s="3" t="str">
        <f>T8</f>
        <v>FALSE</v>
      </c>
      <c r="H12" s="2" t="s">
        <v>368</v>
      </c>
      <c r="I12" s="3" t="str">
        <f>T10</f>
        <v>FALSE</v>
      </c>
      <c r="O12" s="15" t="s">
        <v>78</v>
      </c>
      <c r="P12" s="8" t="s">
        <v>453</v>
      </c>
      <c r="S12" s="7"/>
      <c r="T12" s="15" t="str">
        <f>'Ⅳ. 総合判定結果'!AE53</f>
        <v>FALSE</v>
      </c>
    </row>
    <row r="13" spans="2:20" x14ac:dyDescent="0.4">
      <c r="O13" s="15" t="s">
        <v>80</v>
      </c>
      <c r="P13" s="8" t="s">
        <v>454</v>
      </c>
      <c r="S13" s="7"/>
      <c r="T13" s="15" t="str">
        <f>'Ⅳ. 総合判定結果'!AE54</f>
        <v>FALSE</v>
      </c>
    </row>
    <row r="14" spans="2:20" x14ac:dyDescent="0.4">
      <c r="O14" s="15" t="s">
        <v>82</v>
      </c>
      <c r="P14" s="8" t="s">
        <v>455</v>
      </c>
      <c r="S14" s="7"/>
      <c r="T14" s="15" t="str">
        <f>'Ⅳ. 総合判定結果'!AE55</f>
        <v>FALSE</v>
      </c>
    </row>
    <row r="15" spans="2:20" ht="18.75" customHeight="1" x14ac:dyDescent="0.4">
      <c r="O15" s="15" t="s">
        <v>84</v>
      </c>
      <c r="P15" s="8" t="s">
        <v>240</v>
      </c>
      <c r="S15" s="7"/>
      <c r="T15" s="15" t="str">
        <f>'Ⅳ. 総合判定結果'!AE56</f>
        <v>FALSE</v>
      </c>
    </row>
    <row r="16" spans="2:20" x14ac:dyDescent="0.4">
      <c r="F16" s="143" t="s">
        <v>369</v>
      </c>
      <c r="G16" s="143"/>
      <c r="H16" s="143" t="str">
        <f>IF(AND(C24="TRUE",F24="TRUE",I24="TRUE"),"攻撃可能","攻撃困難")</f>
        <v>攻撃困難</v>
      </c>
      <c r="I16" s="1"/>
      <c r="O16" s="15" t="s">
        <v>87</v>
      </c>
      <c r="P16" s="8" t="s">
        <v>241</v>
      </c>
      <c r="S16" s="7"/>
      <c r="T16" s="15" t="str">
        <f>'Ⅳ. 総合判定結果'!AE57</f>
        <v>FALSE</v>
      </c>
    </row>
    <row r="17" spans="2:20" x14ac:dyDescent="0.4">
      <c r="F17" s="143"/>
      <c r="G17" s="143"/>
      <c r="H17" s="143"/>
      <c r="I17" s="1"/>
      <c r="O17" s="15" t="s">
        <v>187</v>
      </c>
      <c r="P17" s="8" t="s">
        <v>242</v>
      </c>
      <c r="S17" s="7"/>
      <c r="T17" s="15" t="str">
        <f>'Ⅳ. 総合判定結果'!AE58</f>
        <v>FALSE</v>
      </c>
    </row>
    <row r="18" spans="2:20" x14ac:dyDescent="0.4">
      <c r="F18" s="1"/>
      <c r="G18" s="6"/>
      <c r="H18" s="5"/>
      <c r="O18" s="15" t="s">
        <v>96</v>
      </c>
      <c r="P18" s="8" t="s">
        <v>243</v>
      </c>
      <c r="S18" s="7"/>
      <c r="T18" s="15" t="str">
        <f>'Ⅳ. 総合判定結果'!AE59</f>
        <v>FALSE</v>
      </c>
    </row>
    <row r="19" spans="2:20" x14ac:dyDescent="0.4">
      <c r="F19" s="1"/>
      <c r="G19" s="1"/>
      <c r="H19" s="1"/>
      <c r="O19" s="15" t="s">
        <v>99</v>
      </c>
      <c r="P19" s="8" t="s">
        <v>244</v>
      </c>
      <c r="S19" s="7"/>
      <c r="T19" s="15" t="str">
        <f>'Ⅳ. 総合判定結果'!AE60</f>
        <v>FALSE</v>
      </c>
    </row>
    <row r="20" spans="2:20" x14ac:dyDescent="0.4">
      <c r="O20" s="15" t="s">
        <v>102</v>
      </c>
      <c r="P20" s="8" t="s">
        <v>245</v>
      </c>
      <c r="S20" s="7"/>
      <c r="T20" s="15" t="str">
        <f>'Ⅳ. 総合判定結果'!AE61</f>
        <v>FALSE</v>
      </c>
    </row>
    <row r="21" spans="2:20" x14ac:dyDescent="0.4">
      <c r="G21" s="7"/>
      <c r="H21" s="8"/>
      <c r="O21" s="15" t="s">
        <v>106</v>
      </c>
      <c r="P21" s="8" t="s">
        <v>254</v>
      </c>
      <c r="S21" s="7"/>
      <c r="T21" s="15" t="str">
        <f>'Ⅳ. 総合判定結果'!AE62</f>
        <v>FALSE</v>
      </c>
    </row>
    <row r="22" spans="2:20" x14ac:dyDescent="0.4">
      <c r="B22" s="7"/>
      <c r="C22" s="10"/>
      <c r="D22" s="9"/>
      <c r="E22" s="4"/>
      <c r="F22" s="10"/>
      <c r="G22" s="9"/>
      <c r="H22" s="4"/>
      <c r="I22" s="8"/>
      <c r="O22" s="15" t="s">
        <v>108</v>
      </c>
      <c r="P22" s="8" t="s">
        <v>255</v>
      </c>
      <c r="S22" s="7"/>
      <c r="T22" s="15" t="str">
        <f>'Ⅳ. 総合判定結果'!AE63</f>
        <v>FALSE</v>
      </c>
    </row>
    <row r="23" spans="2:20" x14ac:dyDescent="0.4">
      <c r="B23" s="11"/>
      <c r="C23" s="12"/>
      <c r="E23" s="11"/>
      <c r="F23" s="12"/>
      <c r="H23" s="11"/>
      <c r="I23" s="12"/>
      <c r="O23" s="15" t="s">
        <v>109</v>
      </c>
      <c r="P23" s="8" t="s">
        <v>256</v>
      </c>
      <c r="S23" s="7"/>
      <c r="T23" s="15" t="str">
        <f>'Ⅳ. 総合判定結果'!AE64</f>
        <v>FALSE</v>
      </c>
    </row>
    <row r="24" spans="2:20" ht="37.5" x14ac:dyDescent="0.4">
      <c r="B24" s="2" t="s">
        <v>370</v>
      </c>
      <c r="C24" s="3" t="str">
        <f>T6</f>
        <v>FALSE</v>
      </c>
      <c r="E24" s="2" t="s">
        <v>334</v>
      </c>
      <c r="F24" s="3" t="str">
        <f>T8</f>
        <v>FALSE</v>
      </c>
      <c r="H24" s="2" t="s">
        <v>371</v>
      </c>
      <c r="I24" s="3" t="str">
        <f>T15</f>
        <v>FALSE</v>
      </c>
      <c r="O24" s="16" t="s">
        <v>188</v>
      </c>
      <c r="P24" s="12" t="s">
        <v>257</v>
      </c>
      <c r="Q24" s="13"/>
      <c r="R24" s="13"/>
      <c r="S24" s="11"/>
      <c r="T24" s="16" t="str">
        <f>'Ⅳ. 総合判定結果'!AE65</f>
        <v>FALSE</v>
      </c>
    </row>
    <row r="28" spans="2:20" x14ac:dyDescent="0.4">
      <c r="F28" s="143" t="s">
        <v>372</v>
      </c>
      <c r="G28" s="143"/>
      <c r="H28" s="143" t="str">
        <f>IF(AND(C36="TRUE",F36="TRUE",I36="TRUE",L36="TRUE"),"攻撃可能","攻撃困難")</f>
        <v>攻撃困難</v>
      </c>
      <c r="I28" s="1"/>
    </row>
    <row r="29" spans="2:20" x14ac:dyDescent="0.4">
      <c r="F29" s="143"/>
      <c r="G29" s="143"/>
      <c r="H29" s="143"/>
      <c r="I29" s="1"/>
    </row>
    <row r="30" spans="2:20" x14ac:dyDescent="0.4">
      <c r="F30" s="1"/>
      <c r="G30" s="6"/>
      <c r="H30" s="5"/>
    </row>
    <row r="31" spans="2:20" x14ac:dyDescent="0.4">
      <c r="F31" s="1"/>
      <c r="G31" s="1"/>
      <c r="H31" s="1"/>
    </row>
    <row r="33" spans="2:13" x14ac:dyDescent="0.4">
      <c r="G33" s="7"/>
      <c r="H33" s="8"/>
      <c r="I33" s="13"/>
      <c r="J33" s="13"/>
      <c r="K33" s="13"/>
    </row>
    <row r="34" spans="2:13" x14ac:dyDescent="0.4">
      <c r="B34" s="7"/>
      <c r="C34" s="10"/>
      <c r="D34" s="9"/>
      <c r="E34" s="4"/>
      <c r="F34" s="10"/>
      <c r="G34" s="9"/>
      <c r="H34" s="4"/>
      <c r="I34" s="10"/>
      <c r="J34" s="9"/>
      <c r="K34" s="4"/>
      <c r="L34" s="8"/>
    </row>
    <row r="35" spans="2:13" x14ac:dyDescent="0.4">
      <c r="B35" s="11"/>
      <c r="C35" s="12"/>
      <c r="E35" s="11"/>
      <c r="F35" s="12"/>
      <c r="H35" s="11"/>
      <c r="I35" s="12"/>
      <c r="K35" s="7"/>
      <c r="L35" s="8"/>
    </row>
    <row r="36" spans="2:13" ht="75" x14ac:dyDescent="0.4">
      <c r="B36" s="2" t="s">
        <v>370</v>
      </c>
      <c r="C36" s="3" t="str">
        <f>T6</f>
        <v>FALSE</v>
      </c>
      <c r="E36" s="2" t="s">
        <v>334</v>
      </c>
      <c r="F36" s="3" t="str">
        <f>T8</f>
        <v>FALSE</v>
      </c>
      <c r="H36" s="2" t="s">
        <v>368</v>
      </c>
      <c r="I36" s="3" t="str">
        <f>T10</f>
        <v>FALSE</v>
      </c>
      <c r="K36" s="2" t="s">
        <v>373</v>
      </c>
      <c r="L36" s="3" t="str">
        <f>IF(OR(J42="TRUE",M42="TRUE"),"TRUE","FALSE")</f>
        <v>FALSE</v>
      </c>
    </row>
    <row r="37" spans="2:13" x14ac:dyDescent="0.4">
      <c r="K37" s="7"/>
      <c r="L37" s="8"/>
    </row>
    <row r="38" spans="2:13" x14ac:dyDescent="0.4">
      <c r="K38" s="7"/>
      <c r="L38" s="8"/>
    </row>
    <row r="39" spans="2:13" x14ac:dyDescent="0.4">
      <c r="K39" s="7"/>
      <c r="L39" s="8"/>
    </row>
    <row r="40" spans="2:13" x14ac:dyDescent="0.4">
      <c r="K40" s="11"/>
      <c r="L40" s="12"/>
    </row>
    <row r="41" spans="2:13" x14ac:dyDescent="0.4">
      <c r="I41" s="11"/>
      <c r="J41" s="17"/>
      <c r="K41" s="9"/>
      <c r="L41" s="18"/>
      <c r="M41" s="12"/>
    </row>
    <row r="42" spans="2:13" ht="37.5" x14ac:dyDescent="0.4">
      <c r="I42" s="2" t="s">
        <v>340</v>
      </c>
      <c r="J42" s="3" t="str">
        <f>T13</f>
        <v>FALSE</v>
      </c>
      <c r="L42" s="2" t="s">
        <v>508</v>
      </c>
      <c r="M42" s="3" t="str">
        <f>T22</f>
        <v>FALSE</v>
      </c>
    </row>
    <row r="46" spans="2:13" x14ac:dyDescent="0.4">
      <c r="F46" s="143" t="s">
        <v>374</v>
      </c>
      <c r="G46" s="143"/>
      <c r="H46" s="143" t="str">
        <f>IF(AND(C54="TRUE",F54="TRUE",I54="TRUE",L54="TRUE"),"攻撃可能","攻撃困難")</f>
        <v>攻撃困難</v>
      </c>
      <c r="I46" s="1"/>
    </row>
    <row r="47" spans="2:13" x14ac:dyDescent="0.4">
      <c r="F47" s="143"/>
      <c r="G47" s="143"/>
      <c r="H47" s="143"/>
      <c r="I47" s="1"/>
    </row>
    <row r="48" spans="2:13" x14ac:dyDescent="0.4">
      <c r="F48" s="1"/>
      <c r="G48" s="6"/>
      <c r="H48" s="5"/>
    </row>
    <row r="49" spans="2:12" x14ac:dyDescent="0.4">
      <c r="F49" s="1"/>
      <c r="G49" s="1"/>
      <c r="H49" s="1"/>
    </row>
    <row r="51" spans="2:12" x14ac:dyDescent="0.4">
      <c r="G51" s="7"/>
      <c r="H51" s="8"/>
      <c r="I51" s="13"/>
      <c r="J51" s="13"/>
      <c r="K51" s="13"/>
    </row>
    <row r="52" spans="2:12" x14ac:dyDescent="0.4">
      <c r="B52" s="7"/>
      <c r="C52" s="10"/>
      <c r="D52" s="9"/>
      <c r="E52" s="4"/>
      <c r="F52" s="10"/>
      <c r="G52" s="9"/>
      <c r="H52" s="4"/>
      <c r="I52" s="10"/>
      <c r="J52" s="9"/>
      <c r="K52" s="4"/>
      <c r="L52" s="8"/>
    </row>
    <row r="53" spans="2:12" ht="18.75" customHeight="1" x14ac:dyDescent="0.4">
      <c r="B53" s="11"/>
      <c r="C53" s="12"/>
      <c r="E53" s="11"/>
      <c r="F53" s="12"/>
      <c r="H53" s="11"/>
      <c r="I53" s="12"/>
      <c r="K53" s="11"/>
      <c r="L53" s="12"/>
    </row>
    <row r="54" spans="2:12" ht="37.5" x14ac:dyDescent="0.4">
      <c r="B54" s="2" t="s">
        <v>333</v>
      </c>
      <c r="C54" s="3" t="str">
        <f>T5</f>
        <v>FALSE</v>
      </c>
      <c r="E54" s="2" t="s">
        <v>334</v>
      </c>
      <c r="F54" s="3" t="str">
        <f>T8</f>
        <v>FALSE</v>
      </c>
      <c r="H54" s="2" t="s">
        <v>368</v>
      </c>
      <c r="I54" s="3" t="str">
        <f>T10</f>
        <v>FALSE</v>
      </c>
      <c r="K54" s="2" t="s">
        <v>375</v>
      </c>
      <c r="L54" s="3" t="str">
        <f>T24</f>
        <v>FALSE</v>
      </c>
    </row>
    <row r="58" spans="2:12" x14ac:dyDescent="0.4">
      <c r="F58" s="143" t="s">
        <v>376</v>
      </c>
      <c r="G58" s="143"/>
      <c r="H58" s="143" t="str">
        <f>IF(AND(C66="TRUE",F66="TRUE",I66="TRUE",L66="TRUE"),"攻撃可能","攻撃困難")</f>
        <v>攻撃困難</v>
      </c>
      <c r="I58" s="1"/>
    </row>
    <row r="59" spans="2:12" x14ac:dyDescent="0.4">
      <c r="F59" s="143"/>
      <c r="G59" s="143"/>
      <c r="H59" s="143"/>
      <c r="I59" s="1"/>
    </row>
    <row r="60" spans="2:12" x14ac:dyDescent="0.4">
      <c r="F60" s="1"/>
      <c r="G60" s="6"/>
      <c r="H60" s="5"/>
    </row>
    <row r="61" spans="2:12" x14ac:dyDescent="0.4">
      <c r="F61" s="1"/>
      <c r="G61" s="1"/>
      <c r="H61" s="1"/>
    </row>
    <row r="63" spans="2:12" x14ac:dyDescent="0.4">
      <c r="G63" s="7"/>
      <c r="H63" s="8"/>
      <c r="I63" s="13"/>
      <c r="J63" s="13"/>
      <c r="K63" s="13"/>
    </row>
    <row r="64" spans="2:12" x14ac:dyDescent="0.4">
      <c r="B64" s="7"/>
      <c r="C64" s="10"/>
      <c r="D64" s="9"/>
      <c r="E64" s="4"/>
      <c r="F64" s="10"/>
      <c r="G64" s="9"/>
      <c r="H64" s="4"/>
      <c r="I64" s="10"/>
      <c r="J64" s="9"/>
      <c r="K64" s="4"/>
      <c r="L64" s="8"/>
    </row>
    <row r="65" spans="2:12" x14ac:dyDescent="0.4">
      <c r="B65" s="11"/>
      <c r="C65" s="12"/>
      <c r="E65" s="11"/>
      <c r="F65" s="12"/>
      <c r="H65" s="11"/>
      <c r="I65" s="12"/>
      <c r="K65" s="11"/>
      <c r="L65" s="12"/>
    </row>
    <row r="66" spans="2:12" ht="75" x14ac:dyDescent="0.4">
      <c r="B66" s="2" t="s">
        <v>367</v>
      </c>
      <c r="C66" s="3" t="str">
        <f>T7</f>
        <v>FALSE</v>
      </c>
      <c r="E66" s="2" t="s">
        <v>334</v>
      </c>
      <c r="F66" s="3" t="str">
        <f>T8</f>
        <v>FALSE</v>
      </c>
      <c r="H66" s="2" t="s">
        <v>368</v>
      </c>
      <c r="I66" s="3" t="str">
        <f>T10</f>
        <v>FALSE</v>
      </c>
      <c r="K66" s="2" t="s">
        <v>377</v>
      </c>
      <c r="L66" s="3" t="str">
        <f>IF(L71="TRUE","FALSE","TRUE")</f>
        <v>TRUE</v>
      </c>
    </row>
    <row r="67" spans="2:12" x14ac:dyDescent="0.4">
      <c r="K67" s="4"/>
      <c r="L67" s="10"/>
    </row>
    <row r="68" spans="2:12" x14ac:dyDescent="0.4">
      <c r="K68" s="7"/>
      <c r="L68" s="8"/>
    </row>
    <row r="69" spans="2:12" x14ac:dyDescent="0.4">
      <c r="K69" s="7"/>
      <c r="L69" s="8"/>
    </row>
    <row r="70" spans="2:12" x14ac:dyDescent="0.4">
      <c r="K70" s="11"/>
      <c r="L70" s="12"/>
    </row>
    <row r="71" spans="2:12" ht="37.5" x14ac:dyDescent="0.4">
      <c r="K71" s="2" t="s">
        <v>375</v>
      </c>
      <c r="L71" s="3" t="str">
        <f>T24</f>
        <v>FALSE</v>
      </c>
    </row>
    <row r="75" spans="2:12" x14ac:dyDescent="0.4">
      <c r="F75" s="148" t="s">
        <v>378</v>
      </c>
      <c r="G75" s="149"/>
      <c r="H75" s="152" t="str">
        <f>IF(H79="TRUE","攻撃可能","攻撃困難")</f>
        <v>攻撃困難</v>
      </c>
    </row>
    <row r="76" spans="2:12" x14ac:dyDescent="0.4">
      <c r="F76" s="150"/>
      <c r="G76" s="151"/>
      <c r="H76" s="153"/>
    </row>
    <row r="77" spans="2:12" x14ac:dyDescent="0.4">
      <c r="F77" s="1"/>
      <c r="G77" s="6"/>
      <c r="H77" s="5"/>
    </row>
    <row r="78" spans="2:12" x14ac:dyDescent="0.4">
      <c r="G78" s="7"/>
      <c r="H78" s="8"/>
    </row>
    <row r="79" spans="2:12" ht="37.5" x14ac:dyDescent="0.4">
      <c r="G79" s="2" t="s">
        <v>330</v>
      </c>
      <c r="H79" s="3" t="str">
        <f>T20</f>
        <v>FALSE</v>
      </c>
    </row>
  </sheetData>
  <mergeCells count="12">
    <mergeCell ref="F75:G76"/>
    <mergeCell ref="H75:H76"/>
    <mergeCell ref="F58:G59"/>
    <mergeCell ref="H58:H59"/>
    <mergeCell ref="F46:G47"/>
    <mergeCell ref="H46:H47"/>
    <mergeCell ref="F4:G5"/>
    <mergeCell ref="H4:H5"/>
    <mergeCell ref="F16:G17"/>
    <mergeCell ref="H16:H17"/>
    <mergeCell ref="F28:G29"/>
    <mergeCell ref="H28:H29"/>
  </mergeCells>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CE6F-8109-4042-A2B4-32B5E16C0F25}">
  <dimension ref="B1:T54"/>
  <sheetViews>
    <sheetView workbookViewId="0"/>
  </sheetViews>
  <sheetFormatPr defaultRowHeight="18.75" x14ac:dyDescent="0.4"/>
  <cols>
    <col min="2" max="3" width="10.75" customWidth="1"/>
    <col min="4" max="4" width="11.125" customWidth="1"/>
    <col min="5" max="5" width="11" customWidth="1"/>
    <col min="8" max="8" width="10.875" customWidth="1"/>
    <col min="11" max="11" width="11.625" customWidth="1"/>
    <col min="19" max="19" width="18" customWidth="1"/>
  </cols>
  <sheetData>
    <row r="1" spans="2:20" x14ac:dyDescent="0.4">
      <c r="B1" t="s">
        <v>379</v>
      </c>
      <c r="C1" t="s">
        <v>496</v>
      </c>
      <c r="D1" t="s">
        <v>513</v>
      </c>
    </row>
    <row r="2" spans="2:20" x14ac:dyDescent="0.4">
      <c r="B2" t="str">
        <f>H4</f>
        <v>攻撃困難</v>
      </c>
      <c r="C2" t="str">
        <f>H27</f>
        <v>攻撃困難</v>
      </c>
      <c r="D2" t="str">
        <f>H50</f>
        <v>攻撃困難</v>
      </c>
    </row>
    <row r="3" spans="2:20" x14ac:dyDescent="0.4">
      <c r="O3" s="14" t="s">
        <v>185</v>
      </c>
      <c r="P3" s="10" t="s">
        <v>230</v>
      </c>
      <c r="Q3" s="9"/>
      <c r="R3" s="9"/>
      <c r="S3" s="4"/>
      <c r="T3" s="14" t="str">
        <f>'Ⅳ. 総合判定結果'!AE44</f>
        <v>FALSE</v>
      </c>
    </row>
    <row r="4" spans="2:20" x14ac:dyDescent="0.4">
      <c r="F4" s="143" t="s">
        <v>380</v>
      </c>
      <c r="G4" s="143"/>
      <c r="H4" s="143" t="str">
        <f>IF(AND(D11="TRUE",K11="TRUE"),"攻撃可能","攻撃困難")</f>
        <v>攻撃困難</v>
      </c>
      <c r="I4" s="1"/>
      <c r="O4" s="15" t="s">
        <v>186</v>
      </c>
      <c r="P4" s="8" t="s">
        <v>231</v>
      </c>
      <c r="S4" s="7"/>
      <c r="T4" s="15" t="str">
        <f>'Ⅳ. 総合判定結果'!AE45</f>
        <v>FALSE</v>
      </c>
    </row>
    <row r="5" spans="2:20" x14ac:dyDescent="0.4">
      <c r="F5" s="143"/>
      <c r="G5" s="143"/>
      <c r="H5" s="143"/>
      <c r="I5" s="1"/>
      <c r="O5" s="15" t="s">
        <v>50</v>
      </c>
      <c r="P5" s="8" t="s">
        <v>232</v>
      </c>
      <c r="S5" s="7"/>
      <c r="T5" s="15" t="str">
        <f>'Ⅳ. 総合判定結果'!AE46</f>
        <v>FALSE</v>
      </c>
    </row>
    <row r="6" spans="2:20" x14ac:dyDescent="0.4">
      <c r="F6" s="1"/>
      <c r="G6" s="6"/>
      <c r="H6" s="5"/>
      <c r="O6" s="15" t="s">
        <v>52</v>
      </c>
      <c r="P6" s="8" t="s">
        <v>233</v>
      </c>
      <c r="S6" s="7"/>
      <c r="T6" s="15" t="str">
        <f>'Ⅳ. 総合判定結果'!AE47</f>
        <v>FALSE</v>
      </c>
    </row>
    <row r="7" spans="2:20" x14ac:dyDescent="0.4">
      <c r="F7" s="1"/>
      <c r="G7" s="1"/>
      <c r="H7" s="1"/>
      <c r="O7" s="15" t="s">
        <v>54</v>
      </c>
      <c r="P7" s="8" t="s">
        <v>234</v>
      </c>
      <c r="S7" s="7"/>
      <c r="T7" s="15" t="str">
        <f>'Ⅳ. 総合判定結果'!AE48</f>
        <v>FALSE</v>
      </c>
    </row>
    <row r="8" spans="2:20" x14ac:dyDescent="0.4">
      <c r="O8" s="15" t="s">
        <v>63</v>
      </c>
      <c r="P8" s="8" t="s">
        <v>235</v>
      </c>
      <c r="S8" s="7"/>
      <c r="T8" s="15" t="str">
        <f>'Ⅳ. 総合判定結果'!AE49</f>
        <v>FALSE</v>
      </c>
    </row>
    <row r="9" spans="2:20" x14ac:dyDescent="0.4">
      <c r="G9" s="7"/>
      <c r="H9" s="8"/>
      <c r="I9" s="13"/>
      <c r="O9" s="15" t="s">
        <v>67</v>
      </c>
      <c r="P9" s="8" t="s">
        <v>236</v>
      </c>
      <c r="S9" s="7"/>
      <c r="T9" s="15" t="str">
        <f>'Ⅳ. 総合判定結果'!AE50</f>
        <v>FALSE</v>
      </c>
    </row>
    <row r="10" spans="2:20" x14ac:dyDescent="0.4">
      <c r="C10" s="7"/>
      <c r="D10" s="10"/>
      <c r="E10" s="9"/>
      <c r="F10" s="9"/>
      <c r="G10" s="9"/>
      <c r="H10" s="9"/>
      <c r="I10" s="9"/>
      <c r="J10" s="4"/>
      <c r="K10" s="8"/>
      <c r="O10" s="15" t="s">
        <v>72</v>
      </c>
      <c r="P10" s="8" t="s">
        <v>238</v>
      </c>
      <c r="S10" s="7"/>
      <c r="T10" s="15" t="str">
        <f>'Ⅳ. 総合判定結果'!AE51</f>
        <v>FALSE</v>
      </c>
    </row>
    <row r="11" spans="2:20" ht="93.75" x14ac:dyDescent="0.4">
      <c r="C11" s="2" t="s">
        <v>381</v>
      </c>
      <c r="D11" s="3" t="str">
        <f>IF(OR(C17="TRUE",F17="TRUE"),"TRUE","FALSE")</f>
        <v>FALSE</v>
      </c>
      <c r="J11" s="2" t="s">
        <v>382</v>
      </c>
      <c r="K11" s="3" t="str">
        <f>IF(OR(I17="TRUE",L17="TRUE"),"TRUE","FALSE")</f>
        <v>FALSE</v>
      </c>
      <c r="O11" s="15" t="s">
        <v>76</v>
      </c>
      <c r="P11" s="8" t="s">
        <v>456</v>
      </c>
      <c r="S11" s="7"/>
      <c r="T11" s="15" t="str">
        <f>'Ⅳ. 総合判定結果'!AE52</f>
        <v>FALSE</v>
      </c>
    </row>
    <row r="12" spans="2:20" x14ac:dyDescent="0.4">
      <c r="C12" s="4"/>
      <c r="D12" s="10"/>
      <c r="J12" s="4"/>
      <c r="K12" s="10"/>
      <c r="O12" s="15" t="s">
        <v>78</v>
      </c>
      <c r="P12" s="8" t="s">
        <v>453</v>
      </c>
      <c r="S12" s="7"/>
      <c r="T12" s="15" t="str">
        <f>'Ⅳ. 総合判定結果'!AE53</f>
        <v>FALSE</v>
      </c>
    </row>
    <row r="13" spans="2:20" x14ac:dyDescent="0.4">
      <c r="C13" s="7"/>
      <c r="D13" s="8"/>
      <c r="J13" s="7"/>
      <c r="K13" s="8"/>
      <c r="O13" s="15" t="s">
        <v>80</v>
      </c>
      <c r="P13" s="8" t="s">
        <v>454</v>
      </c>
      <c r="S13" s="7"/>
      <c r="T13" s="15" t="str">
        <f>'Ⅳ. 総合判定結果'!AE54</f>
        <v>FALSE</v>
      </c>
    </row>
    <row r="14" spans="2:20" x14ac:dyDescent="0.4">
      <c r="C14" s="7"/>
      <c r="D14" s="8"/>
      <c r="I14" s="1"/>
      <c r="J14" s="7"/>
      <c r="K14" s="8"/>
      <c r="O14" s="15" t="s">
        <v>82</v>
      </c>
      <c r="P14" s="8" t="s">
        <v>455</v>
      </c>
      <c r="S14" s="7"/>
      <c r="T14" s="15" t="str">
        <f>'Ⅳ. 総合判定結果'!AE55</f>
        <v>FALSE</v>
      </c>
    </row>
    <row r="15" spans="2:20" x14ac:dyDescent="0.4">
      <c r="C15" s="11"/>
      <c r="D15" s="12"/>
      <c r="E15" s="13"/>
      <c r="I15" s="13"/>
      <c r="J15" s="11"/>
      <c r="K15" s="12"/>
      <c r="O15" s="15" t="s">
        <v>84</v>
      </c>
      <c r="P15" s="8" t="s">
        <v>240</v>
      </c>
      <c r="S15" s="7"/>
      <c r="T15" s="15" t="str">
        <f>'Ⅳ. 総合判定結果'!AE56</f>
        <v>FALSE</v>
      </c>
    </row>
    <row r="16" spans="2:20" x14ac:dyDescent="0.4">
      <c r="B16" s="7"/>
      <c r="C16" s="10"/>
      <c r="D16" s="9"/>
      <c r="E16" s="18"/>
      <c r="F16" s="12"/>
      <c r="H16" s="11"/>
      <c r="I16" s="17"/>
      <c r="J16" s="9"/>
      <c r="K16" s="18"/>
      <c r="L16" s="12"/>
      <c r="O16" s="15" t="s">
        <v>87</v>
      </c>
      <c r="P16" s="8" t="s">
        <v>241</v>
      </c>
      <c r="S16" s="7"/>
      <c r="T16" s="15" t="str">
        <f>'Ⅳ. 総合判定結果'!AE57</f>
        <v>FALSE</v>
      </c>
    </row>
    <row r="17" spans="2:20" ht="75" x14ac:dyDescent="0.4">
      <c r="B17" s="2" t="s">
        <v>383</v>
      </c>
      <c r="C17" s="3" t="str">
        <f>IF(AND(C23="TRUE",F23="TRUE"),"TRUE","FALSE")</f>
        <v>FALSE</v>
      </c>
      <c r="E17" s="2" t="s">
        <v>330</v>
      </c>
      <c r="F17" s="3" t="str">
        <f>T20</f>
        <v>FALSE</v>
      </c>
      <c r="H17" s="2" t="s">
        <v>340</v>
      </c>
      <c r="I17" s="3" t="str">
        <f>T13</f>
        <v>FALSE</v>
      </c>
      <c r="J17" s="1"/>
      <c r="K17" s="2" t="s">
        <v>508</v>
      </c>
      <c r="L17" s="3" t="str">
        <f>T22</f>
        <v>FALSE</v>
      </c>
      <c r="O17" s="15" t="s">
        <v>187</v>
      </c>
      <c r="P17" s="8" t="s">
        <v>242</v>
      </c>
      <c r="S17" s="7"/>
      <c r="T17" s="15" t="str">
        <f>'Ⅳ. 総合判定結果'!AE58</f>
        <v>FALSE</v>
      </c>
    </row>
    <row r="18" spans="2:20" x14ac:dyDescent="0.4">
      <c r="B18" s="4"/>
      <c r="C18" s="10"/>
      <c r="G18" s="1"/>
      <c r="H18" s="1"/>
      <c r="I18" s="1"/>
      <c r="O18" s="15" t="s">
        <v>96</v>
      </c>
      <c r="P18" s="8" t="s">
        <v>243</v>
      </c>
      <c r="S18" s="7"/>
      <c r="T18" s="15" t="str">
        <f>'Ⅳ. 総合判定結果'!AE59</f>
        <v>FALSE</v>
      </c>
    </row>
    <row r="19" spans="2:20" x14ac:dyDescent="0.4">
      <c r="B19" s="19"/>
      <c r="C19" s="20"/>
      <c r="G19" s="1"/>
      <c r="H19" s="1"/>
      <c r="O19" s="15" t="s">
        <v>99</v>
      </c>
      <c r="P19" s="8" t="s">
        <v>244</v>
      </c>
      <c r="S19" s="7"/>
      <c r="T19" s="15" t="str">
        <f>'Ⅳ. 総合判定結果'!AE60</f>
        <v>FALSE</v>
      </c>
    </row>
    <row r="20" spans="2:20" x14ac:dyDescent="0.4">
      <c r="B20" s="7"/>
      <c r="C20" s="8"/>
      <c r="G20" s="1"/>
      <c r="H20" s="1"/>
      <c r="I20" s="1"/>
      <c r="O20" s="15" t="s">
        <v>102</v>
      </c>
      <c r="P20" s="8" t="s">
        <v>245</v>
      </c>
      <c r="S20" s="7"/>
      <c r="T20" s="15" t="str">
        <f>'Ⅳ. 総合判定結果'!AE61</f>
        <v>FALSE</v>
      </c>
    </row>
    <row r="21" spans="2:20" x14ac:dyDescent="0.4">
      <c r="B21" s="7"/>
      <c r="C21" s="8"/>
      <c r="D21" s="13"/>
      <c r="E21" s="13"/>
      <c r="O21" s="15" t="s">
        <v>106</v>
      </c>
      <c r="P21" s="8" t="s">
        <v>254</v>
      </c>
      <c r="S21" s="7"/>
      <c r="T21" s="15" t="str">
        <f>'Ⅳ. 総合判定結果'!AE62</f>
        <v>FALSE</v>
      </c>
    </row>
    <row r="22" spans="2:20" x14ac:dyDescent="0.4">
      <c r="B22" s="7"/>
      <c r="C22" s="10"/>
      <c r="D22" s="9"/>
      <c r="E22" s="4"/>
      <c r="F22" s="8"/>
      <c r="O22" s="15" t="s">
        <v>108</v>
      </c>
      <c r="P22" s="8" t="s">
        <v>255</v>
      </c>
      <c r="S22" s="7"/>
      <c r="T22" s="15" t="str">
        <f>'Ⅳ. 総合判定結果'!AE63</f>
        <v>FALSE</v>
      </c>
    </row>
    <row r="23" spans="2:20" ht="37.5" x14ac:dyDescent="0.4">
      <c r="B23" s="2" t="s">
        <v>370</v>
      </c>
      <c r="C23" s="3" t="str">
        <f>T6</f>
        <v>FALSE</v>
      </c>
      <c r="E23" s="2" t="s">
        <v>334</v>
      </c>
      <c r="F23" s="3" t="str">
        <f>T8</f>
        <v>FALSE</v>
      </c>
      <c r="O23" s="15" t="s">
        <v>109</v>
      </c>
      <c r="P23" s="8" t="s">
        <v>256</v>
      </c>
      <c r="S23" s="7"/>
      <c r="T23" s="15" t="str">
        <f>'Ⅳ. 総合判定結果'!AE64</f>
        <v>FALSE</v>
      </c>
    </row>
    <row r="24" spans="2:20" x14ac:dyDescent="0.4">
      <c r="O24" s="16" t="s">
        <v>188</v>
      </c>
      <c r="P24" s="12" t="s">
        <v>257</v>
      </c>
      <c r="Q24" s="13"/>
      <c r="R24" s="13"/>
      <c r="S24" s="11"/>
      <c r="T24" s="16" t="str">
        <f>'Ⅳ. 総合判定結果'!AE65</f>
        <v>FALSE</v>
      </c>
    </row>
    <row r="27" spans="2:20" x14ac:dyDescent="0.4">
      <c r="F27" s="143" t="s">
        <v>493</v>
      </c>
      <c r="G27" s="143"/>
      <c r="H27" s="143" t="str">
        <f>IF(AND(D34="TRUE",K34="TRUE"),"攻撃可能","攻撃困難")</f>
        <v>攻撃困難</v>
      </c>
      <c r="I27" s="1"/>
    </row>
    <row r="28" spans="2:20" x14ac:dyDescent="0.4">
      <c r="F28" s="143"/>
      <c r="G28" s="143"/>
      <c r="H28" s="143"/>
      <c r="I28" s="1"/>
    </row>
    <row r="29" spans="2:20" x14ac:dyDescent="0.4">
      <c r="F29" s="1"/>
      <c r="G29" s="109"/>
      <c r="H29" s="108"/>
    </row>
    <row r="30" spans="2:20" x14ac:dyDescent="0.4">
      <c r="F30" s="1"/>
      <c r="G30" s="1"/>
      <c r="H30" s="1"/>
    </row>
    <row r="32" spans="2:20" x14ac:dyDescent="0.4">
      <c r="G32" s="7"/>
      <c r="H32" s="8"/>
      <c r="I32" s="13"/>
    </row>
    <row r="33" spans="2:12" x14ac:dyDescent="0.4">
      <c r="C33" s="7"/>
      <c r="D33" s="10"/>
      <c r="E33" s="9"/>
      <c r="F33" s="9"/>
      <c r="G33" s="9"/>
      <c r="H33" s="9"/>
      <c r="I33" s="9"/>
      <c r="J33" s="4"/>
      <c r="K33" s="8"/>
    </row>
    <row r="34" spans="2:12" ht="93.75" x14ac:dyDescent="0.4">
      <c r="C34" s="107" t="s">
        <v>494</v>
      </c>
      <c r="D34" s="3" t="str">
        <f>IF(OR(C40="TRUE",F40="TRUE"),"TRUE","FALSE")</f>
        <v>FALSE</v>
      </c>
      <c r="J34" s="107" t="s">
        <v>495</v>
      </c>
      <c r="K34" s="3" t="str">
        <f>IF(OR(I40="TRUE",L40="TRUE"),"TRUE","FALSE")</f>
        <v>FALSE</v>
      </c>
    </row>
    <row r="35" spans="2:12" x14ac:dyDescent="0.4">
      <c r="C35" s="4"/>
      <c r="D35" s="10"/>
      <c r="J35" s="4"/>
      <c r="K35" s="10"/>
    </row>
    <row r="36" spans="2:12" x14ac:dyDescent="0.4">
      <c r="C36" s="7"/>
      <c r="D36" s="8"/>
      <c r="J36" s="7"/>
      <c r="K36" s="8"/>
    </row>
    <row r="37" spans="2:12" x14ac:dyDescent="0.4">
      <c r="C37" s="7"/>
      <c r="D37" s="8"/>
      <c r="I37" s="1"/>
      <c r="J37" s="7"/>
      <c r="K37" s="8"/>
    </row>
    <row r="38" spans="2:12" x14ac:dyDescent="0.4">
      <c r="C38" s="11"/>
      <c r="D38" s="12"/>
      <c r="E38" s="13"/>
      <c r="I38" s="13"/>
      <c r="J38" s="11"/>
      <c r="K38" s="12"/>
    </row>
    <row r="39" spans="2:12" x14ac:dyDescent="0.4">
      <c r="B39" s="7"/>
      <c r="C39" s="10"/>
      <c r="D39" s="9"/>
      <c r="E39" s="18"/>
      <c r="F39" s="12"/>
      <c r="H39" s="11"/>
      <c r="I39" s="17"/>
      <c r="J39" s="9"/>
      <c r="K39" s="18"/>
      <c r="L39" s="12"/>
    </row>
    <row r="40" spans="2:12" ht="75" x14ac:dyDescent="0.4">
      <c r="B40" s="107" t="s">
        <v>383</v>
      </c>
      <c r="C40" s="3" t="str">
        <f>IF(AND(C46="TRUE",F46="TRUE",I46="TRUE"),"TRUE","FALSE")</f>
        <v>FALSE</v>
      </c>
      <c r="E40" s="107" t="s">
        <v>330</v>
      </c>
      <c r="F40" s="3" t="str">
        <f>T20</f>
        <v>FALSE</v>
      </c>
      <c r="H40" s="107" t="s">
        <v>340</v>
      </c>
      <c r="I40" s="3" t="str">
        <f>T13</f>
        <v>FALSE</v>
      </c>
      <c r="J40" s="1"/>
      <c r="K40" s="107" t="s">
        <v>508</v>
      </c>
      <c r="L40" s="3" t="str">
        <f>T22</f>
        <v>FALSE</v>
      </c>
    </row>
    <row r="41" spans="2:12" x14ac:dyDescent="0.4">
      <c r="B41" s="4"/>
      <c r="C41" s="10"/>
      <c r="G41" s="1"/>
      <c r="H41" s="1"/>
      <c r="I41" s="1"/>
    </row>
    <row r="42" spans="2:12" x14ac:dyDescent="0.4">
      <c r="B42" s="19"/>
      <c r="C42" s="20"/>
      <c r="G42" s="1"/>
      <c r="H42" s="1"/>
    </row>
    <row r="43" spans="2:12" x14ac:dyDescent="0.4">
      <c r="B43" s="7"/>
      <c r="C43" s="8"/>
      <c r="G43" s="1"/>
      <c r="H43" s="1"/>
      <c r="I43" s="1"/>
    </row>
    <row r="44" spans="2:12" x14ac:dyDescent="0.4">
      <c r="B44" s="7"/>
      <c r="C44" s="8"/>
      <c r="D44" s="13"/>
      <c r="E44" s="13"/>
      <c r="F44" s="13"/>
      <c r="G44" s="13"/>
      <c r="H44" s="13"/>
    </row>
    <row r="45" spans="2:12" x14ac:dyDescent="0.4">
      <c r="B45" s="7"/>
      <c r="C45" s="10"/>
      <c r="D45" s="9"/>
      <c r="E45" s="4"/>
      <c r="F45" s="10"/>
      <c r="G45" s="9"/>
      <c r="H45" s="18"/>
      <c r="I45" s="12"/>
    </row>
    <row r="46" spans="2:12" ht="37.5" x14ac:dyDescent="0.4">
      <c r="B46" s="107" t="s">
        <v>333</v>
      </c>
      <c r="C46" s="3" t="str">
        <f>T5</f>
        <v>FALSE</v>
      </c>
      <c r="E46" s="107" t="s">
        <v>334</v>
      </c>
      <c r="F46" s="3" t="str">
        <f>T8</f>
        <v>FALSE</v>
      </c>
      <c r="H46" s="107" t="s">
        <v>339</v>
      </c>
      <c r="I46" s="3" t="str">
        <f>T19</f>
        <v>FALSE</v>
      </c>
    </row>
    <row r="50" spans="6:8" x14ac:dyDescent="0.4">
      <c r="F50" s="148" t="s">
        <v>512</v>
      </c>
      <c r="G50" s="149"/>
      <c r="H50" s="152" t="str">
        <f>IF(H54="TRUE","攻撃可能","攻撃困難")</f>
        <v>攻撃困難</v>
      </c>
    </row>
    <row r="51" spans="6:8" x14ac:dyDescent="0.4">
      <c r="F51" s="150"/>
      <c r="G51" s="151"/>
      <c r="H51" s="153"/>
    </row>
    <row r="52" spans="6:8" x14ac:dyDescent="0.4">
      <c r="F52" s="1"/>
      <c r="G52" s="117"/>
      <c r="H52" s="116"/>
    </row>
    <row r="53" spans="6:8" x14ac:dyDescent="0.4">
      <c r="G53" s="7"/>
      <c r="H53" s="8"/>
    </row>
    <row r="54" spans="6:8" ht="37.5" x14ac:dyDescent="0.4">
      <c r="G54" s="115" t="s">
        <v>417</v>
      </c>
      <c r="H54" s="3" t="str">
        <f>T15</f>
        <v>FALSE</v>
      </c>
    </row>
  </sheetData>
  <mergeCells count="6">
    <mergeCell ref="F4:G5"/>
    <mergeCell ref="H4:H5"/>
    <mergeCell ref="F27:G28"/>
    <mergeCell ref="H27:H28"/>
    <mergeCell ref="F50:G51"/>
    <mergeCell ref="H50:H51"/>
  </mergeCells>
  <phoneticPr fontId="1"/>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AAF6AF0C7CE7549A5D17CD937362787" ma:contentTypeVersion="12" ma:contentTypeDescription="新しいドキュメントを作成します。" ma:contentTypeScope="" ma:versionID="f5cd2b5f7d3f6ddbce5e585ec9eab84e">
  <xsd:schema xmlns:xsd="http://www.w3.org/2001/XMLSchema" xmlns:xs="http://www.w3.org/2001/XMLSchema" xmlns:p="http://schemas.microsoft.com/office/2006/metadata/properties" xmlns:ns2="dd0e0625-2e83-4ad5-b9cb-f9d91ab6ed74" xmlns:ns3="6eb0dd79-bb85-4255-8a9f-502eb203acbd" targetNamespace="http://schemas.microsoft.com/office/2006/metadata/properties" ma:root="true" ma:fieldsID="a25ac27321eaa39cc65e1fa75f305940" ns2:_="" ns3:_="">
    <xsd:import namespace="dd0e0625-2e83-4ad5-b9cb-f9d91ab6ed74"/>
    <xsd:import namespace="6eb0dd79-bb85-4255-8a9f-502eb203acb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0e0625-2e83-4ad5-b9cb-f9d91ab6ed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eb0dd79-bb85-4255-8a9f-502eb203acbd"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AF797F-BBAB-4E83-A10E-06794A3228F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81D8A5B-1BCE-4AD2-86B6-C000ADF5C2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0e0625-2e83-4ad5-b9cb-f9d91ab6ed74"/>
    <ds:schemaRef ds:uri="6eb0dd79-bb85-4255-8a9f-502eb203ac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C6F79-1B2D-4025-AD7D-7E0CCE89759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Ⅰ. AIの定義</vt:lpstr>
      <vt:lpstr>Ⅱ. 質問</vt:lpstr>
      <vt:lpstr>Ⅲ. 参考）想定攻撃者毎の回答例</vt:lpstr>
      <vt:lpstr>Ⅳ. 総合判定結果</vt:lpstr>
      <vt:lpstr>Ⅴ. 対応策</vt:lpstr>
      <vt:lpstr>回避攻撃（敵対的サンプル）</vt:lpstr>
      <vt:lpstr>ポイズニング攻撃</vt:lpstr>
      <vt:lpstr>モデル抽出攻撃</vt:lpstr>
      <vt:lpstr>モデルインバージョン攻撃</vt:lpstr>
      <vt:lpstr>メンバシップ推測攻撃</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Inui, Maki/乾 真季;Yajima, Jun/矢嶋 純</dc:creator>
  <cp:keywords/>
  <dc:description/>
  <cp:lastModifiedBy>Yajima, Jun/矢嶋 純</cp:lastModifiedBy>
  <cp:revision/>
  <dcterms:created xsi:type="dcterms:W3CDTF">2021-09-09T02:08:00Z</dcterms:created>
  <dcterms:modified xsi:type="dcterms:W3CDTF">2023-06-09T05:05:12Z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2021-09-09T02:08:02Z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abb54c72-28dd-4b43-aba2-e71b8f24910c</vt:lpwstr>
  </property>
  <property fmtid="{D5CDD505-2E9C-101B-9397-08002B2CF9AE}" pid="8" name="MSIP_Label_a7295cc1-d279-42ac-ab4d-3b0f4fece050_ContentBits">
    <vt:lpwstr>0</vt:lpwstr>
  </property>
  <property fmtid="{D5CDD505-2E9C-101B-9397-08002B2CF9AE}" pid="9" name="ContentTypeId">
    <vt:lpwstr>0x0101007AAF6AF0C7CE7549A5D17CD937362787</vt:lpwstr>
  </property>
</Properties>
</file>