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yajima\Desktop\"/>
    </mc:Choice>
  </mc:AlternateContent>
  <xr:revisionPtr revIDLastSave="0" documentId="13_ncr:1_{7A9C37B3-C0E2-435B-9A81-F9C178CCFE72}" xr6:coauthVersionLast="47" xr6:coauthVersionMax="47" xr10:uidLastSave="{00000000-0000-0000-0000-000000000000}"/>
  <bookViews>
    <workbookView xWindow="2130" yWindow="60" windowWidth="26355" windowHeight="14550" xr2:uid="{7FFC3D60-456E-4EF0-A58D-4DA55A3AFCD4}"/>
  </bookViews>
  <sheets>
    <sheet name="I. Specification of AI system" sheetId="10" r:id="rId1"/>
    <sheet name="II. Questionnaire" sheetId="1" r:id="rId2"/>
    <sheet name="III. Reference)Examples" sheetId="13" r:id="rId3"/>
    <sheet name="IV. Result of Assessment" sheetId="2" r:id="rId4"/>
    <sheet name="V. Countermeasures" sheetId="12" r:id="rId5"/>
    <sheet name="Evasion(Adversarial Examples)" sheetId="3" r:id="rId6"/>
    <sheet name="Poisoning" sheetId="5" r:id="rId7"/>
    <sheet name="Model Extraction" sheetId="6" r:id="rId8"/>
    <sheet name="Model Inversion" sheetId="7" r:id="rId9"/>
    <sheet name="Membership Inference"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1" i="2" l="1"/>
  <c r="AI31" i="2"/>
  <c r="V25" i="2"/>
  <c r="AJ30" i="2"/>
  <c r="AJ25" i="2"/>
  <c r="AI23" i="2"/>
  <c r="AK20" i="2"/>
  <c r="AK19" i="2"/>
  <c r="AI18" i="2"/>
  <c r="AI8" i="2"/>
  <c r="H46" i="1" l="1"/>
  <c r="AE64" i="2" s="1"/>
  <c r="H43" i="1"/>
  <c r="AE63" i="2" s="1"/>
  <c r="H42" i="1"/>
  <c r="AE62" i="2" s="1"/>
  <c r="H41" i="1"/>
  <c r="H38" i="1"/>
  <c r="H37" i="1"/>
  <c r="H36" i="1"/>
  <c r="H33" i="1"/>
  <c r="H30" i="1"/>
  <c r="H29" i="1"/>
  <c r="H28" i="1"/>
  <c r="H27" i="1"/>
  <c r="H26" i="1"/>
  <c r="H25" i="1"/>
  <c r="H24" i="1"/>
  <c r="H21" i="1"/>
  <c r="H20" i="1"/>
  <c r="H17" i="1"/>
  <c r="H16" i="1"/>
  <c r="H15" i="1"/>
  <c r="H14" i="1"/>
  <c r="H11" i="1"/>
  <c r="H10" i="1"/>
  <c r="H9" i="1"/>
  <c r="H8" i="1"/>
  <c r="H4" i="1"/>
  <c r="D44" i="12" l="1"/>
  <c r="T22" i="3"/>
  <c r="O38" i="3" s="1"/>
  <c r="T22" i="5"/>
  <c r="T22" i="6"/>
  <c r="M42" i="6" s="1"/>
  <c r="T22" i="7"/>
  <c r="L17" i="7" s="1"/>
  <c r="T22" i="14"/>
  <c r="O115" i="14" s="1"/>
  <c r="D45" i="12"/>
  <c r="T23" i="3"/>
  <c r="T23" i="5"/>
  <c r="T23" i="7"/>
  <c r="T23" i="14"/>
  <c r="T23" i="6"/>
  <c r="D48" i="12"/>
  <c r="T24" i="3"/>
  <c r="T24" i="5"/>
  <c r="T24" i="7"/>
  <c r="T24" i="14"/>
  <c r="T24" i="6"/>
  <c r="F35" i="12"/>
  <c r="F22" i="12"/>
  <c r="F21" i="12"/>
  <c r="O98" i="14" l="1"/>
  <c r="M18" i="14"/>
  <c r="L71" i="6"/>
  <c r="L54" i="6"/>
  <c r="F9" i="12"/>
  <c r="F8" i="12"/>
  <c r="F18" i="12"/>
  <c r="F16" i="12"/>
  <c r="F12" i="12"/>
  <c r="F14" i="12"/>
  <c r="F48" i="12" l="1"/>
  <c r="F44" i="12"/>
  <c r="F45" i="12"/>
  <c r="F43" i="12"/>
  <c r="F39" i="12"/>
  <c r="F40" i="12"/>
  <c r="F38" i="12"/>
  <c r="F27" i="12"/>
  <c r="F28" i="12"/>
  <c r="F29" i="12"/>
  <c r="F30" i="12"/>
  <c r="F31" i="12"/>
  <c r="F32" i="12"/>
  <c r="F26" i="12"/>
  <c r="F23" i="12"/>
  <c r="F13" i="12"/>
  <c r="F15" i="12"/>
  <c r="F17" i="12"/>
  <c r="F11" i="12"/>
  <c r="AE59" i="2" l="1"/>
  <c r="D39" i="12" l="1"/>
  <c r="T19" i="14"/>
  <c r="T19" i="6"/>
  <c r="T19" i="5"/>
  <c r="T19" i="7"/>
  <c r="AE56" i="2"/>
  <c r="AE54" i="2"/>
  <c r="AE51" i="2"/>
  <c r="AE49" i="2"/>
  <c r="AE47" i="2"/>
  <c r="AE46" i="2"/>
  <c r="AE45" i="2"/>
  <c r="D32" i="12" l="1"/>
  <c r="T16" i="5"/>
  <c r="T16" i="7"/>
  <c r="T16" i="14"/>
  <c r="T16" i="6"/>
  <c r="D27" i="12"/>
  <c r="T11" i="14"/>
  <c r="G18" i="14" s="1"/>
  <c r="T11" i="6"/>
  <c r="T11" i="7"/>
  <c r="T11" i="5"/>
  <c r="D13" i="12"/>
  <c r="T5" i="7"/>
  <c r="T5" i="5"/>
  <c r="T5" i="14"/>
  <c r="T5" i="6"/>
  <c r="R19" i="2" s="1"/>
  <c r="D15" i="12"/>
  <c r="T6" i="6"/>
  <c r="T6" i="14"/>
  <c r="T6" i="5"/>
  <c r="T6" i="7"/>
  <c r="D30" i="12"/>
  <c r="T14" i="5"/>
  <c r="T14" i="14"/>
  <c r="T14" i="7"/>
  <c r="T14" i="6"/>
  <c r="D17" i="12"/>
  <c r="T7" i="5"/>
  <c r="T7" i="7"/>
  <c r="T7" i="14"/>
  <c r="T7" i="6"/>
  <c r="D23" i="12"/>
  <c r="T9" i="5"/>
  <c r="T9" i="7"/>
  <c r="T9" i="14"/>
  <c r="T9" i="6"/>
  <c r="R23" i="2"/>
  <c r="T9" i="3"/>
  <c r="T19" i="3"/>
  <c r="T14" i="3"/>
  <c r="L115" i="14"/>
  <c r="T16" i="3"/>
  <c r="T7" i="3"/>
  <c r="T5" i="3"/>
  <c r="T6" i="3"/>
  <c r="AE60" i="2"/>
  <c r="AE57" i="2"/>
  <c r="AE58" i="2"/>
  <c r="AE55" i="2"/>
  <c r="AE53" i="2"/>
  <c r="AE52" i="2"/>
  <c r="AE50" i="2"/>
  <c r="D35" i="12" l="1"/>
  <c r="T17" i="5"/>
  <c r="T17" i="7"/>
  <c r="T17" i="14"/>
  <c r="T17" i="6"/>
  <c r="D26" i="12"/>
  <c r="T10" i="7"/>
  <c r="T10" i="14"/>
  <c r="T10" i="6"/>
  <c r="T10" i="5"/>
  <c r="D40" i="12"/>
  <c r="T20" i="5"/>
  <c r="T20" i="6"/>
  <c r="T20" i="7"/>
  <c r="T20" i="14"/>
  <c r="D28" i="12"/>
  <c r="T12" i="5"/>
  <c r="T12" i="6"/>
  <c r="T12" i="7"/>
  <c r="T12" i="14"/>
  <c r="Y25" i="2" s="1"/>
  <c r="D29" i="12"/>
  <c r="T13" i="7"/>
  <c r="T13" i="5"/>
  <c r="T13" i="14"/>
  <c r="T13" i="6"/>
  <c r="D31" i="12"/>
  <c r="T15" i="5"/>
  <c r="T15" i="7"/>
  <c r="T15" i="14"/>
  <c r="T15" i="6"/>
  <c r="D38" i="12"/>
  <c r="T18" i="7"/>
  <c r="T18" i="14"/>
  <c r="AE30" i="2" s="1"/>
  <c r="T18" i="6"/>
  <c r="T18" i="5"/>
  <c r="H29" i="14"/>
  <c r="F12" i="14"/>
  <c r="AF8" i="2"/>
  <c r="I38" i="3"/>
  <c r="X25" i="2"/>
  <c r="T26" i="2"/>
  <c r="D29" i="14"/>
  <c r="T17" i="3"/>
  <c r="B19" i="14"/>
  <c r="C12" i="14"/>
  <c r="S25" i="2"/>
  <c r="I64" i="14"/>
  <c r="AC31" i="2"/>
  <c r="AC28" i="2"/>
  <c r="L98" i="14"/>
  <c r="T20" i="3"/>
  <c r="T15" i="3"/>
  <c r="H81" i="14"/>
  <c r="V27" i="2"/>
  <c r="V26" i="2"/>
  <c r="F46" i="14"/>
  <c r="V29" i="2"/>
  <c r="T18" i="3"/>
  <c r="J18" i="14"/>
  <c r="L12" i="14" s="1"/>
  <c r="AA25" i="2"/>
  <c r="D81" i="14"/>
  <c r="R29" i="2"/>
  <c r="T13" i="3"/>
  <c r="T10" i="3"/>
  <c r="T20" i="2"/>
  <c r="AE43" i="2"/>
  <c r="B22" i="5"/>
  <c r="C23" i="7"/>
  <c r="AE61" i="2"/>
  <c r="AE48" i="2"/>
  <c r="AE44" i="2"/>
  <c r="E19" i="14" l="1"/>
  <c r="D43" i="12"/>
  <c r="T21" i="5"/>
  <c r="T21" i="7"/>
  <c r="T21" i="14"/>
  <c r="T21" i="6"/>
  <c r="D11" i="12"/>
  <c r="T4" i="5"/>
  <c r="T4" i="7"/>
  <c r="T4" i="14"/>
  <c r="T4" i="6"/>
  <c r="D21" i="12"/>
  <c r="T8" i="5"/>
  <c r="E22" i="5" s="1"/>
  <c r="C16" i="5" s="1"/>
  <c r="T8" i="7"/>
  <c r="T8" i="14"/>
  <c r="T8" i="6"/>
  <c r="U17" i="2" s="1"/>
  <c r="D8" i="12"/>
  <c r="T3" i="14"/>
  <c r="T3" i="6"/>
  <c r="T3" i="7"/>
  <c r="T3" i="5"/>
  <c r="H11" i="5" s="1"/>
  <c r="I12" i="14"/>
  <c r="U31" i="2"/>
  <c r="C98" i="14"/>
  <c r="F38" i="3"/>
  <c r="AG8" i="2"/>
  <c r="AG10" i="2"/>
  <c r="AG7" i="2"/>
  <c r="F74" i="3"/>
  <c r="G16" i="3"/>
  <c r="J42" i="6"/>
  <c r="Z18" i="2"/>
  <c r="F17" i="7"/>
  <c r="AG23" i="2"/>
  <c r="F16" i="5"/>
  <c r="AG12" i="2"/>
  <c r="H30" i="5"/>
  <c r="AD13" i="2"/>
  <c r="J120" i="14"/>
  <c r="Y30" i="2"/>
  <c r="Y28" i="2"/>
  <c r="Y31" i="2"/>
  <c r="Y26" i="2"/>
  <c r="Y29" i="2"/>
  <c r="Y27" i="2"/>
  <c r="M52" i="14"/>
  <c r="J103" i="14"/>
  <c r="M86" i="14"/>
  <c r="M70" i="14"/>
  <c r="M34" i="14"/>
  <c r="T21" i="3"/>
  <c r="I17" i="7"/>
  <c r="Z23" i="2"/>
  <c r="Z8" i="2"/>
  <c r="I24" i="6"/>
  <c r="AB17" i="2"/>
  <c r="H128" i="14"/>
  <c r="AB32" i="2"/>
  <c r="H79" i="6"/>
  <c r="AG21" i="2"/>
  <c r="J16" i="5"/>
  <c r="G48" i="5"/>
  <c r="Y14" i="2"/>
  <c r="Y12" i="2"/>
  <c r="I12" i="6"/>
  <c r="W20" i="2"/>
  <c r="W16" i="2"/>
  <c r="W19" i="2"/>
  <c r="W18" i="2"/>
  <c r="I54" i="6"/>
  <c r="I66" i="6"/>
  <c r="I36" i="6"/>
  <c r="J70" i="14"/>
  <c r="W30" i="2"/>
  <c r="W28" i="2"/>
  <c r="W25" i="2"/>
  <c r="W31" i="2"/>
  <c r="W26" i="2"/>
  <c r="W29" i="2"/>
  <c r="W27" i="2"/>
  <c r="J52" i="14"/>
  <c r="G103" i="14"/>
  <c r="J34" i="14"/>
  <c r="G120" i="14"/>
  <c r="J86" i="14"/>
  <c r="L38" i="3"/>
  <c r="T3" i="3"/>
  <c r="T12" i="3"/>
  <c r="T11" i="3"/>
  <c r="T8" i="3"/>
  <c r="T4" i="3"/>
  <c r="C66" i="6"/>
  <c r="C22" i="3"/>
  <c r="R7" i="2"/>
  <c r="S17" i="2"/>
  <c r="S18" i="2"/>
  <c r="C12" i="6"/>
  <c r="T16" i="2"/>
  <c r="C36" i="6"/>
  <c r="C24" i="6"/>
  <c r="C54" i="6"/>
  <c r="R12" i="2"/>
  <c r="I98" i="14" l="1"/>
  <c r="H75" i="6"/>
  <c r="G2" i="6" s="1"/>
  <c r="H26" i="5"/>
  <c r="C2" i="5" s="1"/>
  <c r="H124" i="14"/>
  <c r="I2" i="14" s="1"/>
  <c r="L46" i="14"/>
  <c r="D11" i="5"/>
  <c r="C64" i="14"/>
  <c r="C46" i="14"/>
  <c r="Q28" i="2"/>
  <c r="Q30" i="2"/>
  <c r="C115" i="14"/>
  <c r="Q27" i="2"/>
  <c r="K11" i="7"/>
  <c r="I115" i="14"/>
  <c r="L81" i="14"/>
  <c r="L36" i="6"/>
  <c r="F98" i="14"/>
  <c r="F115" i="14"/>
  <c r="U28" i="2"/>
  <c r="U30" i="2"/>
  <c r="F64" i="14"/>
  <c r="P14" i="2"/>
  <c r="P12" i="2"/>
  <c r="L29" i="14"/>
  <c r="C42" i="5"/>
  <c r="U7" i="2"/>
  <c r="U10" i="2"/>
  <c r="U9" i="2"/>
  <c r="U8" i="2"/>
  <c r="L66" i="6"/>
  <c r="M16" i="5"/>
  <c r="L11" i="5" s="1"/>
  <c r="AH14" i="2"/>
  <c r="AH12" i="2"/>
  <c r="J48" i="5"/>
  <c r="I42" i="5" s="1"/>
  <c r="L64" i="14"/>
  <c r="M16" i="3"/>
  <c r="AH7" i="2"/>
  <c r="Y7" i="2"/>
  <c r="J16" i="3"/>
  <c r="F45" i="3"/>
  <c r="J33" i="3"/>
  <c r="U18" i="2"/>
  <c r="U19" i="2"/>
  <c r="U16" i="2"/>
  <c r="F66" i="6"/>
  <c r="F54" i="6"/>
  <c r="H46" i="6" s="1"/>
  <c r="F42" i="5"/>
  <c r="F57" i="3"/>
  <c r="U12" i="2"/>
  <c r="C45" i="3"/>
  <c r="C57" i="3"/>
  <c r="Q9" i="2"/>
  <c r="C80" i="3"/>
  <c r="Q8" i="2"/>
  <c r="U20" i="2"/>
  <c r="F36" i="6"/>
  <c r="F12" i="6"/>
  <c r="H4" i="6" s="1"/>
  <c r="F24" i="6"/>
  <c r="H16" i="6" s="1"/>
  <c r="U14" i="2"/>
  <c r="F80" i="3"/>
  <c r="Q10" i="2"/>
  <c r="F22" i="3"/>
  <c r="D16" i="3" s="1"/>
  <c r="E11" i="3" s="1"/>
  <c r="F23" i="7"/>
  <c r="C17" i="7" s="1"/>
  <c r="D11" i="7" s="1"/>
  <c r="U23" i="2"/>
  <c r="H90" i="14" l="1"/>
  <c r="G2" i="14" s="1"/>
  <c r="R61" i="2" s="1"/>
  <c r="H107" i="14"/>
  <c r="H2" i="14" s="1"/>
  <c r="U61" i="2" s="1"/>
  <c r="H58" i="6"/>
  <c r="F2" i="6" s="1"/>
  <c r="O20" i="2" s="1"/>
  <c r="H4" i="5"/>
  <c r="B2" i="5" s="1"/>
  <c r="R39" i="2"/>
  <c r="O21" i="2"/>
  <c r="F28" i="2"/>
  <c r="O13" i="2"/>
  <c r="X61" i="2"/>
  <c r="O32" i="2"/>
  <c r="H4" i="7"/>
  <c r="B2" i="7" s="1"/>
  <c r="H28" i="6"/>
  <c r="D2" i="6" s="1"/>
  <c r="I39" i="2" s="1"/>
  <c r="H22" i="14"/>
  <c r="C2" i="14" s="1"/>
  <c r="H74" i="14"/>
  <c r="F2" i="14" s="1"/>
  <c r="H4" i="14"/>
  <c r="B2" i="14" s="1"/>
  <c r="H56" i="14"/>
  <c r="E2" i="14" s="1"/>
  <c r="L61" i="2" s="1"/>
  <c r="K11" i="3"/>
  <c r="C38" i="3"/>
  <c r="D33" i="3" s="1"/>
  <c r="C74" i="3"/>
  <c r="D69" i="3" s="1"/>
  <c r="E2" i="6"/>
  <c r="B2" i="6"/>
  <c r="C2" i="6"/>
  <c r="H4" i="3" l="1"/>
  <c r="B2" i="3" s="1"/>
  <c r="F61" i="2"/>
  <c r="O26" i="2"/>
  <c r="O61" i="2"/>
  <c r="O29" i="2"/>
  <c r="O30" i="2"/>
  <c r="C61" i="2"/>
  <c r="O25" i="2"/>
  <c r="H26" i="3"/>
  <c r="C2" i="3" s="1"/>
  <c r="O31" i="2"/>
  <c r="O39" i="2"/>
  <c r="O28" i="2"/>
  <c r="L39" i="2"/>
  <c r="O19" i="2"/>
  <c r="F39" i="2"/>
  <c r="O17" i="2"/>
  <c r="C39" i="2"/>
  <c r="O16" i="2"/>
  <c r="O18" i="2"/>
  <c r="O23" i="2"/>
  <c r="H50" i="2"/>
  <c r="O12" i="2"/>
  <c r="C28" i="2"/>
  <c r="O7" i="2" l="1"/>
  <c r="C17" i="2"/>
  <c r="H31" i="2"/>
  <c r="E4" i="2" s="1"/>
  <c r="F17" i="2"/>
  <c r="O8" i="2"/>
  <c r="H42" i="2"/>
  <c r="F4" i="2" s="1"/>
  <c r="AL27" i="2" l="1"/>
  <c r="AL9" i="2"/>
  <c r="AL14" i="2"/>
  <c r="I46" i="14"/>
  <c r="L42" i="5"/>
  <c r="I57" i="3"/>
  <c r="H38" i="14" l="1"/>
  <c r="D2" i="14" s="1"/>
  <c r="H34" i="5"/>
  <c r="D2" i="5" s="1"/>
  <c r="H49" i="3"/>
  <c r="D2" i="3" s="1"/>
  <c r="I61" i="2" l="1"/>
  <c r="H53" i="2" s="1"/>
  <c r="G4" i="2" s="1"/>
  <c r="O27" i="2"/>
  <c r="I28" i="2"/>
  <c r="H20" i="2" s="1"/>
  <c r="D4" i="2" s="1"/>
  <c r="O14" i="2"/>
  <c r="O9" i="2"/>
  <c r="I17" i="2"/>
  <c r="I69" i="3" l="1"/>
  <c r="H61" i="3" s="1"/>
  <c r="E2" i="3" s="1"/>
  <c r="L17" i="2" s="1"/>
  <c r="AM10" i="2"/>
  <c r="H9" i="2" l="1"/>
  <c r="C4" i="2" s="1"/>
  <c r="O10" i="2"/>
</calcChain>
</file>

<file path=xl/sharedStrings.xml><?xml version="1.0" encoding="utf-8"?>
<sst xmlns="http://schemas.openxmlformats.org/spreadsheetml/2006/main" count="976" uniqueCount="445">
  <si>
    <t>1-1A</t>
    <phoneticPr fontId="1"/>
  </si>
  <si>
    <t>1-1B</t>
    <phoneticPr fontId="1"/>
  </si>
  <si>
    <t>2-1A</t>
    <phoneticPr fontId="1"/>
  </si>
  <si>
    <t>2-2A</t>
    <phoneticPr fontId="1"/>
  </si>
  <si>
    <t>2-3A</t>
    <phoneticPr fontId="1"/>
  </si>
  <si>
    <t>2-4A</t>
    <phoneticPr fontId="1"/>
  </si>
  <si>
    <t>2-1B</t>
    <phoneticPr fontId="1"/>
  </si>
  <si>
    <t>2-2B</t>
    <phoneticPr fontId="1"/>
  </si>
  <si>
    <t>2-3B</t>
  </si>
  <si>
    <t>2-4B</t>
  </si>
  <si>
    <t>3-1</t>
    <phoneticPr fontId="1"/>
  </si>
  <si>
    <t>3-2</t>
    <phoneticPr fontId="1"/>
  </si>
  <si>
    <t>4-1</t>
    <phoneticPr fontId="1"/>
  </si>
  <si>
    <t>4-2</t>
    <phoneticPr fontId="1"/>
  </si>
  <si>
    <t>4-3</t>
  </si>
  <si>
    <t>4-4</t>
  </si>
  <si>
    <t>4-5</t>
  </si>
  <si>
    <t>4-6</t>
  </si>
  <si>
    <t>4-7</t>
  </si>
  <si>
    <t>5-1</t>
    <phoneticPr fontId="1"/>
  </si>
  <si>
    <t>6-1</t>
    <phoneticPr fontId="1"/>
  </si>
  <si>
    <t>6-2</t>
    <phoneticPr fontId="1"/>
  </si>
  <si>
    <t>6-3</t>
  </si>
  <si>
    <t>7-1</t>
    <phoneticPr fontId="1"/>
  </si>
  <si>
    <t>7-2</t>
    <phoneticPr fontId="1"/>
  </si>
  <si>
    <t>8-1</t>
    <phoneticPr fontId="1"/>
  </si>
  <si>
    <t>Yes</t>
    <phoneticPr fontId="1"/>
  </si>
  <si>
    <t>No</t>
    <phoneticPr fontId="1"/>
  </si>
  <si>
    <t>2-1A
2-2A
2-3A
2-4A</t>
    <phoneticPr fontId="1"/>
  </si>
  <si>
    <t>2-1B
2-2B
2-3B
2-4B</t>
    <phoneticPr fontId="1"/>
  </si>
  <si>
    <t>4-3
4-4
4-5</t>
    <phoneticPr fontId="1"/>
  </si>
  <si>
    <t>4-6</t>
    <phoneticPr fontId="1"/>
  </si>
  <si>
    <t>4-7</t>
    <phoneticPr fontId="1"/>
  </si>
  <si>
    <t>6-3</t>
    <phoneticPr fontId="1"/>
  </si>
  <si>
    <t>A1</t>
    <phoneticPr fontId="1"/>
  </si>
  <si>
    <t>A2</t>
    <phoneticPr fontId="1"/>
  </si>
  <si>
    <t>A3</t>
    <phoneticPr fontId="1"/>
  </si>
  <si>
    <t>A4</t>
    <phoneticPr fontId="1"/>
  </si>
  <si>
    <t>P1</t>
    <phoneticPr fontId="1"/>
  </si>
  <si>
    <t>P2</t>
    <phoneticPr fontId="1"/>
  </si>
  <si>
    <t>P3</t>
    <phoneticPr fontId="1"/>
  </si>
  <si>
    <t>X1</t>
    <phoneticPr fontId="1"/>
  </si>
  <si>
    <t>X2</t>
    <phoneticPr fontId="1"/>
  </si>
  <si>
    <t>X3</t>
    <phoneticPr fontId="1"/>
  </si>
  <si>
    <t>X4</t>
    <phoneticPr fontId="1"/>
  </si>
  <si>
    <t>X5</t>
    <phoneticPr fontId="1"/>
  </si>
  <si>
    <t>X6</t>
    <phoneticPr fontId="1"/>
  </si>
  <si>
    <t>I1</t>
    <phoneticPr fontId="1"/>
  </si>
  <si>
    <t>M1</t>
    <phoneticPr fontId="1"/>
  </si>
  <si>
    <t>M2</t>
    <phoneticPr fontId="1"/>
  </si>
  <si>
    <t>M3</t>
    <phoneticPr fontId="1"/>
  </si>
  <si>
    <t>M4</t>
    <phoneticPr fontId="1"/>
  </si>
  <si>
    <t>M5</t>
    <phoneticPr fontId="1"/>
  </si>
  <si>
    <t>M6</t>
    <phoneticPr fontId="1"/>
  </si>
  <si>
    <t>M7</t>
    <phoneticPr fontId="1"/>
  </si>
  <si>
    <t>M8</t>
    <phoneticPr fontId="1"/>
  </si>
  <si>
    <t>7-3</t>
    <phoneticPr fontId="1"/>
  </si>
  <si>
    <t>How to use</t>
    <phoneticPr fontId="1"/>
  </si>
  <si>
    <t>- Specification of your AI system</t>
    <phoneticPr fontId="1"/>
  </si>
  <si>
    <t>Please fill the following fields</t>
    <phoneticPr fontId="1"/>
  </si>
  <si>
    <t>Property of AI system</t>
    <phoneticPr fontId="1"/>
  </si>
  <si>
    <t>Answer field</t>
    <phoneticPr fontId="1"/>
  </si>
  <si>
    <t>What is the task of your AI system?</t>
    <phoneticPr fontId="1"/>
  </si>
  <si>
    <t>Who does train the ML model of AI system? / How does a trainer train the ML model? / How does a trainer input training data to ML model?</t>
    <phoneticPr fontId="1"/>
  </si>
  <si>
    <t>Who does perform the inference process of AI system? / How does a performer of inference process perform the inference proccess? 
/ How does a performer of inference process input inference data to ML model?</t>
    <phoneticPr fontId="1"/>
  </si>
  <si>
    <t>What does your AI system output as a result of inference process? / How does your AI system show the result? 
/ Who does your AI system show the result to?</t>
    <phoneticPr fontId="1"/>
  </si>
  <si>
    <t>- Investigation of potential attacker (PA)</t>
    <phoneticPr fontId="1"/>
  </si>
  <si>
    <t>Attribute of related person</t>
    <phoneticPr fontId="1"/>
  </si>
  <si>
    <t>Related persons of your AI system</t>
    <phoneticPr fontId="1"/>
  </si>
  <si>
    <t>Internal related person (insider)</t>
    <phoneticPr fontId="1"/>
  </si>
  <si>
    <t>External related person (external attacker)</t>
    <phoneticPr fontId="1"/>
  </si>
  <si>
    <t>Examples</t>
    <phoneticPr fontId="1"/>
  </si>
  <si>
    <t>Task of AI system</t>
    <phoneticPr fontId="1"/>
  </si>
  <si>
    <t>Internal related person</t>
    <phoneticPr fontId="1"/>
  </si>
  <si>
    <t>External related person</t>
    <phoneticPr fontId="1"/>
  </si>
  <si>
    <t>Disease name classification AI using X-ray images</t>
    <phoneticPr fontId="1"/>
  </si>
  <si>
    <t>Antivirus software for company (malware detection system from execution file)</t>
    <phoneticPr fontId="1"/>
  </si>
  <si>
    <t>AI Translation system on the internet</t>
    <phoneticPr fontId="1"/>
  </si>
  <si>
    <t>Face recognition system</t>
  </si>
  <si>
    <t>Face recognition system</t>
    <phoneticPr fontId="1"/>
  </si>
  <si>
    <t>Road-sign classification system for self-driving cars</t>
    <phoneticPr fontId="1"/>
  </si>
  <si>
    <t>Doctor who uses the system</t>
    <phoneticPr fontId="1"/>
  </si>
  <si>
    <t>Employee who uses the software</t>
    <phoneticPr fontId="1"/>
  </si>
  <si>
    <t>Administrator of the system</t>
    <phoneticPr fontId="1"/>
  </si>
  <si>
    <t>Administrator of the system, distributor of training data</t>
    <phoneticPr fontId="1"/>
  </si>
  <si>
    <t>Administrator of the system, trainer of the system</t>
    <phoneticPr fontId="1"/>
  </si>
  <si>
    <t>Patient</t>
    <phoneticPr fontId="1"/>
  </si>
  <si>
    <t>Sender of E-mails that contain malware</t>
    <phoneticPr fontId="1"/>
  </si>
  <si>
    <t>User of the system</t>
    <phoneticPr fontId="1"/>
  </si>
  <si>
    <t>Driver, person who craft road-signs</t>
    <phoneticPr fontId="1"/>
  </si>
  <si>
    <t>No.</t>
    <phoneticPr fontId="1"/>
  </si>
  <si>
    <t>Question</t>
    <phoneticPr fontId="1"/>
  </si>
  <si>
    <t>Answer</t>
    <phoneticPr fontId="1"/>
  </si>
  <si>
    <t>Example of answer</t>
    <phoneticPr fontId="1"/>
  </si>
  <si>
    <t>Condition</t>
    <phoneticPr fontId="1"/>
  </si>
  <si>
    <t>Satisfied or not</t>
    <phoneticPr fontId="1"/>
  </si>
  <si>
    <t>Reason of answer</t>
    <phoneticPr fontId="1"/>
  </si>
  <si>
    <t>Question 1</t>
    <phoneticPr fontId="1"/>
  </si>
  <si>
    <t>Example for "Yes":
       System type: Recommendation system
       Potential attacker: a user for a recommendation system
       Notes: In case of a recommendation system that its training process is performed by a user.</t>
    <phoneticPr fontId="1"/>
  </si>
  <si>
    <t>Cond. 1-1</t>
    <phoneticPr fontId="1"/>
  </si>
  <si>
    <t>Question 2</t>
    <phoneticPr fontId="1"/>
  </si>
  <si>
    <t xml:space="preserve">Example for "Yes":
        System type: Recommendation system
        Potential attacker: a user for a recommenadtion system
        Notes: In case of a recommendation system that its training process is performed periodically by using user's operation logs. "				</t>
    <phoneticPr fontId="1"/>
  </si>
  <si>
    <t xml:space="preserve">Example for "Yes":
       System type: Smart speaker
       Potential attacker: a user for a smart speaker
       Notes: a PA can perform the inference process by inputting his voice to smart speaker.
Example for "No":
       System type: Road-sign classification system for self-driving car
       Potential attacker: a person who can craft road-signs by taping it
       Noets: a PA cannot perform the inference process by a will of him because it is performed automatically when an object is recorded by camera. 
Example for "Yes":
       System type: AI translation system (this system can be used without registering as a user)
       Potential attacker: a user of translation system (without registering)
       Notes: a PA can perform the inference process
</t>
    <phoneticPr fontId="1"/>
  </si>
  <si>
    <t>Cond. 2-1</t>
    <phoneticPr fontId="1"/>
  </si>
  <si>
    <t>Cond. 2-2</t>
    <phoneticPr fontId="1"/>
  </si>
  <si>
    <t>Cond. 2-3</t>
    <phoneticPr fontId="1"/>
  </si>
  <si>
    <t>Cond. 2-4</t>
    <phoneticPr fontId="1"/>
  </si>
  <si>
    <t>When the inference process of AI system is performed regardless of the PA's will, please answer question 2-1B to 2-4B, too, otherwise please go to the question 3.</t>
    <phoneticPr fontId="1"/>
  </si>
  <si>
    <t>Question 3</t>
    <phoneticPr fontId="1"/>
  </si>
  <si>
    <t>-</t>
    <phoneticPr fontId="1"/>
  </si>
  <si>
    <t>Cond. 3-1</t>
    <phoneticPr fontId="1"/>
  </si>
  <si>
    <t>Cond. 3-2</t>
    <phoneticPr fontId="1"/>
  </si>
  <si>
    <t>Question 4</t>
    <phoneticPr fontId="1"/>
  </si>
  <si>
    <t>Example for "Yes":
       System type: AI system with embedded OSS
       Potential attacker: a user of the system
       Notes: a PA can know the format information by checking the source code of the sysytem. 
Example for "No":
       System type: Person detection system for crime prevention
       Potential attacker: a person who can be recorded by the camera
       Notes: a PA cannot know the format information of the training data.</t>
    <phoneticPr fontId="1"/>
  </si>
  <si>
    <t>Example for "Yes":
       System type: AI system whose training data is published
       Potential attacker: a user of the system
       Notes: Statistical information can be calculated from the training data
Example for "Yes":
       System type: AI system that it statistical information of training data is published.
       Potential attacker: a user of the system
       Notes: a PA can know the statistical information of traning data because it is published.</t>
    <phoneticPr fontId="1"/>
  </si>
  <si>
    <t>Example for "Yes":
       System type: Car type classification system
       Potential attacker: a user who can prepare images of cars with correct size
       Notes: a PA can prepare car images with correct size for the inferecne process (when a PA doesn't prepare correct size images, the selection is "No").
Example for "No":
       System type: Person detection system for crime prevention
       Potential attacker: a person who can be recorded by the camera
       Notes: a PA cannot prepare images to be inferred.</t>
    <phoneticPr fontId="1"/>
  </si>
  <si>
    <t>Cond. 4-1</t>
    <phoneticPr fontId="1"/>
  </si>
  <si>
    <t>Cond. 4-2</t>
    <phoneticPr fontId="1"/>
  </si>
  <si>
    <t>Cond. 4-3</t>
    <phoneticPr fontId="1"/>
  </si>
  <si>
    <t>Cond. 4-4</t>
    <phoneticPr fontId="1"/>
  </si>
  <si>
    <t>Cond. 4-5</t>
    <phoneticPr fontId="1"/>
  </si>
  <si>
    <t>Cond. 4-6</t>
    <phoneticPr fontId="1"/>
  </si>
  <si>
    <t>Cond. 4-7</t>
    <phoneticPr fontId="1"/>
  </si>
  <si>
    <t>Question 5</t>
    <phoneticPr fontId="1"/>
  </si>
  <si>
    <t>Question about reusing other models</t>
    <phoneticPr fontId="1"/>
  </si>
  <si>
    <t>Cond. 5-1</t>
    <phoneticPr fontId="1"/>
  </si>
  <si>
    <t>Question 6</t>
    <phoneticPr fontId="1"/>
  </si>
  <si>
    <t>Example for "Yes":
       System type: AI system with a function to calculate the loss of input
       Potential attacker: a person who does maintenance of the system
       Notes: a PA can perform the function and know the loss of input.
Example for "No":
       System type: Face recognition system
       Potential attacker: a person who can be recorded by the camera
       Notes: a PA can know only the result of recognition and cannot know the  loss of input.</t>
    <phoneticPr fontId="1"/>
  </si>
  <si>
    <t>Example for "Yes":
       System type: AI system with a function to calculate the gradient of input
       Potential attacker: a person who does maintenance of the system
       Notes: a PA can perform the function and know the gradient of input.
Example for "No":
       System type: Face recognition system
       Potential attacker: a person who can be recorded by the camera
       Notes: a PA can know only the result of recognition and cannot know the gradient of input.</t>
    <phoneticPr fontId="1"/>
  </si>
  <si>
    <t>Can the PA obtain the trained model of the AI system?</t>
    <phoneticPr fontId="1"/>
  </si>
  <si>
    <t>Cond. 6-1</t>
    <phoneticPr fontId="1"/>
  </si>
  <si>
    <t>Cond. 6-2</t>
    <phoneticPr fontId="1"/>
  </si>
  <si>
    <t>Cond. 6-3</t>
    <phoneticPr fontId="1"/>
  </si>
  <si>
    <t>Question 7</t>
    <phoneticPr fontId="1"/>
  </si>
  <si>
    <t>Example for "Yes":
      System type: Face recognition system by training face dataset
      Potential attacker: a person who can be recorded by the camera
      Notes: a PA can prepare face dataset from internet, and it is a similar dataset.
Example for "Yes":
      System type: income prediction system
      Potential attacker: a person who can perform the system
      Notes: when a PA know the attribute of AI system and can prepare a dataset whose data distribution is similar to the original dataset, the selection is "Yes".</t>
    <phoneticPr fontId="1"/>
  </si>
  <si>
    <t>Cond. 7-1</t>
    <phoneticPr fontId="1"/>
  </si>
  <si>
    <t>Cond. 7-2</t>
    <phoneticPr fontId="1"/>
  </si>
  <si>
    <t>Cond. 7-3</t>
    <phoneticPr fontId="1"/>
  </si>
  <si>
    <t>Question 8</t>
    <phoneticPr fontId="1"/>
  </si>
  <si>
    <t>Cond. 8-1</t>
    <phoneticPr fontId="1"/>
  </si>
  <si>
    <t>Example (system)</t>
    <phoneticPr fontId="1"/>
  </si>
  <si>
    <t>Example of answer and reason for each PA</t>
    <phoneticPr fontId="1"/>
  </si>
  <si>
    <t>When the developer of AI system is assumed to be a PA</t>
    <phoneticPr fontId="1"/>
  </si>
  <si>
    <t>When the provider of the service is assumed to be a PA</t>
    <phoneticPr fontId="1"/>
  </si>
  <si>
    <t>When the user of AI system is assumed to be a PA</t>
    <phoneticPr fontId="1"/>
  </si>
  <si>
    <t>A person who is not a user of the AI system but is attempting to carry out an attack</t>
    <phoneticPr fontId="1"/>
  </si>
  <si>
    <t xml:space="preserve">Recommendation system that is trained by user's operation. </t>
    <phoneticPr fontId="1"/>
  </si>
  <si>
    <t xml:space="preserve">The answer is "Yes" because a developer can train ML model by the will of him. </t>
    <phoneticPr fontId="1"/>
  </si>
  <si>
    <t xml:space="preserve">The answer is "Yes" because a provider can train ML model by the will of him. </t>
    <phoneticPr fontId="1"/>
  </si>
  <si>
    <t>The answer is "Yes" because a user can train ML model by the will of him through his operations.</t>
    <phoneticPr fontId="1"/>
  </si>
  <si>
    <t xml:space="preserve">The answer is "No" because the PA cannot perform the training process. </t>
    <phoneticPr fontId="1"/>
  </si>
  <si>
    <t xml:space="preserve">Recommendation system that is periodically trained from operation log. </t>
    <phoneticPr fontId="1"/>
  </si>
  <si>
    <t xml:space="preserve">The answer is "Yes" because a developer can insert his data to training data. </t>
    <phoneticPr fontId="1"/>
  </si>
  <si>
    <t xml:space="preserve">The answer is "Yes" because a provider can insert his data to training data. </t>
    <phoneticPr fontId="1"/>
  </si>
  <si>
    <t xml:space="preserve">The answer is "Yes" because a user can insert his data to training data through his operations. </t>
    <phoneticPr fontId="1"/>
  </si>
  <si>
    <t>Smart speaker</t>
    <phoneticPr fontId="1"/>
  </si>
  <si>
    <t xml:space="preserve">All answers for question 2-1A, 2-2A, 2-3A, and 2-4A are "Yes" because a developer can perform the inference system with his data and the number of performance of inference process is over 1000000 for 58 days under the  assumption of perfomance period for 1 performance is 5 seconds. </t>
    <phoneticPr fontId="1"/>
  </si>
  <si>
    <t>Answers for question 2-1A, 2-2A, and 2-3A are "Yes", and for question 2-4A is "No". 
Because the number of performance of inference process is 43000 times under the assumption of performance of the inference process is performed once an hour. 
(We assumed the inference process is performed once an hour.)</t>
    <phoneticPr fontId="1"/>
  </si>
  <si>
    <t xml:space="preserve">All answers for question 2-1A, 2-2A, 2-3A, and 2-4A are "Yes" because a developer can perform the inference system with his data and the number of performance of inference process is over 1000000 for 12 days under the  assumption of perfomance period for 1 performance is 1 second. </t>
    <phoneticPr fontId="1"/>
  </si>
  <si>
    <t xml:space="preserve">All answers for question 2-1A, 2-2A, 2-3A, and 2-4A is "No" because the PA is not registered to the system. </t>
    <phoneticPr fontId="1"/>
  </si>
  <si>
    <t>Road-sign classification system for self-driving car</t>
    <phoneticPr fontId="1"/>
  </si>
  <si>
    <t xml:space="preserve">Because  the combination of PA and system is not meet the condition "the inference process of this system can be performed at the will of the PA", Questions 2-1B and subsequent questions should be answered. 
The inference process of this system is performed automatically when on-board camera records objects in front of the car. </t>
    <phoneticPr fontId="1"/>
  </si>
  <si>
    <t>Product defect detection system on factory lines</t>
    <phoneticPr fontId="1"/>
  </si>
  <si>
    <t xml:space="preserve">Because  the combination of PA and system is not meet the condition "the inference process of this system can be performed at the will of the PA", Questions 2-1B and subsequent questions should be answered. 
The inference process of this system is performed automatically when products on the line is placed under the camera installed on the line. </t>
    <phoneticPr fontId="1"/>
  </si>
  <si>
    <t>AI translation system on the internet</t>
    <phoneticPr fontId="1"/>
  </si>
  <si>
    <t xml:space="preserve">All answers for question 2-1A, 2-2A, 2-3A, and 2-4A are "Yes" because a developer can perform the inference system with his data and the number of performance of inference process is over 1000000 for 12 days under the  assumption of perfomance period for 1 performance is 1 second. </t>
  </si>
  <si>
    <t>Answers for question 2-1A, 2-2A, and 2-3A are "Yes", and for question 2-4A is "No". 
Because the number of performance of inference process is 43000 times under the assumption of performance of the inference process is performed once an hour. 
(We assumed the inference process is performed once an hour.)</t>
  </si>
  <si>
    <t>All answers for Question 2-1A, 2-2A, 2-3A, and 2-4A is "No" because the PA is not registered to the system, and the PA cannot perform the inference process. 
(We assume that the inference process can be performed by registered user only)</t>
    <phoneticPr fontId="1"/>
  </si>
  <si>
    <t xml:space="preserve">Because the combination of PA and system is not meet the condition "the inference process of AI system is performed regardless of the PA's will", Questions 2-1A and subsequent questions should be answered. 
This PA can perform the inference process at the will of him. </t>
    <rPh sb="164" eb="166">
      <t>カイハツ</t>
    </rPh>
    <rPh sb="168" eb="171">
      <t>カイハツジ</t>
    </rPh>
    <rPh sb="172" eb="174">
      <t>ジシン</t>
    </rPh>
    <rPh sb="175" eb="177">
      <t>イシ</t>
    </rPh>
    <rPh sb="178" eb="182">
      <t>スイロンショリ</t>
    </rPh>
    <rPh sb="183" eb="185">
      <t>ジッコウ</t>
    </rPh>
    <phoneticPr fontId="1"/>
  </si>
  <si>
    <t xml:space="preserve">Because the combination of PA and system is not meet the condition "the inference process of AI system is performed regardless of the PA's will", Questions 2-1A and subsequent questions should be answered. 
The inference process can be performed at the will of the PA by inputting his voice to the system. </t>
    <rPh sb="164" eb="166">
      <t>カイハツ</t>
    </rPh>
    <rPh sb="168" eb="171">
      <t>カイハツジ</t>
    </rPh>
    <rPh sb="172" eb="174">
      <t>ジシン</t>
    </rPh>
    <rPh sb="175" eb="177">
      <t>イシ</t>
    </rPh>
    <rPh sb="178" eb="182">
      <t>スイロンショリ</t>
    </rPh>
    <rPh sb="183" eb="185">
      <t>ジッコウ</t>
    </rPh>
    <phoneticPr fontId="1"/>
  </si>
  <si>
    <t xml:space="preserve">Because  the combination of PA and system is not meet the condition "the inference process of AI system is performed regardless of the PA's will", Questions 2-1A and subsequent questions should be answered. 
This PA can perform the inference process at the will of him. </t>
    <rPh sb="165" eb="167">
      <t>カイハツ</t>
    </rPh>
    <rPh sb="169" eb="172">
      <t>カイハツジ</t>
    </rPh>
    <rPh sb="173" eb="175">
      <t>ジシン</t>
    </rPh>
    <rPh sb="176" eb="178">
      <t>イシ</t>
    </rPh>
    <rPh sb="179" eb="183">
      <t>スイロンショリ</t>
    </rPh>
    <rPh sb="184" eb="186">
      <t>ジッコウ</t>
    </rPh>
    <phoneticPr fontId="1"/>
  </si>
  <si>
    <t xml:space="preserve">Because the combination of PA and system is not meet the condition "the inference process of AI system is performed regardless of the PA's will", Questions 2-1A and subsequent questions should be answered. 
The inference process can be performed at the will of the PA by standing at the front of camera. </t>
    <rPh sb="164" eb="166">
      <t>カイハツ</t>
    </rPh>
    <rPh sb="168" eb="171">
      <t>カイハツジ</t>
    </rPh>
    <rPh sb="172" eb="174">
      <t>ジシン</t>
    </rPh>
    <rPh sb="175" eb="177">
      <t>イシ</t>
    </rPh>
    <rPh sb="178" eb="182">
      <t>スイロンショリ</t>
    </rPh>
    <rPh sb="183" eb="185">
      <t>ジッコウ</t>
    </rPh>
    <phoneticPr fontId="1"/>
  </si>
  <si>
    <t xml:space="preserve">Because  the combination of PA and system is not meet the condition "the inference process of AI system is performed regardless of the PA's will", Questions 2-1A and subsequent questions should be answered. 
This PA can perform the inference process at the will of him. </t>
    <phoneticPr fontId="1"/>
  </si>
  <si>
    <t>Answers for Question 2-1B, 2-2B, and 2-3B are "Yes", and for question 2-4B is "No". 
Because the number of performance of inference process is 43000 times under the assumptions that the performance of the inference process is performed once an hour and the PA can replace data to his data. 
(We assumed the inference process is performed once an hour and this PA cannot perform the inference process before the service is started.)</t>
    <phoneticPr fontId="1"/>
  </si>
  <si>
    <t xml:space="preserve">Answers for Question 2-1B, 2-2B, and 2-3B are "Yes", and for question 2-4B is "No". 
Because the number of performance of inference process is 43000 times under the assumptions that the performance of the inference process is performed once an hour and the PA can replace data to his data. 
(We assumed the inference process is performed once an hour and this PA cannot perform the inference process before the service is started.)
If a PA cannot enter the factory, all answers for question 2-1B, 2-2B, 2-3B, and 2-4B are "No". </t>
    <phoneticPr fontId="1"/>
  </si>
  <si>
    <t xml:space="preserve">All answers for Question 2-1B, 2-2B, 2-3B, and 2-4B are "No" if the PA cannot enter the factory. 
If the PA can enter the factory, the answer for 2-1B is "Yes" and answers for 2-2B, 2-3B, and 2-4B are "No" because a PA can physically replace less than 100 products to objects </t>
    <phoneticPr fontId="1"/>
  </si>
  <si>
    <t xml:space="preserve">Because the combination of PA and system is not meet the condition "the inference process of AI system is performed regardless of the PA's will", Questions 2-1A and subsequent questions should be answered. 
The inference process can be performed at the will of the PA by inputting the sentence to the system. </t>
    <rPh sb="164" eb="166">
      <t>カイハツ</t>
    </rPh>
    <rPh sb="168" eb="171">
      <t>カイハツジ</t>
    </rPh>
    <rPh sb="172" eb="174">
      <t>ジシン</t>
    </rPh>
    <rPh sb="175" eb="177">
      <t>イシ</t>
    </rPh>
    <rPh sb="178" eb="182">
      <t>スイロンショリ</t>
    </rPh>
    <rPh sb="183" eb="185">
      <t>ジッコウ</t>
    </rPh>
    <phoneticPr fontId="1"/>
  </si>
  <si>
    <t xml:space="preserve">The answer is "Yes" because a developer can obtain results of the inference process during the development of the system. </t>
    <phoneticPr fontId="1"/>
  </si>
  <si>
    <t xml:space="preserve">The answer is "Yes" if a provider can perform the inference process during the operation of the system. 
Note: the provider cannot perform the inference process during the development of the system. </t>
    <phoneticPr fontId="1"/>
  </si>
  <si>
    <t xml:space="preserve">The answer is "Yes" because a user can perform the inference process and obtain its results during the operation of the system. </t>
    <phoneticPr fontId="1"/>
  </si>
  <si>
    <t xml:space="preserve">The answer is "No" because the PA cannot obtain results of inference process. </t>
    <phoneticPr fontId="1"/>
  </si>
  <si>
    <t>Malware detection system</t>
    <phoneticPr fontId="1"/>
  </si>
  <si>
    <t xml:space="preserve">The answer is "Yes" because the developer can obtain results of the inference process during development of the system. </t>
    <phoneticPr fontId="1"/>
  </si>
  <si>
    <t xml:space="preserve">The answer is "Yes" because the PA can estimate results of inference process by confirming his malware starts or not. </t>
    <phoneticPr fontId="1"/>
  </si>
  <si>
    <t>AI system with embedded OSS</t>
    <phoneticPr fontId="1"/>
  </si>
  <si>
    <t xml:space="preserve">The answer is "Yes" because a developer knows the format information of training data. </t>
    <phoneticPr fontId="1"/>
  </si>
  <si>
    <t xml:space="preserve">The answer is "Yes" because a provider knows the format information of training data. </t>
    <phoneticPr fontId="1"/>
  </si>
  <si>
    <t xml:space="preserve">The answer is "Yes" because a user can know the format information of training data by investigating the OSS. </t>
    <phoneticPr fontId="1"/>
  </si>
  <si>
    <t xml:space="preserve">The answer is "Yes" because the PA can know the format information of training data by investigating the OSS. </t>
    <phoneticPr fontId="1"/>
  </si>
  <si>
    <t>Person detection system for crime prevention</t>
    <phoneticPr fontId="1"/>
  </si>
  <si>
    <t xml:space="preserve">The answer is "No" because a user cannot know the format information of tarining data. </t>
    <phoneticPr fontId="1"/>
  </si>
  <si>
    <t xml:space="preserve">The answer is "No" because the PA cannot know the format information of tarining data. </t>
    <phoneticPr fontId="1"/>
  </si>
  <si>
    <t>AI system whose training data is published</t>
    <phoneticPr fontId="1"/>
  </si>
  <si>
    <t xml:space="preserve">The answer is "Yes" because a developer can know the statistical information of training data by investigating the training data. </t>
    <phoneticPr fontId="1"/>
  </si>
  <si>
    <t xml:space="preserve">The answer is "Yes" because a provider can know the statistical information of training data by investigating the training data. </t>
    <phoneticPr fontId="1"/>
  </si>
  <si>
    <t xml:space="preserve">The answer is "Yes" because the PA can know the statistical information of training data by investigating the training data. </t>
    <phoneticPr fontId="1"/>
  </si>
  <si>
    <t>AI system that it statistical information of training data is published</t>
    <phoneticPr fontId="1"/>
  </si>
  <si>
    <t xml:space="preserve">The answer is "Yes" because the statistical information of training data is published. </t>
    <phoneticPr fontId="1"/>
  </si>
  <si>
    <t>The answer is "Yes" because the statistical information of training data is published.</t>
    <phoneticPr fontId="1"/>
  </si>
  <si>
    <t>Car type classification system</t>
    <phoneticPr fontId="1"/>
  </si>
  <si>
    <t xml:space="preserve">All answers for Question 4-3, 4-4, and 4-5 are "Yes" because a provider can know the format information of traning data and can know the task of AI system, so he  can prepare inference dataset as a original one. </t>
    <phoneticPr fontId="1"/>
  </si>
  <si>
    <t xml:space="preserve">All answers for Question 4-3, 4-4, and 4-5 are "Yes" if a user can know the format information of traning data and can know the task of AI system. In such situation, he  can prepare inference dataset as a original one. 
Otherwise all answer for Question 4-3, 4-4, and 4-5 are "No". </t>
    <phoneticPr fontId="1"/>
  </si>
  <si>
    <t xml:space="preserve">All answers for Question 4-3, 4-4, and 4-5 are "Yes" if the PA can know the format information of traning data and can know the task of AI system. In such situation, he  can prepare inference dataset as a original one. 
Otherwise all answer for Question 4-3, 4-4, and 4-5 are "No". </t>
    <phoneticPr fontId="1"/>
  </si>
  <si>
    <t xml:space="preserve">All answers for Question 4-3, 4-4, and 4-5 are "No" because a user cannot obtain the input data for the system and he cannot know the format information of training data. </t>
    <phoneticPr fontId="1"/>
  </si>
  <si>
    <t xml:space="preserve">All answers for Question 4-3, 4-4, and 4-5 are "No" because the PA cannot obtain the input data for the system and he cannot know the format information of training data. </t>
    <phoneticPr fontId="1"/>
  </si>
  <si>
    <t>AI system with a function to calculate the loss of input</t>
    <phoneticPr fontId="1"/>
  </si>
  <si>
    <t xml:space="preserve">The answer is "Yes" because a developer can perform the function of calculation of loss. </t>
    <phoneticPr fontId="1"/>
  </si>
  <si>
    <t xml:space="preserve">The answer is "Yes" because a provider can perform the function of calculation of loss for maintain the system. </t>
    <phoneticPr fontId="1"/>
  </si>
  <si>
    <t>The answer is "No" because the loss informaion is not appeared in the operation phase generally.</t>
    <phoneticPr fontId="1"/>
  </si>
  <si>
    <t xml:space="preserve">The answer is "Yes" because a developer can calculate the loss of input. </t>
    <phoneticPr fontId="1"/>
  </si>
  <si>
    <t xml:space="preserve">The answer is "No" because loss information cannot be calculated in the operation phase. </t>
    <phoneticPr fontId="1"/>
  </si>
  <si>
    <t xml:space="preserve">The answer is "No" because a user cannot obtain the loss informaion of input in the operation phase. </t>
    <phoneticPr fontId="1"/>
  </si>
  <si>
    <t xml:space="preserve">The answer is "No" because the PA cannot obtain the loss informaion of input in the operation phase. </t>
    <phoneticPr fontId="1"/>
  </si>
  <si>
    <t>AI system with a function to calculate the gradient of input</t>
    <phoneticPr fontId="1"/>
  </si>
  <si>
    <t xml:space="preserve">The answer is "Yes" because a developer can perform the function of calculation of gradient. </t>
    <phoneticPr fontId="1"/>
  </si>
  <si>
    <t xml:space="preserve">The answer is "Yes" because a provider can perform the function of calculation of gradient for maintain the system. </t>
    <phoneticPr fontId="1"/>
  </si>
  <si>
    <t>The answer is "No" because the gradient informaion is not appeared in the operation phase generally.</t>
    <phoneticPr fontId="1"/>
  </si>
  <si>
    <t xml:space="preserve">The answer is "Yes" because a developer can calculate the gradient of input. </t>
    <phoneticPr fontId="1"/>
  </si>
  <si>
    <t xml:space="preserve">The answer is "No" because gradient information cannot be calculated in the operation phase. </t>
    <phoneticPr fontId="1"/>
  </si>
  <si>
    <t xml:space="preserve">The answer is "No" because a user cannot obtain the gradient informaion of input in the operation phase. </t>
    <phoneticPr fontId="1"/>
  </si>
  <si>
    <t xml:space="preserve">The answer is "No" because the PA cannot obtain the gradient informaion of input in the operation phase. </t>
    <phoneticPr fontId="1"/>
  </si>
  <si>
    <t>Income prediction system</t>
    <phoneticPr fontId="1"/>
  </si>
  <si>
    <t>7-1
7-2
7-3
7-4</t>
    <phoneticPr fontId="1"/>
  </si>
  <si>
    <t>All answers for Question 7-1, 7-2, 7-3 and 7-4 are "Yes" if a developer can obtain similar dataset by using his knowledege on training data.</t>
    <phoneticPr fontId="1"/>
  </si>
  <si>
    <t>All answers for Question 7-1, 7-2, 7-3 and 7-4 are "Yes" if a provider can obtain similar dataset by using his knowledege on inference data.</t>
    <phoneticPr fontId="1"/>
  </si>
  <si>
    <t>All answers for Question 7-1, 7-2, 7-3 and 7-4 are "Yes" if a user can obtain similar dataset by using his knowledege on the system task.</t>
    <phoneticPr fontId="1"/>
  </si>
  <si>
    <t>All answers for Question 7-1, 7-2, 7-3 and 7-4 are "Yes" if a user can obtain similar dataset with same distribution by using his knowledege on the system task and on the attribute of dataset (age, address, income, etc.).</t>
    <phoneticPr fontId="1"/>
  </si>
  <si>
    <t>All answers for Question 7-1, 7-2, 7-3 and 7-4 are "Yes" if the PA can obtain similar dataset by using his knowledege on the system task.</t>
    <phoneticPr fontId="1"/>
  </si>
  <si>
    <t>All answers for Question 7-1, 7-2, 7-3 and 7-4 are "Yes" if the PA can obtain similar dataset with same distribution by using his knowledege on the system task and on the attribute of dataset (age, address, income, etc.).</t>
    <phoneticPr fontId="1"/>
  </si>
  <si>
    <t>Damage</t>
    <phoneticPr fontId="1"/>
  </si>
  <si>
    <t>Mis-prediction</t>
    <phoneticPr fontId="1"/>
  </si>
  <si>
    <t>Information Leakage</t>
    <phoneticPr fontId="1"/>
  </si>
  <si>
    <t>Category of Attack</t>
    <phoneticPr fontId="1"/>
  </si>
  <si>
    <t>Evasion (Adversarial Example)</t>
    <phoneticPr fontId="1"/>
  </si>
  <si>
    <t>Poisoning</t>
    <phoneticPr fontId="1"/>
  </si>
  <si>
    <t>Model Extraction</t>
    <phoneticPr fontId="1"/>
  </si>
  <si>
    <t>Model Inversion</t>
    <phoneticPr fontId="1"/>
  </si>
  <si>
    <t>Membership Inference</t>
    <phoneticPr fontId="1"/>
  </si>
  <si>
    <t>Applicability of Each Attack</t>
    <phoneticPr fontId="1"/>
  </si>
  <si>
    <t>Applicability of Evasion (Adversarial Example)</t>
    <phoneticPr fontId="1"/>
  </si>
  <si>
    <t>Cond. X</t>
    <phoneticPr fontId="1"/>
  </si>
  <si>
    <t>Cond. P</t>
    <phoneticPr fontId="1"/>
  </si>
  <si>
    <t>Applicability of Attack-Algorithm A1</t>
    <phoneticPr fontId="1"/>
  </si>
  <si>
    <t>Applicability of Attack-Algorithm A2</t>
    <phoneticPr fontId="1"/>
  </si>
  <si>
    <t>Applicability of Attack-Algorithm A3</t>
    <phoneticPr fontId="1"/>
  </si>
  <si>
    <t>Applicability of Attack-Algorithm A4</t>
    <phoneticPr fontId="1"/>
  </si>
  <si>
    <t>Applicability of Poisoning</t>
    <phoneticPr fontId="1"/>
  </si>
  <si>
    <t>Applicability of Attack-Algorithm P1</t>
    <phoneticPr fontId="1"/>
  </si>
  <si>
    <t>Applicability of Attack-Algorithm P2</t>
    <phoneticPr fontId="1"/>
  </si>
  <si>
    <t>Applicability of Attack-Algorithm P3</t>
    <phoneticPr fontId="1"/>
  </si>
  <si>
    <t>Applicability of Model Extraction</t>
    <phoneticPr fontId="1"/>
  </si>
  <si>
    <t>Applicability of Attack-Algorithm X1</t>
    <phoneticPr fontId="1"/>
  </si>
  <si>
    <t>Applicability of Attack-Algorithm X2</t>
    <phoneticPr fontId="1"/>
  </si>
  <si>
    <t>Applicability of Attack-Algorithm X3</t>
    <phoneticPr fontId="1"/>
  </si>
  <si>
    <t>Applicability of Attack-Algorithm X4</t>
    <phoneticPr fontId="1"/>
  </si>
  <si>
    <t>Applicability of Attack-Algorithm X5</t>
    <phoneticPr fontId="1"/>
  </si>
  <si>
    <t>Applicability of Attack-Algorithm X6</t>
    <phoneticPr fontId="1"/>
  </si>
  <si>
    <t>Applicability of Model Inversion</t>
    <phoneticPr fontId="1"/>
  </si>
  <si>
    <t>Applicability of Attack-Algorithm I1</t>
    <phoneticPr fontId="1"/>
  </si>
  <si>
    <t>Applicability of Membership Inference</t>
    <phoneticPr fontId="1"/>
  </si>
  <si>
    <t>Applicability of Attack-Algorithm M1</t>
    <phoneticPr fontId="1"/>
  </si>
  <si>
    <t>Applicability of Attack-Algorithm M2</t>
    <phoneticPr fontId="1"/>
  </si>
  <si>
    <t>Applicability of Attack-Algorithm M3</t>
    <phoneticPr fontId="1"/>
  </si>
  <si>
    <t>Applicability of Attack-Algorithm M4</t>
    <phoneticPr fontId="1"/>
  </si>
  <si>
    <t>Applicability of Attack-Algorithm M5</t>
    <phoneticPr fontId="1"/>
  </si>
  <si>
    <t>Applicability of Attack-Algorithm M6</t>
    <phoneticPr fontId="1"/>
  </si>
  <si>
    <t>Applicability of Attack-Algorithm M7</t>
    <phoneticPr fontId="1"/>
  </si>
  <si>
    <t>Applicability of Attack-Algorithm M8</t>
    <phoneticPr fontId="1"/>
  </si>
  <si>
    <t>Plan to countermeasure corresponding to the condition</t>
    <phoneticPr fontId="1"/>
  </si>
  <si>
    <t>Related question</t>
    <phoneticPr fontId="1"/>
  </si>
  <si>
    <t>Answer for the related question</t>
    <phoneticPr fontId="1"/>
  </si>
  <si>
    <t>On performing training process</t>
    <phoneticPr fontId="1"/>
  </si>
  <si>
    <t>Condition 1</t>
    <phoneticPr fontId="1"/>
  </si>
  <si>
    <t>Condition 2</t>
    <phoneticPr fontId="1"/>
  </si>
  <si>
    <t>On performing inference process</t>
    <phoneticPr fontId="1"/>
  </si>
  <si>
    <t>Condition 3</t>
    <phoneticPr fontId="1"/>
  </si>
  <si>
    <t>On showing result</t>
    <phoneticPr fontId="1"/>
  </si>
  <si>
    <t>Condition 4</t>
    <phoneticPr fontId="1"/>
  </si>
  <si>
    <t>On obtaining original data</t>
    <phoneticPr fontId="1"/>
  </si>
  <si>
    <t>Condition 5</t>
    <phoneticPr fontId="1"/>
  </si>
  <si>
    <t>On reusing models obtaining from external environment (e.g. internet)</t>
    <phoneticPr fontId="1"/>
  </si>
  <si>
    <t>Condition 6</t>
    <phoneticPr fontId="1"/>
  </si>
  <si>
    <t>On obtaining information of model</t>
    <phoneticPr fontId="1"/>
  </si>
  <si>
    <t>Condition 7</t>
    <phoneticPr fontId="1"/>
  </si>
  <si>
    <t>On obtaining similar dataset</t>
    <phoneticPr fontId="1"/>
  </si>
  <si>
    <t>Condition 8</t>
    <phoneticPr fontId="1"/>
  </si>
  <si>
    <t>On dataset treated in AI system</t>
    <phoneticPr fontId="1"/>
  </si>
  <si>
    <t>Question 1-1A</t>
    <phoneticPr fontId="1"/>
  </si>
  <si>
    <t>Question 1-1B</t>
    <phoneticPr fontId="1"/>
  </si>
  <si>
    <t>Question 2-1A</t>
    <phoneticPr fontId="1"/>
  </si>
  <si>
    <t>Question 2-1B</t>
    <phoneticPr fontId="1"/>
  </si>
  <si>
    <t>Question 2-2A</t>
    <phoneticPr fontId="1"/>
  </si>
  <si>
    <t>Question 2-2B</t>
    <phoneticPr fontId="1"/>
  </si>
  <si>
    <t>Question 2-3A</t>
    <phoneticPr fontId="1"/>
  </si>
  <si>
    <t>Question 2-3B</t>
    <phoneticPr fontId="1"/>
  </si>
  <si>
    <t>Question 2-4A</t>
    <phoneticPr fontId="1"/>
  </si>
  <si>
    <t>Question 2-4B</t>
    <phoneticPr fontId="1"/>
  </si>
  <si>
    <t>Question 3-1</t>
    <phoneticPr fontId="1"/>
  </si>
  <si>
    <t>Question 3-2</t>
    <phoneticPr fontId="1"/>
  </si>
  <si>
    <t>Question 4-1</t>
    <phoneticPr fontId="1"/>
  </si>
  <si>
    <t>Question 4-2</t>
    <phoneticPr fontId="1"/>
  </si>
  <si>
    <t>Question 4-3</t>
    <phoneticPr fontId="1"/>
  </si>
  <si>
    <t>Question 4-4</t>
    <phoneticPr fontId="1"/>
  </si>
  <si>
    <t>Question 4-5</t>
    <phoneticPr fontId="1"/>
  </si>
  <si>
    <t>Question 4-6</t>
    <phoneticPr fontId="1"/>
  </si>
  <si>
    <t>Question 4-7</t>
    <phoneticPr fontId="1"/>
  </si>
  <si>
    <t>Question 5-1</t>
    <phoneticPr fontId="1"/>
  </si>
  <si>
    <t>Question 6-1</t>
    <phoneticPr fontId="1"/>
  </si>
  <si>
    <t>Question 6-2</t>
    <phoneticPr fontId="1"/>
  </si>
  <si>
    <t>Question 6-3</t>
    <phoneticPr fontId="1"/>
  </si>
  <si>
    <t>Question 7-1</t>
    <phoneticPr fontId="1"/>
  </si>
  <si>
    <t>Question 7-2</t>
    <phoneticPr fontId="1"/>
  </si>
  <si>
    <t>Question 7-3</t>
    <phoneticPr fontId="1"/>
  </si>
  <si>
    <t>Question 8-1</t>
    <phoneticPr fontId="1"/>
  </si>
  <si>
    <t>Algorithm A1</t>
    <phoneticPr fontId="1"/>
  </si>
  <si>
    <t>Algorithm A2</t>
    <phoneticPr fontId="1"/>
  </si>
  <si>
    <t>Algorithm A3</t>
    <phoneticPr fontId="1"/>
  </si>
  <si>
    <t>Algorithm A4</t>
    <phoneticPr fontId="1"/>
  </si>
  <si>
    <t>PA can use the model of MLS(A1)</t>
    <phoneticPr fontId="1"/>
  </si>
  <si>
    <t>PA can obtain related data of inference(A1)</t>
    <phoneticPr fontId="1"/>
  </si>
  <si>
    <t>PA can perform inference process and obtain the result(A1)</t>
    <phoneticPr fontId="1"/>
  </si>
  <si>
    <t>PA can use the model of MLS(A2)</t>
    <phoneticPr fontId="1"/>
  </si>
  <si>
    <t>PA can obtain related data of inference or related information(A2)</t>
    <phoneticPr fontId="1"/>
  </si>
  <si>
    <t>PA can perform inference process and obtain the result(A2)</t>
    <phoneticPr fontId="1"/>
  </si>
  <si>
    <t>PA can perform Model Extraction
(Cond. X)</t>
    <phoneticPr fontId="1"/>
  </si>
  <si>
    <t>PA can use the model of MLS(A4)</t>
    <phoneticPr fontId="1"/>
  </si>
  <si>
    <t>PA can perform Poisoning
(Cond. P)</t>
    <phoneticPr fontId="1"/>
  </si>
  <si>
    <t>PA can perform inference process and obtain the result(A4)</t>
    <phoneticPr fontId="1"/>
  </si>
  <si>
    <t>Algorithm P1</t>
    <phoneticPr fontId="1"/>
  </si>
  <si>
    <t>Algorithm P2</t>
    <phoneticPr fontId="1"/>
  </si>
  <si>
    <t>Algorithm P3</t>
    <phoneticPr fontId="1"/>
  </si>
  <si>
    <t>PA can use the model of MLS(P1)</t>
    <phoneticPr fontId="1"/>
  </si>
  <si>
    <t>PA can obtain related data of inference
(P1)</t>
    <phoneticPr fontId="1"/>
  </si>
  <si>
    <t>PA can perform inference process and obtain the result(P1)</t>
    <phoneticPr fontId="1"/>
  </si>
  <si>
    <t>PA can obtain related data of inference
(P3)</t>
    <phoneticPr fontId="1"/>
  </si>
  <si>
    <t>Algorithm X1</t>
    <phoneticPr fontId="1"/>
  </si>
  <si>
    <t>Algorithm X2</t>
    <phoneticPr fontId="1"/>
  </si>
  <si>
    <t>Algorithm X3</t>
    <phoneticPr fontId="1"/>
  </si>
  <si>
    <t>Algorithm X4</t>
    <phoneticPr fontId="1"/>
  </si>
  <si>
    <t>Algorithm X5</t>
    <phoneticPr fontId="1"/>
  </si>
  <si>
    <t>Algorithm X6</t>
    <phoneticPr fontId="1"/>
  </si>
  <si>
    <t>PA can obtain related data of inference
(X3)</t>
    <phoneticPr fontId="1"/>
  </si>
  <si>
    <t>MLS treats dataset that is not tabular dataset(X5)</t>
    <phoneticPr fontId="1"/>
  </si>
  <si>
    <t>Algorithm I1</t>
    <phoneticPr fontId="1"/>
  </si>
  <si>
    <t>PA can use the model of MLS(I1)</t>
    <phoneticPr fontId="1"/>
  </si>
  <si>
    <t>PA can obtain related data of inference
(I1)</t>
    <phoneticPr fontId="1"/>
  </si>
  <si>
    <t>PA can perform inference process and obtain the result(I1)</t>
    <phoneticPr fontId="1"/>
  </si>
  <si>
    <t>Algorithm M1</t>
    <phoneticPr fontId="1"/>
  </si>
  <si>
    <t>Algorithm M2</t>
    <phoneticPr fontId="1"/>
  </si>
  <si>
    <t>Algorithm M3</t>
    <phoneticPr fontId="1"/>
  </si>
  <si>
    <t>Algorithm M4</t>
    <phoneticPr fontId="1"/>
  </si>
  <si>
    <t>Algorithm M5</t>
    <phoneticPr fontId="1"/>
  </si>
  <si>
    <t>Algorithm M6</t>
    <phoneticPr fontId="1"/>
  </si>
  <si>
    <t>Algorithm M7</t>
    <phoneticPr fontId="1"/>
  </si>
  <si>
    <t>Algorithm M8</t>
    <phoneticPr fontId="1"/>
  </si>
  <si>
    <t>PA can obtain related data of inference
(M1)</t>
    <phoneticPr fontId="1"/>
  </si>
  <si>
    <t>PA can obtain data that can be used to perform inference process
(M2)</t>
    <phoneticPr fontId="1"/>
  </si>
  <si>
    <t>PA can obtain data that can be used to perform inference process
(M3)</t>
    <phoneticPr fontId="1"/>
  </si>
  <si>
    <t>PA can obtain data that can be used to perform inference process
(M4)</t>
    <phoneticPr fontId="1"/>
  </si>
  <si>
    <t>PA can obtain data that can be used to perform inference process
(M5)</t>
    <phoneticPr fontId="1"/>
  </si>
  <si>
    <t>PA can obtain data that can be used to perform inference process
(M6)</t>
    <phoneticPr fontId="1"/>
  </si>
  <si>
    <t>PA can obtain data that can be used to perform inference process
(M7)</t>
    <phoneticPr fontId="1"/>
  </si>
  <si>
    <t>Cond.4-2</t>
    <phoneticPr fontId="1"/>
  </si>
  <si>
    <t>PA can obtain data that can be used to perform inference process
(M1)</t>
    <phoneticPr fontId="1"/>
  </si>
  <si>
    <t>When the PA can train the model, can the PA do so using several PA-prepared data?</t>
    <phoneticPr fontId="1"/>
  </si>
  <si>
    <t>When the PA cannot train the model or when training data are automatically input into the training process, can the PA insert several pieces of PA-prepared data into the original training data? (For example, all training objects are trained by taking pictures of the objects that go through the factory lane.)</t>
    <phoneticPr fontId="1"/>
  </si>
  <si>
    <t>Can the PA perform the inference process using one or more of the PA-prepared data points?
i.	The number of data points means the number of data points to be input at one time. For example, the number of data points is the number of rows in a table dataset or the number of images in an image dataset.</t>
    <phoneticPr fontId="1"/>
  </si>
  <si>
    <t>Can the PA insert one or more of the PA-prepared data points into the data of the inference target or replace one or more data points of the inference target with PA-prepared data when the inference process is performed?
i.	The number of data points means the number of data points to be input at one time. For example, the number of data points is the number of rows in a table dataset or the number of images in an image dataset.</t>
    <phoneticPr fontId="1"/>
  </si>
  <si>
    <t>Questions about the output of inference results</t>
    <phoneticPr fontId="1"/>
  </si>
  <si>
    <t>Does the AI system provide the inference results to the PA?
i.	The inference result is the output result of the model. For example, the results are classification labels and a regression value when the model task is classification and logistic regression, respectively.</t>
    <phoneticPr fontId="1"/>
  </si>
  <si>
    <t>Does the AI system provide one or more confidence scores to the PA?</t>
    <phoneticPr fontId="1"/>
  </si>
  <si>
    <t>Questions about obtaining information on the system data</t>
    <phoneticPr fontId="1"/>
  </si>
  <si>
    <t>Can the PA know the format information (data type (table data or image data), matrix dimensions, or image data size) of inference target data or training data that can be used to prepare training data or inference target data?
i.	The format information is the input format of the AI system. For example, it is the number of rows and columns and the order of the elements in the rows and the columns when the AI system treats a table dataset, and the number of vertical and horizontal pixels when the AI system treats an image dataset.
ii.	When AI system has pre-processing part, the format information means that the format information for the inrefence process AFTER the pre-precessing part.</t>
    <phoneticPr fontId="1"/>
  </si>
  <si>
    <t>Can the PA know the statistical information of the training data?
i.	The statistical information is the average or variance of each column in the table dataset.</t>
    <phoneticPr fontId="1"/>
  </si>
  <si>
    <t>Can the PA obtain one or more original data points (training, validation, or inference data points) of the AI system?
i.	The number of data points is the number of rows in a table dataset, or the number of images in an image dataset.
ii.	The answer is “yes” when the PA can prepare the inference target data. For example, when the PA knows the task of the MLS and the format information, the PA can create inference target data; therefore, the answer is “yes”.
iii. 	When AI system has pre-processing part, original data means that is data AFTER the pre-precessing part.</t>
    <phoneticPr fontId="1"/>
  </si>
  <si>
    <t>Related to 4-3, can the PA obtain 1000 or more original data points (training, validation, or inference data points) of the AI system?
i.	When the sum of the number of original data points obtained from some PAs is 1000 or more, collusion should be considered, and the answer is “yes”.</t>
    <phoneticPr fontId="1"/>
  </si>
  <si>
    <t>Related to 4-3, can the PA obtain 10000 or more original data points (training, validation, or inference data points) of the AI system?
i.	When the sum of the number of original data points obtained from some PAs is 10000 or more, collusion should be considered, and the answer is “yes”.</t>
    <phoneticPr fontId="1"/>
  </si>
  <si>
    <t>Can the PA obtain one or more training, validation, or test data points?
i.	The number of data points means the number of rows in a table dataset, or the number of images in an image dataset.</t>
    <phoneticPr fontId="1"/>
  </si>
  <si>
    <t>Can the PA obtain the correct input data label?
i.	The correct label is the ground truth of the input data.</t>
    <phoneticPr fontId="1"/>
  </si>
  <si>
    <t>Is the AI system constructed by diverting other trained models? (Is the model constructed using the transferability?)
i.	The answer is “yes” when the model is constructed by reusing a model obtained from the Internet or an untrusted source.</t>
    <phoneticPr fontId="1"/>
  </si>
  <si>
    <t>Questions about obtaining information about the system model</t>
    <phoneticPr fontId="1"/>
  </si>
  <si>
    <t>Can the PA know the loss information of inference data?
i.	The answer is “no” when the PA can obtain only the inference results or obtain no inference results.
ii.	The answer is “yes” when the model has a function to obtain the loss information.</t>
    <phoneticPr fontId="1"/>
  </si>
  <si>
    <t>Can the PA know the gradient information of inference data?
i.	The answer is “no” when the PA can obtain only the inference results or obtain no inference results.
ii.	The answer is “yes” when the model has a function to obtain the gradient information.</t>
    <phoneticPr fontId="1"/>
  </si>
  <si>
    <t>Questions about obtaining a similar dataset</t>
    <phoneticPr fontId="1"/>
  </si>
  <si>
    <t>Can the PA obtain one or more data points of a similar dataset (similar objective and similar genre) to the AI system?
i.	The number of data points is the number of rows in a table dataset or the number of images in an image dataset.</t>
    <phoneticPr fontId="1"/>
  </si>
  <si>
    <t>Question about the data type treated in the AI system</t>
    <phoneticPr fontId="1"/>
  </si>
  <si>
    <t>Is the AI system constructed for a table dataset?
i.	The answer is “yes” when the MLS has the pre-processes of inference and the data after the pre-processes are table data.</t>
    <phoneticPr fontId="1"/>
  </si>
  <si>
    <t>Related to 2-1B, can the PA insert 1000 or more of the PA-prepared data points into the data of the inference target or replace 1000 or more data points of the inference target with PA-prepared data when the inference process is performed?
i.	The amount of data can be calculated by considering the operation period of the AI system and the interval of each inference process.</t>
    <phoneticPr fontId="1"/>
  </si>
  <si>
    <t>Related to 2-2B, can the PA insert 10000 or more of the PA-prepared data points into the data of the inference target or replace 10000 or more data points of the inference target with PA-prepared data when the inference process is performed?</t>
    <phoneticPr fontId="1"/>
  </si>
  <si>
    <t>Related to 2-3B, can the PA insert 1000000 or more of the PA-prepared data points into the data of the inference target or replace 1000000 or more data points of the inference target with PA-prepared data when the inference process is performed?</t>
    <phoneticPr fontId="1"/>
  </si>
  <si>
    <t>Related to 2-1A, can the PA perform the inference process using 1000 or more of the PA-prepared data points?
i.	The amount of data can be calculated by considering the operation period of the AI system and the interval of each inference process.
ii.	If the PA can make several user accounts for the AI system, the number of data points is calculated by summing the amount of data for each account.</t>
    <phoneticPr fontId="1"/>
  </si>
  <si>
    <t>Related to 2-2A, can the PA perform the inference process by using 10000 or more of the PA-prepared data points?</t>
    <phoneticPr fontId="1"/>
  </si>
  <si>
    <t>Related to 2-3A, can the PA perform the inference process by using 1000000 or more of the PA-prepared data points?</t>
    <phoneticPr fontId="1"/>
  </si>
  <si>
    <r>
      <rPr>
        <b/>
        <sz val="11"/>
        <color theme="1"/>
        <rFont val="Times New Roman"/>
        <family val="1"/>
      </rPr>
      <t>Questions about inferring</t>
    </r>
    <r>
      <rPr>
        <sz val="11"/>
        <color theme="1"/>
        <rFont val="Times New Roman"/>
        <family val="1"/>
      </rPr>
      <t xml:space="preserve">
a) Please answer questions 2-1A to 2-4A when the inference process of the AI system is performed by the PA. 
b) When the inference process of the AI system is performed regardless of the PA's will, please answer questions 2-1B to 2-4B. 
c) When the AI system meets a) and b), please answer questions 2-1A to 2-4B.</t>
    </r>
    <phoneticPr fontId="1"/>
  </si>
  <si>
    <r>
      <rPr>
        <b/>
        <sz val="11"/>
        <color theme="1"/>
        <rFont val="Times New Roman"/>
        <family val="1"/>
      </rPr>
      <t>Questions about model training</t>
    </r>
    <r>
      <rPr>
        <sz val="11"/>
        <color theme="1"/>
        <rFont val="Times New Roman"/>
        <family val="1"/>
      </rPr>
      <t xml:space="preserve">
Please answer question 1-1A when the potential attacker (PA) can train the AI system model using PA's data; otherwise, please answer question 1-1B.</t>
    </r>
    <phoneticPr fontId="1"/>
  </si>
  <si>
    <r>
      <rPr>
        <sz val="11"/>
        <color theme="1"/>
        <rFont val="游ゴシック"/>
        <family val="2"/>
        <charset val="128"/>
      </rPr>
      <t>　</t>
    </r>
    <phoneticPr fontId="1"/>
  </si>
  <si>
    <r>
      <t>Example for "Yes":
       System type: Product defect detection system on factory lines
       Potential attacker: operator in a factory
       Notes: a PA can physically replace a product with an arbitrary one, and the inference process is performed automatically with products on the line. No</t>
    </r>
    <r>
      <rPr>
        <sz val="11"/>
        <color theme="1"/>
        <rFont val="游ゴシック"/>
        <family val="2"/>
        <charset val="128"/>
      </rPr>
      <t>の</t>
    </r>
    <r>
      <rPr>
        <sz val="11"/>
        <color theme="1"/>
        <rFont val="Times New Roman"/>
        <family val="1"/>
      </rPr>
      <t>Example for "No":
       System type: Face recognition system
       Potential attacker: a user for face recognition
       Notes: a PA can perform the inference process by taking his face to the system by a will of him, so the inference process can be performed by PA's will.</t>
    </r>
    <phoneticPr fontId="1"/>
  </si>
  <si>
    <r>
      <t>Example for "Yes":
       System type: Road-sign classification system for self-driving with a function of showing the result for a driver
       Potential attacker: a driver who can craft road-signs by taping it
       Notes: inference results are shown on an on-board display to a PAYes</t>
    </r>
    <r>
      <rPr>
        <sz val="11"/>
        <color theme="1"/>
        <rFont val="游ゴシック"/>
        <family val="2"/>
        <charset val="128"/>
      </rPr>
      <t>の例</t>
    </r>
    <r>
      <rPr>
        <sz val="11"/>
        <color theme="1"/>
        <rFont val="Times New Roman"/>
        <family val="1"/>
      </rPr>
      <t>Example for "Yes":
       System type: malware detection system
       Potential attacker: a person who make a malware
       Notes: a PA cannot know the results of detection, but he can imagine the results by confirming the attack is success or not.
Example for "No":
       System type: Road-sign classification system for self-driving without a function of showing the result for a driver
       Potential attacker: a person who can craft road-signs by taping it
       Notes: a PA cannot know the classification result.</t>
    </r>
    <phoneticPr fontId="1"/>
  </si>
  <si>
    <r>
      <t xml:space="preserve">All answers for question 2-1A, 2-2A, 2-3A, and 2-4A is "No" because the PA does not have the authority to perform the inference process. 
</t>
    </r>
    <r>
      <rPr>
        <sz val="11"/>
        <color theme="1"/>
        <rFont val="游ゴシック"/>
        <family val="2"/>
        <charset val="128"/>
      </rPr>
      <t>外から声をかけるとかは駄目なのか？？</t>
    </r>
    <rPh sb="138" eb="139">
      <t>ソト</t>
    </rPh>
    <rPh sb="141" eb="142">
      <t>コエ</t>
    </rPh>
    <rPh sb="149" eb="151">
      <t>ダメ</t>
    </rPh>
    <phoneticPr fontId="1"/>
  </si>
  <si>
    <r>
      <t xml:space="preserve">The answer is "Yes" because a provider can perform the inference process and obtain its results by using the system as a user. 
</t>
    </r>
    <r>
      <rPr>
        <sz val="11"/>
        <color theme="1"/>
        <rFont val="游ゴシック"/>
        <family val="2"/>
        <charset val="128"/>
      </rPr>
      <t>各利用者のデータを集権的に管理している場合、
サービス提供者であれば送り込んだマルウェアの判定結果を確認できるので</t>
    </r>
    <r>
      <rPr>
        <sz val="11"/>
        <color theme="1"/>
        <rFont val="Times New Roman"/>
        <family val="1"/>
      </rPr>
      <t>Yes</t>
    </r>
    <phoneticPr fontId="1"/>
  </si>
  <si>
    <r>
      <t xml:space="preserve">All answers for Question 4-3, 4-4, and 4-5 are "Yes" because a developer has traning data. 
</t>
    </r>
    <r>
      <rPr>
        <sz val="11"/>
        <color theme="1"/>
        <rFont val="游ゴシック"/>
        <family val="2"/>
        <charset val="128"/>
      </rPr>
      <t>開発者なので想定された入力サイズを知っており、その画像を準備できるので全て</t>
    </r>
    <r>
      <rPr>
        <sz val="11"/>
        <color theme="1"/>
        <rFont val="Times New Roman"/>
        <family val="1"/>
      </rPr>
      <t>Yes</t>
    </r>
    <phoneticPr fontId="1"/>
  </si>
  <si>
    <r>
      <t xml:space="preserve">All answers for Question 4-3, 4-4, and 4-5 are "Yes" because a developer has traning data. 
</t>
    </r>
    <r>
      <rPr>
        <sz val="11"/>
        <color theme="1"/>
        <rFont val="游ゴシック"/>
        <family val="2"/>
        <charset val="128"/>
      </rPr>
      <t>開発者なので想定された入力データを知っており、その画像を準備できるので全て</t>
    </r>
    <r>
      <rPr>
        <sz val="11"/>
        <color theme="1"/>
        <rFont val="Times New Roman"/>
        <family val="1"/>
      </rPr>
      <t>Yes</t>
    </r>
    <phoneticPr fontId="1"/>
  </si>
  <si>
    <t>The PA can perform the training process with PA's data</t>
    <phoneticPr fontId="1"/>
  </si>
  <si>
    <t>The PA can perform the inference process with one or more of the PA’s inference data points.</t>
    <phoneticPr fontId="1"/>
  </si>
  <si>
    <t>The PA can perform the inference process with 1000 or more of the PA’s inference data points.</t>
    <phoneticPr fontId="1"/>
  </si>
  <si>
    <t>The PA can perform the inference process with 10000 or more of the PA’s inference data points.</t>
    <phoneticPr fontId="1"/>
  </si>
  <si>
    <t>The PA can perform the inference process with 1000000 or more of the PA’s inference data points.</t>
    <phoneticPr fontId="1"/>
  </si>
  <si>
    <t>The PA can obtain the inference results.</t>
    <phoneticPr fontId="1"/>
  </si>
  <si>
    <t>The PA can obtain confidence scores.</t>
    <phoneticPr fontId="1"/>
  </si>
  <si>
    <t>The PA can obtain the format information of inference data.</t>
    <phoneticPr fontId="1"/>
  </si>
  <si>
    <t>The PA can obtain the statistical information of training data.</t>
    <phoneticPr fontId="1"/>
  </si>
  <si>
    <t>The PA can obtain one or more training data or inference data points.</t>
    <phoneticPr fontId="1"/>
  </si>
  <si>
    <t>The PA can obtain 1000 or more training data or inference data points.</t>
    <phoneticPr fontId="1"/>
  </si>
  <si>
    <t>The PA can obtain 10000 or more training data or inference data points.</t>
    <phoneticPr fontId="1"/>
  </si>
  <si>
    <t>The PA can obtain training or validation data.</t>
    <phoneticPr fontId="1"/>
  </si>
  <si>
    <t>The PA can obtain the correct label of the inference data.</t>
    <phoneticPr fontId="1"/>
  </si>
  <si>
    <t>The AI system is developed with internal or external models.</t>
    <phoneticPr fontId="1"/>
  </si>
  <si>
    <t>The PA can obtain the loss information of the inference data.</t>
    <phoneticPr fontId="1"/>
  </si>
  <si>
    <t>The PA can obtain the gradient information of the inference data.</t>
    <phoneticPr fontId="1"/>
  </si>
  <si>
    <t>The PA can obtain the trained model.</t>
    <phoneticPr fontId="1"/>
  </si>
  <si>
    <t>The PA can obtain one or more data points in a similar dataset.</t>
    <phoneticPr fontId="1"/>
  </si>
  <si>
    <t>The PA can obtain 1000 or more data in a similar dataset.</t>
    <phoneticPr fontId="1"/>
  </si>
  <si>
    <t>The PA can obtain 10000 or more data in a similar dataset.</t>
    <phoneticPr fontId="1"/>
  </si>
  <si>
    <t>The treated dataset is the table dataset.</t>
    <phoneticPr fontId="1"/>
  </si>
  <si>
    <t>Prevent the PA from performing training operations.</t>
    <phoneticPr fontId="1"/>
  </si>
  <si>
    <t>Prevent the PA from performing the inference process.</t>
    <phoneticPr fontId="1"/>
  </si>
  <si>
    <t>Prevent the PA from performing the inference process with 1000 or more inference data points.</t>
    <phoneticPr fontId="1"/>
  </si>
  <si>
    <t>Prevent the PA from performing the inference process with 10000 or more inference data points.</t>
    <phoneticPr fontId="1"/>
  </si>
  <si>
    <t>Prevent the PA from performing the inference process with 1000000 or more inference data points.</t>
    <phoneticPr fontId="1"/>
  </si>
  <si>
    <t>Prevent the PA from obtaining the inference results.</t>
    <phoneticPr fontId="1"/>
  </si>
  <si>
    <t>Prevent the PA from obtaining confidence scores.</t>
    <phoneticPr fontId="1"/>
  </si>
  <si>
    <t>Prevent the PA from obtaining and estimating the format information of inference data.</t>
    <phoneticPr fontId="1"/>
  </si>
  <si>
    <t>Prevent the PA from obtaining and estimating the training-related data and the statistical information of the training data.</t>
    <phoneticPr fontId="1"/>
  </si>
  <si>
    <t>Prevent the PA from obtaining training-related data or inferred data used in the past.
Prevent the PA from obtaining or estimating the task information of the AI system and the format information of inference data.</t>
    <phoneticPr fontId="1"/>
  </si>
  <si>
    <t>Prevent the PA from obtaining training or validation data.</t>
    <phoneticPr fontId="1"/>
  </si>
  <si>
    <t>Do not expose detailed system specifications and prevent the PA from guessing the true correct label (ground truth)</t>
    <phoneticPr fontId="1"/>
  </si>
  <si>
    <t>Only models from trusted sources are used in the system. Otherwise, do not use model transferability.</t>
    <phoneticPr fontId="1"/>
  </si>
  <si>
    <t>Prevent the PA from obtaining the loss information of the inference data.</t>
    <phoneticPr fontId="1"/>
  </si>
  <si>
    <t>Prevent the PA from obtaining the gradient information of the inference data.</t>
    <phoneticPr fontId="1"/>
  </si>
  <si>
    <t>The trained model should be strictly managed to ensure that it does not leak outside.</t>
    <phoneticPr fontId="1"/>
  </si>
  <si>
    <t>Prevent the PA from obtaining or estimating the purpose of the AI system and detailed specifications of the training-related data.</t>
    <phoneticPr fontId="1"/>
  </si>
  <si>
    <t>Check whether it is an AI system that handles table data or image data, and whether the handled data are appropriate.</t>
    <phoneticPr fontId="1"/>
  </si>
  <si>
    <t>Related to 7-1, can the PA obtain 1000 or more data points of a similar dataset (similar objective and similar genre) to the AI system?</t>
    <phoneticPr fontId="1"/>
  </si>
  <si>
    <t>Related to 7-2, can the PA obtain 10000 or more data points of a similar dataset (similar objective and similar genre) to the AI system?</t>
    <phoneticPr fontId="1"/>
  </si>
  <si>
    <t>The PA can obtain 1000 or more data points in a similar dataset.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</si>
</sst>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font>
    <font>
      <sz val="11"/>
      <color theme="1"/>
      <name val="Times New Roman"/>
      <family val="1"/>
    </font>
    <font>
      <b/>
      <sz val="11"/>
      <color theme="1"/>
      <name val="Times New Roman"/>
      <family val="1"/>
    </font>
    <font>
      <b/>
      <sz val="18"/>
      <color theme="1"/>
      <name val="Times New Roman"/>
      <family val="1"/>
    </font>
    <font>
      <b/>
      <sz val="14"/>
      <color theme="1"/>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40">
    <xf numFmtId="0" fontId="0" fillId="0" borderId="0" xfId="0">
      <alignment vertical="center"/>
    </xf>
    <xf numFmtId="0" fontId="3" fillId="0" borderId="0" xfId="0" applyFont="1">
      <alignment vertical="center"/>
    </xf>
    <xf numFmtId="49" fontId="3" fillId="0" borderId="0" xfId="0" applyNumberFormat="1" applyFont="1">
      <alignment vertical="center"/>
    </xf>
    <xf numFmtId="0" fontId="3" fillId="0" borderId="0" xfId="0" applyFont="1" applyAlignment="1">
      <alignment vertical="top" wrapText="1"/>
    </xf>
    <xf numFmtId="49" fontId="3" fillId="0" borderId="1" xfId="0" applyNumberFormat="1" applyFont="1" applyBorder="1">
      <alignment vertical="center"/>
    </xf>
    <xf numFmtId="0" fontId="3" fillId="0" borderId="1" xfId="0" applyFont="1" applyBorder="1" applyAlignment="1">
      <alignment vertical="top" wrapText="1"/>
    </xf>
    <xf numFmtId="49" fontId="3" fillId="0" borderId="11" xfId="0" applyNumberFormat="1" applyFont="1" applyBorder="1">
      <alignment vertical="center"/>
    </xf>
    <xf numFmtId="0" fontId="3" fillId="0" borderId="11" xfId="0" applyFont="1" applyBorder="1" applyAlignment="1">
      <alignment vertical="top" wrapText="1"/>
    </xf>
    <xf numFmtId="0" fontId="3" fillId="0" borderId="0" xfId="0" applyFont="1" applyAlignment="1">
      <alignment vertical="top"/>
    </xf>
    <xf numFmtId="0" fontId="3" fillId="2" borderId="1" xfId="0" applyFont="1" applyFill="1" applyBorder="1">
      <alignment vertical="center"/>
    </xf>
    <xf numFmtId="0" fontId="3" fillId="0" borderId="1" xfId="0" applyFont="1" applyBorder="1" applyAlignment="1">
      <alignment horizontal="left" vertical="center" wrapText="1"/>
    </xf>
    <xf numFmtId="0" fontId="3" fillId="0" borderId="0" xfId="0" applyFont="1" applyAlignment="1">
      <alignment vertical="center" wrapText="1"/>
    </xf>
    <xf numFmtId="0" fontId="3" fillId="2" borderId="1" xfId="0" applyFont="1" applyFill="1" applyBorder="1" applyAlignment="1">
      <alignment vertical="center" wrapText="1"/>
    </xf>
    <xf numFmtId="0" fontId="3" fillId="0" borderId="0" xfId="0" applyFont="1" applyAlignment="1">
      <alignment horizontal="left" vertical="center" wrapText="1"/>
    </xf>
    <xf numFmtId="0" fontId="3" fillId="0" borderId="1" xfId="0" applyFont="1" applyBorder="1">
      <alignment vertical="center"/>
    </xf>
    <xf numFmtId="0" fontId="3" fillId="2" borderId="11" xfId="0" applyFont="1" applyFill="1" applyBorder="1">
      <alignment vertical="center"/>
    </xf>
    <xf numFmtId="0" fontId="3" fillId="2" borderId="11" xfId="0" applyFont="1" applyFill="1" applyBorder="1" applyAlignment="1">
      <alignment vertical="center" wrapText="1"/>
    </xf>
    <xf numFmtId="0" fontId="3" fillId="0" borderId="5" xfId="0" applyFont="1" applyBorder="1">
      <alignment vertical="center"/>
    </xf>
    <xf numFmtId="0" fontId="3" fillId="0" borderId="3" xfId="0" applyFont="1" applyBorder="1" applyAlignment="1">
      <alignment horizontal="left" vertical="center" wrapText="1"/>
    </xf>
    <xf numFmtId="0" fontId="3" fillId="0" borderId="3" xfId="0" applyFont="1" applyBorder="1">
      <alignment vertical="center"/>
    </xf>
    <xf numFmtId="0" fontId="3" fillId="0" borderId="3" xfId="0" applyFont="1" applyBorder="1" applyAlignment="1">
      <alignment vertical="center" wrapText="1"/>
    </xf>
    <xf numFmtId="49" fontId="3" fillId="0" borderId="9" xfId="0" applyNumberFormat="1" applyFont="1" applyBorder="1">
      <alignment vertical="center"/>
    </xf>
    <xf numFmtId="0" fontId="3" fillId="0" borderId="9" xfId="0" applyFont="1" applyBorder="1" applyAlignment="1">
      <alignment vertical="top" wrapText="1"/>
    </xf>
    <xf numFmtId="0" fontId="3" fillId="0" borderId="9" xfId="0" applyFont="1" applyBorder="1">
      <alignment vertical="center"/>
    </xf>
    <xf numFmtId="0" fontId="3" fillId="0" borderId="9" xfId="0" applyFont="1" applyBorder="1" applyAlignment="1">
      <alignment horizontal="left" vertical="center" wrapText="1"/>
    </xf>
    <xf numFmtId="0" fontId="3" fillId="0" borderId="9" xfId="0" applyFont="1" applyBorder="1" applyAlignment="1">
      <alignment vertical="center" wrapText="1"/>
    </xf>
    <xf numFmtId="49" fontId="3" fillId="0" borderId="13" xfId="0" applyNumberFormat="1" applyFont="1" applyBorder="1">
      <alignment vertical="center"/>
    </xf>
    <xf numFmtId="0" fontId="3" fillId="0" borderId="13" xfId="0" applyFont="1" applyBorder="1" applyAlignment="1">
      <alignment vertical="top" wrapText="1"/>
    </xf>
    <xf numFmtId="0" fontId="3" fillId="2" borderId="13" xfId="0" applyFont="1" applyFill="1" applyBorder="1">
      <alignment vertical="center"/>
    </xf>
    <xf numFmtId="0" fontId="3" fillId="0" borderId="13" xfId="0" applyFont="1" applyBorder="1">
      <alignment vertical="center"/>
    </xf>
    <xf numFmtId="0" fontId="3" fillId="2" borderId="13" xfId="0" applyFont="1" applyFill="1" applyBorder="1" applyAlignment="1">
      <alignment vertical="center" wrapText="1"/>
    </xf>
    <xf numFmtId="0" fontId="4" fillId="0" borderId="0" xfId="0" applyFont="1" applyAlignment="1">
      <alignment vertical="top" wrapText="1"/>
    </xf>
    <xf numFmtId="0" fontId="3" fillId="0" borderId="1" xfId="0" applyFont="1" applyBorder="1" applyAlignment="1">
      <alignment vertical="center" wrapText="1"/>
    </xf>
    <xf numFmtId="49" fontId="3" fillId="0" borderId="1" xfId="0" applyNumberFormat="1" applyFont="1" applyBorder="1" applyAlignment="1">
      <alignment vertical="center" wrapText="1"/>
    </xf>
    <xf numFmtId="0" fontId="5" fillId="0" borderId="0" xfId="0" applyFont="1">
      <alignment vertical="center"/>
    </xf>
    <xf numFmtId="49" fontId="6" fillId="0" borderId="0" xfId="0" applyNumberFormat="1" applyFont="1">
      <alignment vertical="center"/>
    </xf>
    <xf numFmtId="0" fontId="3" fillId="0" borderId="15" xfId="0" applyFont="1" applyBorder="1">
      <alignment vertical="center"/>
    </xf>
    <xf numFmtId="0" fontId="3" fillId="0" borderId="13" xfId="0" applyFont="1" applyBorder="1" applyAlignment="1">
      <alignment vertical="center" wrapText="1"/>
    </xf>
    <xf numFmtId="0" fontId="3" fillId="0" borderId="16" xfId="0" applyFont="1" applyBorder="1">
      <alignment vertical="center"/>
    </xf>
    <xf numFmtId="0" fontId="3" fillId="0" borderId="17" xfId="0" applyFont="1" applyBorder="1">
      <alignment vertical="center"/>
    </xf>
    <xf numFmtId="0" fontId="3" fillId="0" borderId="6" xfId="0" applyFont="1" applyBorder="1" applyAlignment="1">
      <alignment vertical="center" wrapText="1"/>
    </xf>
    <xf numFmtId="0" fontId="3" fillId="0" borderId="18" xfId="0" applyFont="1" applyBorder="1">
      <alignment vertical="center"/>
    </xf>
    <xf numFmtId="0" fontId="3" fillId="0" borderId="19" xfId="0" applyFont="1" applyBorder="1" applyAlignment="1">
      <alignment vertical="center" wrapText="1"/>
    </xf>
    <xf numFmtId="0" fontId="3" fillId="0" borderId="14" xfId="0" applyFont="1" applyBorder="1">
      <alignmen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center" vertical="center"/>
    </xf>
    <xf numFmtId="0" fontId="3" fillId="0" borderId="10" xfId="0" applyFont="1" applyBorder="1" applyAlignment="1">
      <alignment vertical="top"/>
    </xf>
    <xf numFmtId="0" fontId="3" fillId="0" borderId="21" xfId="0" applyFont="1" applyBorder="1" applyAlignment="1">
      <alignment vertical="top"/>
    </xf>
    <xf numFmtId="0" fontId="3" fillId="0" borderId="14" xfId="0" applyFont="1" applyBorder="1" applyAlignment="1">
      <alignment vertical="top"/>
    </xf>
    <xf numFmtId="0" fontId="3" fillId="0" borderId="13" xfId="0" applyFont="1" applyBorder="1" applyAlignment="1">
      <alignment vertical="top"/>
    </xf>
    <xf numFmtId="0" fontId="3" fillId="0" borderId="20" xfId="0" applyFont="1" applyBorder="1" applyAlignment="1">
      <alignment vertical="top"/>
    </xf>
    <xf numFmtId="49" fontId="3" fillId="0" borderId="15" xfId="0" applyNumberFormat="1" applyFont="1" applyBorder="1" applyAlignment="1">
      <alignment horizontal="left" vertical="center"/>
    </xf>
    <xf numFmtId="0" fontId="3" fillId="0" borderId="15" xfId="0" applyFont="1" applyBorder="1" applyAlignment="1">
      <alignment horizontal="left" vertical="center" wrapText="1"/>
    </xf>
    <xf numFmtId="0" fontId="3" fillId="0" borderId="15" xfId="0" applyFont="1" applyBorder="1" applyAlignment="1">
      <alignment vertical="top" wrapText="1"/>
    </xf>
    <xf numFmtId="49" fontId="3" fillId="0" borderId="13" xfId="0" applyNumberFormat="1" applyFont="1" applyBorder="1" applyAlignment="1">
      <alignment horizontal="left" vertical="center"/>
    </xf>
    <xf numFmtId="0" fontId="3" fillId="0" borderId="13" xfId="0" applyFont="1" applyBorder="1" applyAlignment="1">
      <alignment horizontal="left" vertical="center" wrapText="1"/>
    </xf>
    <xf numFmtId="0" fontId="3" fillId="0" borderId="3" xfId="0" applyFont="1" applyBorder="1" applyAlignment="1">
      <alignment vertical="top" wrapText="1"/>
    </xf>
    <xf numFmtId="0" fontId="3" fillId="0" borderId="3" xfId="0" applyFont="1" applyBorder="1" applyAlignment="1">
      <alignment vertical="top"/>
    </xf>
    <xf numFmtId="0" fontId="3" fillId="0" borderId="9" xfId="0" applyFont="1" applyBorder="1" applyAlignment="1">
      <alignment vertical="top"/>
    </xf>
    <xf numFmtId="0" fontId="3" fillId="0" borderId="24" xfId="0" applyFont="1" applyBorder="1" applyAlignment="1">
      <alignment horizontal="left" vertical="center" wrapText="1"/>
    </xf>
    <xf numFmtId="0" fontId="3" fillId="0" borderId="24" xfId="0" applyFont="1" applyBorder="1" applyAlignment="1">
      <alignment vertical="top" wrapText="1"/>
    </xf>
    <xf numFmtId="0" fontId="3" fillId="0" borderId="22" xfId="0" applyFont="1" applyBorder="1" applyAlignment="1">
      <alignment horizontal="left" vertical="center" wrapText="1"/>
    </xf>
    <xf numFmtId="0" fontId="3" fillId="0" borderId="22" xfId="0" applyFont="1" applyBorder="1" applyAlignment="1">
      <alignment vertical="top" wrapText="1"/>
    </xf>
    <xf numFmtId="0" fontId="3" fillId="0" borderId="23" xfId="0" applyFont="1" applyBorder="1" applyAlignment="1">
      <alignment horizontal="left" vertical="center" wrapText="1"/>
    </xf>
    <xf numFmtId="49" fontId="3" fillId="0" borderId="3" xfId="0" applyNumberFormat="1" applyFont="1" applyBorder="1" applyAlignment="1">
      <alignment horizontal="left" vertical="center"/>
    </xf>
    <xf numFmtId="49" fontId="3" fillId="0" borderId="9" xfId="0" applyNumberFormat="1" applyFont="1" applyBorder="1" applyAlignment="1">
      <alignment horizontal="left" vertical="center"/>
    </xf>
    <xf numFmtId="0" fontId="3" fillId="0" borderId="15" xfId="0" applyFont="1" applyBorder="1" applyAlignment="1">
      <alignment vertical="center" wrapText="1"/>
    </xf>
    <xf numFmtId="0" fontId="3" fillId="0" borderId="25" xfId="0" applyFont="1" applyBorder="1" applyAlignment="1">
      <alignment vertical="center" wrapText="1"/>
    </xf>
    <xf numFmtId="49" fontId="3" fillId="0" borderId="1" xfId="0" applyNumberFormat="1" applyFont="1" applyBorder="1" applyAlignment="1">
      <alignment horizontal="left" vertical="center"/>
    </xf>
    <xf numFmtId="49" fontId="3" fillId="0" borderId="13" xfId="0" applyNumberFormat="1" applyFont="1" applyBorder="1" applyAlignment="1">
      <alignment horizontal="left" vertical="center" wrapText="1"/>
    </xf>
    <xf numFmtId="49" fontId="3" fillId="0" borderId="13" xfId="0" applyNumberFormat="1" applyFont="1" applyBorder="1" applyAlignment="1">
      <alignment vertical="top" wrapText="1"/>
    </xf>
    <xf numFmtId="49" fontId="3" fillId="0" borderId="13" xfId="0" applyNumberFormat="1" applyFont="1" applyBorder="1" applyAlignment="1">
      <alignment vertical="center" wrapText="1"/>
    </xf>
    <xf numFmtId="49" fontId="3" fillId="0" borderId="10" xfId="0" applyNumberFormat="1" applyFont="1" applyBorder="1" applyAlignment="1">
      <alignment horizontal="left" vertical="center" wrapText="1"/>
    </xf>
    <xf numFmtId="49" fontId="3" fillId="0" borderId="10" xfId="0" applyNumberFormat="1" applyFont="1" applyBorder="1" applyAlignment="1">
      <alignment vertical="center" wrapText="1"/>
    </xf>
    <xf numFmtId="0" fontId="3" fillId="0" borderId="25" xfId="0" applyFont="1" applyBorder="1" applyAlignment="1">
      <alignment vertical="top" wrapText="1"/>
    </xf>
    <xf numFmtId="49" fontId="3" fillId="0" borderId="1" xfId="0" applyNumberFormat="1" applyFont="1" applyBorder="1" applyAlignment="1">
      <alignment vertical="top" wrapText="1"/>
    </xf>
    <xf numFmtId="49" fontId="3" fillId="0" borderId="0" xfId="0" applyNumberFormat="1" applyFont="1" applyAlignment="1">
      <alignment vertical="top"/>
    </xf>
    <xf numFmtId="49" fontId="3" fillId="0" borderId="0" xfId="0" applyNumberFormat="1" applyFont="1" applyAlignment="1">
      <alignment horizontal="left" vertical="center" wrapText="1"/>
    </xf>
    <xf numFmtId="0" fontId="4" fillId="0" borderId="0" xfId="0" applyFont="1" applyAlignment="1">
      <alignment horizontal="left" vertical="center"/>
    </xf>
    <xf numFmtId="0" fontId="4" fillId="0" borderId="0" xfId="0" applyFont="1">
      <alignment vertical="center"/>
    </xf>
    <xf numFmtId="0" fontId="4" fillId="0" borderId="0" xfId="0" applyFont="1" applyAlignment="1">
      <alignment horizontal="left" vertical="center" wrapText="1"/>
    </xf>
    <xf numFmtId="0" fontId="3" fillId="0" borderId="1" xfId="0" quotePrefix="1" applyFont="1" applyBorder="1">
      <alignment vertical="center"/>
    </xf>
    <xf numFmtId="0" fontId="6" fillId="0" borderId="26" xfId="0" applyFont="1" applyBorder="1" applyAlignment="1">
      <alignment horizontal="center" vertical="center"/>
    </xf>
    <xf numFmtId="0" fontId="6" fillId="0" borderId="31" xfId="0" applyFont="1" applyBorder="1" applyAlignment="1">
      <alignment horizontal="center" vertical="center"/>
    </xf>
    <xf numFmtId="0" fontId="6" fillId="3" borderId="1" xfId="0" applyFont="1" applyFill="1" applyBorder="1" applyAlignment="1">
      <alignment vertical="center" wrapText="1"/>
    </xf>
    <xf numFmtId="0" fontId="6" fillId="4" borderId="1" xfId="0" applyFont="1" applyFill="1" applyBorder="1" applyAlignment="1">
      <alignment vertical="center" wrapText="1"/>
    </xf>
    <xf numFmtId="0" fontId="6" fillId="4" borderId="32" xfId="0" applyFont="1" applyFill="1" applyBorder="1" applyAlignment="1">
      <alignment vertical="center" wrapText="1"/>
    </xf>
    <xf numFmtId="0" fontId="6" fillId="0" borderId="33" xfId="0" applyFont="1" applyBorder="1">
      <alignment vertical="center"/>
    </xf>
    <xf numFmtId="0" fontId="6" fillId="0" borderId="34" xfId="0" applyFont="1" applyBorder="1">
      <alignment vertical="center"/>
    </xf>
    <xf numFmtId="0" fontId="6" fillId="0" borderId="35" xfId="0" applyFont="1" applyBorder="1">
      <alignment vertical="center"/>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8" xfId="0" applyFont="1" applyBorder="1">
      <alignment vertical="center"/>
    </xf>
    <xf numFmtId="0" fontId="3" fillId="0" borderId="2" xfId="0" applyFont="1" applyBorder="1">
      <alignment vertical="center"/>
    </xf>
    <xf numFmtId="0" fontId="3" fillId="0" borderId="4" xfId="0" applyFont="1" applyBorder="1">
      <alignment vertical="center"/>
    </xf>
    <xf numFmtId="0" fontId="3" fillId="0" borderId="7" xfId="0" applyFont="1" applyBorder="1">
      <alignment vertical="center"/>
    </xf>
    <xf numFmtId="0" fontId="3" fillId="0" borderId="6" xfId="0" applyFont="1" applyBorder="1">
      <alignment vertical="center"/>
    </xf>
    <xf numFmtId="0" fontId="3" fillId="0" borderId="11" xfId="0" applyFont="1" applyBorder="1">
      <alignment vertical="center"/>
    </xf>
    <xf numFmtId="0" fontId="3" fillId="0" borderId="12" xfId="0" applyFont="1" applyBorder="1">
      <alignment vertical="center"/>
    </xf>
    <xf numFmtId="0" fontId="3" fillId="0" borderId="8" xfId="0" applyFont="1" applyBorder="1" applyAlignment="1">
      <alignment vertical="center" wrapText="1"/>
    </xf>
    <xf numFmtId="0" fontId="3" fillId="0" borderId="2" xfId="0" applyFont="1" applyBorder="1" applyAlignment="1">
      <alignment vertical="center" wrapText="1"/>
    </xf>
    <xf numFmtId="0" fontId="3" fillId="0" borderId="10" xfId="0" applyFont="1" applyBorder="1">
      <alignment vertical="center"/>
    </xf>
    <xf numFmtId="0" fontId="3" fillId="0" borderId="7" xfId="0" applyFont="1" applyBorder="1" applyAlignment="1">
      <alignment vertical="center" wrapText="1"/>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 xfId="0" applyFont="1" applyBorder="1" applyAlignment="1">
      <alignment vertical="center"/>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23" xfId="0" applyFont="1" applyBorder="1" applyAlignment="1">
      <alignment vertical="top" wrapText="1"/>
    </xf>
    <xf numFmtId="0" fontId="3" fillId="0" borderId="13" xfId="0" applyFont="1" applyBorder="1" applyAlignment="1">
      <alignment vertical="top" wrapText="1"/>
    </xf>
    <xf numFmtId="0" fontId="3" fillId="0" borderId="12" xfId="0" applyFont="1" applyBorder="1" applyAlignment="1">
      <alignment vertical="top" wrapText="1"/>
    </xf>
    <xf numFmtId="49" fontId="3" fillId="0" borderId="11" xfId="0" applyNumberFormat="1" applyFont="1" applyBorder="1" applyAlignment="1">
      <alignment horizontal="left" vertical="center" wrapText="1"/>
    </xf>
    <xf numFmtId="49" fontId="3" fillId="0" borderId="12" xfId="0" applyNumberFormat="1" applyFont="1" applyBorder="1" applyAlignment="1">
      <alignment horizontal="left" vertical="center" wrapText="1"/>
    </xf>
    <xf numFmtId="49" fontId="3" fillId="0" borderId="12" xfId="0" applyNumberFormat="1" applyFont="1" applyBorder="1" applyAlignment="1">
      <alignment horizontal="left" vertical="center"/>
    </xf>
    <xf numFmtId="49" fontId="3" fillId="0" borderId="13" xfId="0" applyNumberFormat="1" applyFont="1" applyBorder="1" applyAlignment="1">
      <alignment horizontal="left" vertical="center"/>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24" xfId="0" applyFont="1" applyBorder="1" applyAlignment="1">
      <alignment vertical="top" wrapText="1"/>
    </xf>
    <xf numFmtId="49" fontId="3" fillId="0" borderId="11" xfId="0" applyNumberFormat="1" applyFont="1" applyBorder="1" applyAlignment="1">
      <alignment horizontal="left"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4" borderId="27" xfId="0" applyFont="1" applyFill="1" applyBorder="1" applyAlignment="1">
      <alignment horizontal="center" vertical="center"/>
    </xf>
    <xf numFmtId="0" fontId="6" fillId="4" borderId="29" xfId="0" applyFont="1" applyFill="1" applyBorder="1" applyAlignment="1">
      <alignment horizontal="center" vertical="center"/>
    </xf>
    <xf numFmtId="0" fontId="6" fillId="4" borderId="30" xfId="0" applyFont="1" applyFill="1" applyBorder="1" applyAlignment="1">
      <alignment horizontal="center" vertical="center"/>
    </xf>
    <xf numFmtId="0" fontId="3" fillId="0" borderId="1" xfId="0" applyFont="1" applyBorder="1" applyAlignment="1">
      <alignment vertical="center" wrapText="1"/>
    </xf>
    <xf numFmtId="0" fontId="3" fillId="0" borderId="11" xfId="0" quotePrefix="1" applyFont="1" applyBorder="1" applyAlignment="1">
      <alignment horizontal="left" vertical="center"/>
    </xf>
    <xf numFmtId="0" fontId="3" fillId="0" borderId="13" xfId="0" quotePrefix="1" applyFont="1" applyBorder="1" applyAlignment="1">
      <alignment horizontal="left" vertical="center"/>
    </xf>
    <xf numFmtId="0" fontId="3" fillId="0" borderId="11" xfId="0" applyFont="1" applyBorder="1" applyAlignment="1">
      <alignment vertical="center"/>
    </xf>
    <xf numFmtId="0" fontId="3" fillId="0" borderId="13" xfId="0" applyFont="1" applyBorder="1" applyAlignment="1">
      <alignment vertical="center"/>
    </xf>
    <xf numFmtId="0" fontId="3" fillId="0" borderId="5"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11" xfId="0" applyFont="1" applyBorder="1" applyAlignment="1">
      <alignment vertical="center" wrapText="1"/>
    </xf>
    <xf numFmtId="0" fontId="3" fillId="0" borderId="13" xfId="0" applyFont="1" applyBorder="1" applyAlignment="1">
      <alignment vertical="center" wrapText="1"/>
    </xf>
  </cellXfs>
  <cellStyles count="1">
    <cellStyle name="標準" xfId="0" builtinId="0"/>
  </cellStyles>
  <dxfs count="2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s>
  <tableStyles count="0" defaultTableStyle="TableStyleMedium2" defaultPivotStyle="PivotStyleLight16"/>
  <colors>
    <mruColors>
      <color rgb="FFCCFFCC"/>
      <color rgb="FFCCCCFF"/>
      <color rgb="FF9999FF"/>
      <color rgb="FFFFC7CE"/>
      <color rgb="FF9C0006"/>
      <color rgb="FFFFFFFF"/>
      <color rgb="FFFF5050"/>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19049</xdr:rowOff>
    </xdr:from>
    <xdr:to>
      <xdr:col>2</xdr:col>
      <xdr:colOff>4114800</xdr:colOff>
      <xdr:row>24</xdr:row>
      <xdr:rowOff>95250</xdr:rowOff>
    </xdr:to>
    <xdr:sp macro="" textlink="">
      <xdr:nvSpPr>
        <xdr:cNvPr id="2" name="テキスト ボックス 1">
          <a:extLst>
            <a:ext uri="{FF2B5EF4-FFF2-40B4-BE49-F238E27FC236}">
              <a16:creationId xmlns:a16="http://schemas.microsoft.com/office/drawing/2014/main" id="{FB62E39D-DD0A-4DE1-A7F0-A41B5470D214}"/>
            </a:ext>
          </a:extLst>
        </xdr:cNvPr>
        <xdr:cNvSpPr txBox="1"/>
      </xdr:nvSpPr>
      <xdr:spPr>
        <a:xfrm>
          <a:off x="695325" y="638174"/>
          <a:ext cx="9753600" cy="531495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This tool consists of</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Sheet I-V, and Sheet of attack trees for each attack. </a:t>
          </a:r>
          <a:br>
            <a:rPr kumimoji="1" lang="en-US" altLang="ja-JP" sz="1100">
              <a:solidFill>
                <a:schemeClr val="dk1"/>
              </a:solidFill>
              <a:effectLst/>
              <a:latin typeface="Times New Roman" panose="02020603050405020304" pitchFamily="18" charset="0"/>
              <a:ea typeface="+mn-ea"/>
              <a:cs typeface="Times New Roman" panose="02020603050405020304" pitchFamily="18" charset="0"/>
            </a:rPr>
          </a:br>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Please</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use this tool according to the following instructions.</a:t>
          </a:r>
        </a:p>
        <a:p>
          <a:endParaRPr lang="ja-JP" altLang="ja-JP">
            <a:effectLst/>
            <a:latin typeface="Times New Roman" panose="02020603050405020304" pitchFamily="18" charset="0"/>
            <a:cs typeface="Times New Roman" panose="02020603050405020304" pitchFamily="18" charset="0"/>
          </a:endParaRPr>
        </a:p>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1. Please describe the specification of your AI system</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and its related person</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fill the field in sheet I for specify the analyzation target of this assessment.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list up related persons of your system.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(Configuration example of AI system is described as Figure 1 and 2)</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select a person as a potential attacker from the related persons.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2. Please answer the yes/no questions described in Sheet II by considering the AUTHORITY of the selected PA</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Reference information is described in Sheet III.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3. Please confirm the assessment result outputted in Sheet IV, and the Sheet of attack trees.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If the result is "applicable", it means that the PA can apply attacks described in Sheet of attack trees to your system.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If you think countermeasures are needed, please see Sheet V and consider countermeasures.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consider why the attack trees are satisfied, and which conditions should not to be satisfied to make attacks more difficult.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4. Please select another related person as a potential attacker if other related persons are listed, and please perform 2-3 for selected potential attecker.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The result of this assessment show that which attacks can be performed by the selected PA.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For example, internal person such as an administrator is selected as a PA, the result shows the insider can perform attacks against your system,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and external person such as a user or distributor of data is selected as a PA, the result shows the external attacker can perfomr attacks against your system.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Notes: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This assessment can assess security risks for AI system that adopts supervised training.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p>
        <a:p>
          <a:endParaRPr kumimoji="1" lang="en-US" altLang="ja-JP" sz="1100"/>
        </a:p>
        <a:p>
          <a:endParaRPr kumimoji="1" lang="ja-JP" altLang="en-US" sz="1100"/>
        </a:p>
      </xdr:txBody>
    </xdr:sp>
    <xdr:clientData/>
  </xdr:twoCellAnchor>
  <xdr:twoCellAnchor>
    <xdr:from>
      <xdr:col>1</xdr:col>
      <xdr:colOff>9526</xdr:colOff>
      <xdr:row>37</xdr:row>
      <xdr:rowOff>28575</xdr:rowOff>
    </xdr:from>
    <xdr:to>
      <xdr:col>2</xdr:col>
      <xdr:colOff>4076700</xdr:colOff>
      <xdr:row>40</xdr:row>
      <xdr:rowOff>171450</xdr:rowOff>
    </xdr:to>
    <xdr:sp macro="" textlink="">
      <xdr:nvSpPr>
        <xdr:cNvPr id="56" name="テキスト ボックス 55">
          <a:extLst>
            <a:ext uri="{FF2B5EF4-FFF2-40B4-BE49-F238E27FC236}">
              <a16:creationId xmlns:a16="http://schemas.microsoft.com/office/drawing/2014/main" id="{A8D128A6-5C19-4CEC-926B-676CD349762C}"/>
            </a:ext>
          </a:extLst>
        </xdr:cNvPr>
        <xdr:cNvSpPr txBox="1"/>
      </xdr:nvSpPr>
      <xdr:spPr>
        <a:xfrm>
          <a:off x="695326" y="7943850"/>
          <a:ext cx="8848724" cy="857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Please</a:t>
          </a:r>
          <a:r>
            <a:rPr kumimoji="1" lang="en-US" altLang="ja-JP" sz="1100" baseline="0">
              <a:solidFill>
                <a:schemeClr val="dk1"/>
              </a:solidFill>
              <a:effectLst/>
              <a:latin typeface="+mn-lt"/>
              <a:ea typeface="+mn-ea"/>
              <a:cs typeface="+mn-cs"/>
            </a:rPr>
            <a:t> list up related persons of your AI system. </a:t>
          </a:r>
          <a:endParaRPr lang="ja-JP" altLang="ja-JP">
            <a:effectLst/>
          </a:endParaRPr>
        </a:p>
        <a:p>
          <a:r>
            <a:rPr kumimoji="1" lang="en-US" altLang="ja-JP" sz="1100" baseline="0">
              <a:solidFill>
                <a:schemeClr val="dk1"/>
              </a:solidFill>
              <a:effectLst/>
              <a:latin typeface="+mn-lt"/>
              <a:ea typeface="+mn-ea"/>
              <a:cs typeface="+mn-cs"/>
            </a:rPr>
            <a:t>For example, a user of AI system, a distributor of data, or operator/administrator of AI system may be a related person. </a:t>
          </a:r>
          <a:endParaRPr lang="ja-JP" altLang="ja-JP">
            <a:effectLst/>
          </a:endParaRPr>
        </a:p>
        <a:p>
          <a:r>
            <a:rPr kumimoji="1" lang="en-US" altLang="ja-JP" sz="1100" baseline="0">
              <a:solidFill>
                <a:schemeClr val="dk1"/>
              </a:solidFill>
              <a:effectLst/>
              <a:latin typeface="+mn-lt"/>
              <a:ea typeface="+mn-ea"/>
              <a:cs typeface="+mn-cs"/>
            </a:rPr>
            <a:t>If all related persons are listed, please select a person as a potential attacker from the related persons. </a:t>
          </a:r>
          <a:endParaRPr lang="ja-JP" altLang="ja-JP">
            <a:effectLst/>
          </a:endParaRPr>
        </a:p>
        <a:p>
          <a:r>
            <a:rPr kumimoji="1" lang="en-US" altLang="ja-JP" sz="1100" baseline="0">
              <a:solidFill>
                <a:schemeClr val="dk1"/>
              </a:solidFill>
              <a:effectLst/>
              <a:latin typeface="+mn-lt"/>
              <a:ea typeface="+mn-ea"/>
              <a:cs typeface="+mn-cs"/>
            </a:rPr>
            <a:t>The potential attacker is an assumed attacker against your AI system. </a:t>
          </a:r>
          <a:endParaRPr lang="ja-JP" altLang="ja-JP">
            <a:effectLst/>
          </a:endParaRPr>
        </a:p>
        <a:p>
          <a:r>
            <a:rPr kumimoji="1" lang="en-US" altLang="ja-JP" sz="1100">
              <a:solidFill>
                <a:schemeClr val="dk1"/>
              </a:solidFill>
              <a:effectLst/>
              <a:latin typeface="+mn-lt"/>
              <a:ea typeface="+mn-ea"/>
              <a:cs typeface="+mn-cs"/>
            </a:rPr>
            <a:t>After</a:t>
          </a:r>
          <a:r>
            <a:rPr kumimoji="1" lang="en-US" altLang="ja-JP" sz="1100" baseline="0">
              <a:solidFill>
                <a:schemeClr val="dk1"/>
              </a:solidFill>
              <a:effectLst/>
              <a:latin typeface="+mn-lt"/>
              <a:ea typeface="+mn-ea"/>
              <a:cs typeface="+mn-cs"/>
            </a:rPr>
            <a:t> a potential attacker is selected, please answer the questionnaire (Sheet II) by considring the authority of the PA. </a:t>
          </a:r>
          <a:endParaRPr lang="ja-JP" altLang="ja-JP">
            <a:effectLst/>
          </a:endParaRPr>
        </a:p>
        <a:p>
          <a:endParaRPr kumimoji="1" lang="en-US" altLang="ja-JP" sz="1100"/>
        </a:p>
        <a:p>
          <a:endParaRPr kumimoji="1" lang="en-US" altLang="ja-JP" sz="1100"/>
        </a:p>
        <a:p>
          <a:endParaRPr kumimoji="1" lang="ja-JP" altLang="en-US" sz="1100"/>
        </a:p>
      </xdr:txBody>
    </xdr:sp>
    <xdr:clientData/>
  </xdr:twoCellAnchor>
  <xdr:twoCellAnchor editAs="oneCell">
    <xdr:from>
      <xdr:col>3</xdr:col>
      <xdr:colOff>102054</xdr:colOff>
      <xdr:row>1</xdr:row>
      <xdr:rowOff>351517</xdr:rowOff>
    </xdr:from>
    <xdr:to>
      <xdr:col>9</xdr:col>
      <xdr:colOff>477188</xdr:colOff>
      <xdr:row>39</xdr:row>
      <xdr:rowOff>352896</xdr:rowOff>
    </xdr:to>
    <xdr:pic>
      <xdr:nvPicPr>
        <xdr:cNvPr id="5" name="図 4">
          <a:extLst>
            <a:ext uri="{FF2B5EF4-FFF2-40B4-BE49-F238E27FC236}">
              <a16:creationId xmlns:a16="http://schemas.microsoft.com/office/drawing/2014/main" id="{85A6312E-17AC-4B12-AFF8-6E04DE01AE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65893" y="589642"/>
          <a:ext cx="7110670" cy="8392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11</xdr:row>
      <xdr:rowOff>9525</xdr:rowOff>
    </xdr:from>
    <xdr:to>
      <xdr:col>7</xdr:col>
      <xdr:colOff>342900</xdr:colOff>
      <xdr:row>13</xdr:row>
      <xdr:rowOff>95250</xdr:rowOff>
    </xdr:to>
    <xdr:sp macro="" textlink="">
      <xdr:nvSpPr>
        <xdr:cNvPr id="3" name="フリーフォーム: 図形 2">
          <a:extLst>
            <a:ext uri="{FF2B5EF4-FFF2-40B4-BE49-F238E27FC236}">
              <a16:creationId xmlns:a16="http://schemas.microsoft.com/office/drawing/2014/main" id="{6CDFDF3F-6F3A-4C59-A5BC-AA08591EC5B4}"/>
            </a:ext>
          </a:extLst>
        </xdr:cNvPr>
        <xdr:cNvSpPr/>
      </xdr:nvSpPr>
      <xdr:spPr bwMode="gray">
        <a:xfrm>
          <a:off x="6657975" y="4086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22</xdr:row>
      <xdr:rowOff>9525</xdr:rowOff>
    </xdr:from>
    <xdr:to>
      <xdr:col>7</xdr:col>
      <xdr:colOff>342900</xdr:colOff>
      <xdr:row>24</xdr:row>
      <xdr:rowOff>95250</xdr:rowOff>
    </xdr:to>
    <xdr:sp macro="" textlink="">
      <xdr:nvSpPr>
        <xdr:cNvPr id="4" name="フリーフォーム: 図形 3">
          <a:extLst>
            <a:ext uri="{FF2B5EF4-FFF2-40B4-BE49-F238E27FC236}">
              <a16:creationId xmlns:a16="http://schemas.microsoft.com/office/drawing/2014/main" id="{A293CDC5-2C92-4FB6-B74E-7435E962B2F0}"/>
            </a:ext>
          </a:extLst>
        </xdr:cNvPr>
        <xdr:cNvSpPr/>
      </xdr:nvSpPr>
      <xdr:spPr bwMode="gray">
        <a:xfrm>
          <a:off x="6657975" y="69437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33</xdr:row>
      <xdr:rowOff>9525</xdr:rowOff>
    </xdr:from>
    <xdr:to>
      <xdr:col>7</xdr:col>
      <xdr:colOff>333375</xdr:colOff>
      <xdr:row>35</xdr:row>
      <xdr:rowOff>95250</xdr:rowOff>
    </xdr:to>
    <xdr:sp macro="" textlink="">
      <xdr:nvSpPr>
        <xdr:cNvPr id="5" name="フリーフォーム: 図形 4">
          <a:extLst>
            <a:ext uri="{FF2B5EF4-FFF2-40B4-BE49-F238E27FC236}">
              <a16:creationId xmlns:a16="http://schemas.microsoft.com/office/drawing/2014/main" id="{88428721-E7C9-4D80-94A5-D89C2DB068E0}"/>
            </a:ext>
          </a:extLst>
        </xdr:cNvPr>
        <xdr:cNvSpPr/>
      </xdr:nvSpPr>
      <xdr:spPr bwMode="gray">
        <a:xfrm>
          <a:off x="6648450" y="9801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55</xdr:row>
      <xdr:rowOff>9525</xdr:rowOff>
    </xdr:from>
    <xdr:to>
      <xdr:col>7</xdr:col>
      <xdr:colOff>342900</xdr:colOff>
      <xdr:row>57</xdr:row>
      <xdr:rowOff>95250</xdr:rowOff>
    </xdr:to>
    <xdr:sp macro="" textlink="">
      <xdr:nvSpPr>
        <xdr:cNvPr id="6" name="フリーフォーム: 図形 5">
          <a:extLst>
            <a:ext uri="{FF2B5EF4-FFF2-40B4-BE49-F238E27FC236}">
              <a16:creationId xmlns:a16="http://schemas.microsoft.com/office/drawing/2014/main" id="{610F5422-4924-4BE5-95C5-BFFA97FCA63C}"/>
            </a:ext>
          </a:extLst>
        </xdr:cNvPr>
        <xdr:cNvSpPr/>
      </xdr:nvSpPr>
      <xdr:spPr bwMode="gray">
        <a:xfrm>
          <a:off x="6657975" y="1599247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19051</xdr:rowOff>
    </xdr:from>
    <xdr:to>
      <xdr:col>4</xdr:col>
      <xdr:colOff>0</xdr:colOff>
      <xdr:row>4</xdr:row>
      <xdr:rowOff>209550</xdr:rowOff>
    </xdr:to>
    <xdr:sp macro="" textlink="">
      <xdr:nvSpPr>
        <xdr:cNvPr id="2" name="テキスト ボックス 1">
          <a:extLst>
            <a:ext uri="{FF2B5EF4-FFF2-40B4-BE49-F238E27FC236}">
              <a16:creationId xmlns:a16="http://schemas.microsoft.com/office/drawing/2014/main" id="{BB92908B-C87C-4833-9879-9DF047B6410C}"/>
            </a:ext>
          </a:extLst>
        </xdr:cNvPr>
        <xdr:cNvSpPr txBox="1"/>
      </xdr:nvSpPr>
      <xdr:spPr>
        <a:xfrm>
          <a:off x="695325" y="257176"/>
          <a:ext cx="7467600" cy="90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Please investigate the attack tree, and decide which condition(s) is changed </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to be unsatisfied. </a:t>
          </a:r>
          <a:endParaRPr lang="ja-JP" altLang="ja-JP">
            <a:effectLst/>
            <a:latin typeface="Times New Roman" panose="02020603050405020304" pitchFamily="18" charset="0"/>
            <a:cs typeface="Times New Roman" panose="02020603050405020304" pitchFamily="18" charset="0"/>
          </a:endParaRPr>
        </a:p>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After that, please watch the corresponding condition(s) in the following table, and consider to change the</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specification of your system.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If plans of countermeasure cannot be adopted, please consider other condition(s) is changed to be unsatisfied. </a:t>
          </a:r>
          <a:endParaRPr lang="ja-JP" altLang="ja-JP">
            <a:effectLst/>
            <a:latin typeface="Times New Roman" panose="02020603050405020304" pitchFamily="18" charset="0"/>
            <a:cs typeface="Times New Roman" panose="02020603050405020304" pitchFamily="18" charset="0"/>
          </a:endParaRPr>
        </a:p>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If adoption of countermeasures are still not accepted,</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contact AI security specialists to consider AI specific countermeasures.</a:t>
          </a:r>
          <a:endParaRPr lang="ja-JP" altLang="ja-JP">
            <a:effectLst/>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3" name="グループ化 2">
          <a:extLst>
            <a:ext uri="{FF2B5EF4-FFF2-40B4-BE49-F238E27FC236}">
              <a16:creationId xmlns:a16="http://schemas.microsoft.com/office/drawing/2014/main" id="{2B37018F-ABB4-4483-9B0F-5157AE136E38}"/>
            </a:ext>
          </a:extLst>
        </xdr:cNvPr>
        <xdr:cNvGrpSpPr/>
      </xdr:nvGrpSpPr>
      <xdr:grpSpPr>
        <a:xfrm>
          <a:off x="5676900" y="1143001"/>
          <a:ext cx="523875" cy="400050"/>
          <a:chOff x="4215300" y="1967090"/>
          <a:chExt cx="776965" cy="698799"/>
        </a:xfrm>
      </xdr:grpSpPr>
      <xdr:sp macro="" textlink="">
        <xdr:nvSpPr>
          <xdr:cNvPr id="4" name="フローチャート: 論理積ゲート 3">
            <a:extLst>
              <a:ext uri="{FF2B5EF4-FFF2-40B4-BE49-F238E27FC236}">
                <a16:creationId xmlns:a16="http://schemas.microsoft.com/office/drawing/2014/main" id="{C30371E0-57F9-4805-948E-C6FB234C26A6}"/>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5" name="テキスト ボックス 25">
            <a:extLst>
              <a:ext uri="{FF2B5EF4-FFF2-40B4-BE49-F238E27FC236}">
                <a16:creationId xmlns:a16="http://schemas.microsoft.com/office/drawing/2014/main" id="{21A42A8F-6AA2-4648-A0FC-CCA6419C7808}"/>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50</xdr:row>
      <xdr:rowOff>219076</xdr:rowOff>
    </xdr:from>
    <xdr:to>
      <xdr:col>7</xdr:col>
      <xdr:colOff>257175</xdr:colOff>
      <xdr:row>53</xdr:row>
      <xdr:rowOff>19051</xdr:rowOff>
    </xdr:to>
    <xdr:grpSp>
      <xdr:nvGrpSpPr>
        <xdr:cNvPr id="10" name="グループ化 9">
          <a:extLst>
            <a:ext uri="{FF2B5EF4-FFF2-40B4-BE49-F238E27FC236}">
              <a16:creationId xmlns:a16="http://schemas.microsoft.com/office/drawing/2014/main" id="{165C946D-0B51-45BC-A1C5-1F98F69B0B80}"/>
            </a:ext>
          </a:extLst>
        </xdr:cNvPr>
        <xdr:cNvGrpSpPr/>
      </xdr:nvGrpSpPr>
      <xdr:grpSpPr>
        <a:xfrm>
          <a:off x="5676900" y="13573126"/>
          <a:ext cx="523875" cy="400050"/>
          <a:chOff x="4215300" y="1967090"/>
          <a:chExt cx="776965" cy="698799"/>
        </a:xfrm>
      </xdr:grpSpPr>
      <xdr:sp macro="" textlink="">
        <xdr:nvSpPr>
          <xdr:cNvPr id="11" name="フローチャート: 論理積ゲート 10">
            <a:extLst>
              <a:ext uri="{FF2B5EF4-FFF2-40B4-BE49-F238E27FC236}">
                <a16:creationId xmlns:a16="http://schemas.microsoft.com/office/drawing/2014/main" id="{752242A0-0275-4A9B-878A-ED2D79BA21FB}"/>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EFF30378-45E6-435D-9166-47DA7CEA65F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62</xdr:row>
      <xdr:rowOff>219076</xdr:rowOff>
    </xdr:from>
    <xdr:to>
      <xdr:col>7</xdr:col>
      <xdr:colOff>257175</xdr:colOff>
      <xdr:row>65</xdr:row>
      <xdr:rowOff>19051</xdr:rowOff>
    </xdr:to>
    <xdr:grpSp>
      <xdr:nvGrpSpPr>
        <xdr:cNvPr id="16" name="グループ化 15">
          <a:extLst>
            <a:ext uri="{FF2B5EF4-FFF2-40B4-BE49-F238E27FC236}">
              <a16:creationId xmlns:a16="http://schemas.microsoft.com/office/drawing/2014/main" id="{5E33FF7E-A590-420B-B044-BBB11C2FCF53}"/>
            </a:ext>
          </a:extLst>
        </xdr:cNvPr>
        <xdr:cNvGrpSpPr/>
      </xdr:nvGrpSpPr>
      <xdr:grpSpPr>
        <a:xfrm>
          <a:off x="5676900" y="16621126"/>
          <a:ext cx="523875" cy="400050"/>
          <a:chOff x="4215300" y="1967090"/>
          <a:chExt cx="776965" cy="698799"/>
        </a:xfrm>
      </xdr:grpSpPr>
      <xdr:sp macro="" textlink="">
        <xdr:nvSpPr>
          <xdr:cNvPr id="17" name="フローチャート: 論理積ゲート 16">
            <a:extLst>
              <a:ext uri="{FF2B5EF4-FFF2-40B4-BE49-F238E27FC236}">
                <a16:creationId xmlns:a16="http://schemas.microsoft.com/office/drawing/2014/main" id="{2BDF312C-3A2F-4E13-886B-556496CD91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8" name="テキスト ボックス 25">
            <a:extLst>
              <a:ext uri="{FF2B5EF4-FFF2-40B4-BE49-F238E27FC236}">
                <a16:creationId xmlns:a16="http://schemas.microsoft.com/office/drawing/2014/main" id="{DA9F0EFE-78B4-4EC4-BF4D-6DDEAB2AA84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9</xdr:col>
      <xdr:colOff>447675</xdr:colOff>
      <xdr:row>11</xdr:row>
      <xdr:rowOff>161925</xdr:rowOff>
    </xdr:from>
    <xdr:to>
      <xdr:col>10</xdr:col>
      <xdr:colOff>247650</xdr:colOff>
      <xdr:row>13</xdr:row>
      <xdr:rowOff>171450</xdr:rowOff>
    </xdr:to>
    <xdr:sp macro="" textlink="">
      <xdr:nvSpPr>
        <xdr:cNvPr id="19" name="フリーフォーム: 図形 18">
          <a:extLst>
            <a:ext uri="{FF2B5EF4-FFF2-40B4-BE49-F238E27FC236}">
              <a16:creationId xmlns:a16="http://schemas.microsoft.com/office/drawing/2014/main" id="{E5B8CFFC-BA8A-47E7-B284-4E6F09AEC46E}"/>
            </a:ext>
          </a:extLst>
        </xdr:cNvPr>
        <xdr:cNvSpPr/>
      </xdr:nvSpPr>
      <xdr:spPr bwMode="gray">
        <a:xfrm>
          <a:off x="6657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419100</xdr:colOff>
      <xdr:row>27</xdr:row>
      <xdr:rowOff>219076</xdr:rowOff>
    </xdr:from>
    <xdr:to>
      <xdr:col>7</xdr:col>
      <xdr:colOff>257175</xdr:colOff>
      <xdr:row>30</xdr:row>
      <xdr:rowOff>19051</xdr:rowOff>
    </xdr:to>
    <xdr:grpSp>
      <xdr:nvGrpSpPr>
        <xdr:cNvPr id="20" name="グループ化 19">
          <a:extLst>
            <a:ext uri="{FF2B5EF4-FFF2-40B4-BE49-F238E27FC236}">
              <a16:creationId xmlns:a16="http://schemas.microsoft.com/office/drawing/2014/main" id="{0CB45879-E694-490B-8DF2-2C44A2CDD550}"/>
            </a:ext>
          </a:extLst>
        </xdr:cNvPr>
        <xdr:cNvGrpSpPr/>
      </xdr:nvGrpSpPr>
      <xdr:grpSpPr>
        <a:xfrm>
          <a:off x="5676900" y="7048501"/>
          <a:ext cx="523875" cy="4000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23F7929F-CB53-4A37-B3F1-651A22E91F1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E82222AE-257A-4A26-BFE0-309EF05D7EE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8</xdr:col>
      <xdr:colOff>428625</xdr:colOff>
      <xdr:row>33</xdr:row>
      <xdr:rowOff>209550</xdr:rowOff>
    </xdr:from>
    <xdr:to>
      <xdr:col>9</xdr:col>
      <xdr:colOff>228600</xdr:colOff>
      <xdr:row>35</xdr:row>
      <xdr:rowOff>295275</xdr:rowOff>
    </xdr:to>
    <xdr:sp macro="" textlink="">
      <xdr:nvSpPr>
        <xdr:cNvPr id="23" name="フリーフォーム: 図形 22">
          <a:extLst>
            <a:ext uri="{FF2B5EF4-FFF2-40B4-BE49-F238E27FC236}">
              <a16:creationId xmlns:a16="http://schemas.microsoft.com/office/drawing/2014/main" id="{9C8E2D66-4F56-4E81-9C37-367A3A0F6A2C}"/>
            </a:ext>
          </a:extLst>
        </xdr:cNvPr>
        <xdr:cNvSpPr/>
      </xdr:nvSpPr>
      <xdr:spPr bwMode="gray">
        <a:xfrm>
          <a:off x="6638925" y="5924550"/>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3</xdr:col>
      <xdr:colOff>581025</xdr:colOff>
      <xdr:row>11</xdr:row>
      <xdr:rowOff>161925</xdr:rowOff>
    </xdr:from>
    <xdr:to>
      <xdr:col>4</xdr:col>
      <xdr:colOff>247650</xdr:colOff>
      <xdr:row>13</xdr:row>
      <xdr:rowOff>171450</xdr:rowOff>
    </xdr:to>
    <xdr:sp macro="" textlink="">
      <xdr:nvSpPr>
        <xdr:cNvPr id="24" name="フリーフォーム: 図形 23">
          <a:extLst>
            <a:ext uri="{FF2B5EF4-FFF2-40B4-BE49-F238E27FC236}">
              <a16:creationId xmlns:a16="http://schemas.microsoft.com/office/drawing/2014/main" id="{182D1D24-AD1A-4AEB-AE2B-B63FDA6D4099}"/>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561975</xdr:colOff>
      <xdr:row>16</xdr:row>
      <xdr:rowOff>85726</xdr:rowOff>
    </xdr:from>
    <xdr:to>
      <xdr:col>3</xdr:col>
      <xdr:colOff>266700</xdr:colOff>
      <xdr:row>18</xdr:row>
      <xdr:rowOff>95250</xdr:rowOff>
    </xdr:to>
    <xdr:grpSp>
      <xdr:nvGrpSpPr>
        <xdr:cNvPr id="25" name="グループ化 24">
          <a:extLst>
            <a:ext uri="{FF2B5EF4-FFF2-40B4-BE49-F238E27FC236}">
              <a16:creationId xmlns:a16="http://schemas.microsoft.com/office/drawing/2014/main" id="{D349A06B-2762-46DF-9F2D-EB92535D6C07}"/>
            </a:ext>
          </a:extLst>
        </xdr:cNvPr>
        <xdr:cNvGrpSpPr/>
      </xdr:nvGrpSpPr>
      <xdr:grpSpPr>
        <a:xfrm>
          <a:off x="2219325" y="4848226"/>
          <a:ext cx="676275" cy="390524"/>
          <a:chOff x="4215300" y="1967090"/>
          <a:chExt cx="776965" cy="698799"/>
        </a:xfrm>
      </xdr:grpSpPr>
      <xdr:sp macro="" textlink="">
        <xdr:nvSpPr>
          <xdr:cNvPr id="26" name="フローチャート: 論理積ゲート 25">
            <a:extLst>
              <a:ext uri="{FF2B5EF4-FFF2-40B4-BE49-F238E27FC236}">
                <a16:creationId xmlns:a16="http://schemas.microsoft.com/office/drawing/2014/main" id="{8A406CEC-8961-48C9-8071-C9A5429122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A2ACD692-7215-431B-9F84-DD47EE391D2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33</xdr:row>
      <xdr:rowOff>161925</xdr:rowOff>
    </xdr:from>
    <xdr:to>
      <xdr:col>3</xdr:col>
      <xdr:colOff>247650</xdr:colOff>
      <xdr:row>35</xdr:row>
      <xdr:rowOff>171450</xdr:rowOff>
    </xdr:to>
    <xdr:sp macro="" textlink="">
      <xdr:nvSpPr>
        <xdr:cNvPr id="28" name="フリーフォーム: 図形 27">
          <a:extLst>
            <a:ext uri="{FF2B5EF4-FFF2-40B4-BE49-F238E27FC236}">
              <a16:creationId xmlns:a16="http://schemas.microsoft.com/office/drawing/2014/main" id="{1DC81F46-22EC-4830-99EC-32AD802A2A83}"/>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581025</xdr:colOff>
      <xdr:row>69</xdr:row>
      <xdr:rowOff>161925</xdr:rowOff>
    </xdr:from>
    <xdr:to>
      <xdr:col>3</xdr:col>
      <xdr:colOff>247650</xdr:colOff>
      <xdr:row>71</xdr:row>
      <xdr:rowOff>171450</xdr:rowOff>
    </xdr:to>
    <xdr:sp macro="" textlink="">
      <xdr:nvSpPr>
        <xdr:cNvPr id="32" name="フリーフォーム: 図形 31">
          <a:extLst>
            <a:ext uri="{FF2B5EF4-FFF2-40B4-BE49-F238E27FC236}">
              <a16:creationId xmlns:a16="http://schemas.microsoft.com/office/drawing/2014/main" id="{500AB9C9-50DF-419F-A826-4B401306C3AF}"/>
            </a:ext>
          </a:extLst>
        </xdr:cNvPr>
        <xdr:cNvSpPr/>
      </xdr:nvSpPr>
      <xdr:spPr bwMode="gray">
        <a:xfrm>
          <a:off x="2085975" y="68294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74</xdr:row>
      <xdr:rowOff>104776</xdr:rowOff>
    </xdr:from>
    <xdr:to>
      <xdr:col>2</xdr:col>
      <xdr:colOff>257175</xdr:colOff>
      <xdr:row>76</xdr:row>
      <xdr:rowOff>142876</xdr:rowOff>
    </xdr:to>
    <xdr:grpSp>
      <xdr:nvGrpSpPr>
        <xdr:cNvPr id="36" name="グループ化 35">
          <a:extLst>
            <a:ext uri="{FF2B5EF4-FFF2-40B4-BE49-F238E27FC236}">
              <a16:creationId xmlns:a16="http://schemas.microsoft.com/office/drawing/2014/main" id="{CBDCFBD9-68EB-4C6B-963C-31B511DE309B}"/>
            </a:ext>
          </a:extLst>
        </xdr:cNvPr>
        <xdr:cNvGrpSpPr/>
      </xdr:nvGrpSpPr>
      <xdr:grpSpPr>
        <a:xfrm>
          <a:off x="1238250" y="20202526"/>
          <a:ext cx="676275" cy="419100"/>
          <a:chOff x="4215300" y="1967090"/>
          <a:chExt cx="776965" cy="698799"/>
        </a:xfrm>
      </xdr:grpSpPr>
      <xdr:sp macro="" textlink="">
        <xdr:nvSpPr>
          <xdr:cNvPr id="37" name="フローチャート: 論理積ゲート 36">
            <a:extLst>
              <a:ext uri="{FF2B5EF4-FFF2-40B4-BE49-F238E27FC236}">
                <a16:creationId xmlns:a16="http://schemas.microsoft.com/office/drawing/2014/main" id="{9A949B99-9554-404D-BF4B-58B270D21B7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8" name="テキスト ボックス 25">
            <a:extLst>
              <a:ext uri="{FF2B5EF4-FFF2-40B4-BE49-F238E27FC236}">
                <a16:creationId xmlns:a16="http://schemas.microsoft.com/office/drawing/2014/main" id="{CB018FE6-E256-4A32-B758-2E15D0A5016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xdr:col>
      <xdr:colOff>561975</xdr:colOff>
      <xdr:row>38</xdr:row>
      <xdr:rowOff>123825</xdr:rowOff>
    </xdr:from>
    <xdr:to>
      <xdr:col>2</xdr:col>
      <xdr:colOff>276225</xdr:colOff>
      <xdr:row>40</xdr:row>
      <xdr:rowOff>152400</xdr:rowOff>
    </xdr:to>
    <xdr:grpSp>
      <xdr:nvGrpSpPr>
        <xdr:cNvPr id="39" name="グループ化 38">
          <a:extLst>
            <a:ext uri="{FF2B5EF4-FFF2-40B4-BE49-F238E27FC236}">
              <a16:creationId xmlns:a16="http://schemas.microsoft.com/office/drawing/2014/main" id="{AF647AB9-4E1F-4A6C-AC4B-6DB89612C2A6}"/>
            </a:ext>
          </a:extLst>
        </xdr:cNvPr>
        <xdr:cNvGrpSpPr/>
      </xdr:nvGrpSpPr>
      <xdr:grpSpPr>
        <a:xfrm>
          <a:off x="1247775" y="11172825"/>
          <a:ext cx="685800" cy="409575"/>
          <a:chOff x="4215300" y="1967090"/>
          <a:chExt cx="776965" cy="698799"/>
        </a:xfrm>
      </xdr:grpSpPr>
      <xdr:sp macro="" textlink="">
        <xdr:nvSpPr>
          <xdr:cNvPr id="40" name="フローチャート: 論理積ゲート 39">
            <a:extLst>
              <a:ext uri="{FF2B5EF4-FFF2-40B4-BE49-F238E27FC236}">
                <a16:creationId xmlns:a16="http://schemas.microsoft.com/office/drawing/2014/main" id="{9A726591-A1E4-4E8E-A4E4-6A2F1E777FF1}"/>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1" name="テキスト ボックス 25">
            <a:extLst>
              <a:ext uri="{FF2B5EF4-FFF2-40B4-BE49-F238E27FC236}">
                <a16:creationId xmlns:a16="http://schemas.microsoft.com/office/drawing/2014/main" id="{43259B93-875A-4C75-9D50-CA3342DA9DC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4E436919-6EA2-44E7-B20F-93BF949685DE}"/>
            </a:ext>
          </a:extLst>
        </xdr:cNvPr>
        <xdr:cNvGrpSpPr/>
      </xdr:nvGrpSpPr>
      <xdr:grpSpPr>
        <a:xfrm>
          <a:off x="5543550" y="1143001"/>
          <a:ext cx="523875" cy="400050"/>
          <a:chOff x="4215300" y="1967090"/>
          <a:chExt cx="776965" cy="698799"/>
        </a:xfrm>
      </xdr:grpSpPr>
      <xdr:sp macro="" textlink="">
        <xdr:nvSpPr>
          <xdr:cNvPr id="3" name="フローチャート: 論理積ゲート 2">
            <a:extLst>
              <a:ext uri="{FF2B5EF4-FFF2-40B4-BE49-F238E27FC236}">
                <a16:creationId xmlns:a16="http://schemas.microsoft.com/office/drawing/2014/main" id="{BE829A91-5067-47C5-85E6-A4058C541D6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3F0688F2-DD63-4304-A798-FF2F1BD46CC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9" name="グループ化 8">
          <a:extLst>
            <a:ext uri="{FF2B5EF4-FFF2-40B4-BE49-F238E27FC236}">
              <a16:creationId xmlns:a16="http://schemas.microsoft.com/office/drawing/2014/main" id="{68A9A9E9-C300-416F-BBE0-47880439F782}"/>
            </a:ext>
          </a:extLst>
        </xdr:cNvPr>
        <xdr:cNvGrpSpPr/>
      </xdr:nvGrpSpPr>
      <xdr:grpSpPr>
        <a:xfrm>
          <a:off x="5543550" y="8239126"/>
          <a:ext cx="523875" cy="4000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B49BDAB9-183E-4DA7-9754-2459B974D3E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591B01C6-3590-4660-865E-70640E28CE5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12" name="グループ化 11">
          <a:extLst>
            <a:ext uri="{FF2B5EF4-FFF2-40B4-BE49-F238E27FC236}">
              <a16:creationId xmlns:a16="http://schemas.microsoft.com/office/drawing/2014/main" id="{CFA4FA64-08B1-4323-A4F3-4A331EB2207B}"/>
            </a:ext>
          </a:extLst>
        </xdr:cNvPr>
        <xdr:cNvGrpSpPr/>
      </xdr:nvGrpSpPr>
      <xdr:grpSpPr>
        <a:xfrm>
          <a:off x="5543550" y="8239126"/>
          <a:ext cx="523875" cy="4000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4CFC89DC-58B1-4F76-B904-F48F0DEA41E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472183BE-159F-4BD4-848E-87413E461BA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600075</xdr:colOff>
      <xdr:row>11</xdr:row>
      <xdr:rowOff>95250</xdr:rowOff>
    </xdr:from>
    <xdr:to>
      <xdr:col>3</xdr:col>
      <xdr:colOff>266700</xdr:colOff>
      <xdr:row>13</xdr:row>
      <xdr:rowOff>152400</xdr:rowOff>
    </xdr:to>
    <xdr:sp macro="" textlink="">
      <xdr:nvSpPr>
        <xdr:cNvPr id="26" name="フリーフォーム: 図形 25">
          <a:extLst>
            <a:ext uri="{FF2B5EF4-FFF2-40B4-BE49-F238E27FC236}">
              <a16:creationId xmlns:a16="http://schemas.microsoft.com/office/drawing/2014/main" id="{F4FE73E2-215D-476B-969B-971FEF017B98}"/>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16</xdr:row>
      <xdr:rowOff>209551</xdr:rowOff>
    </xdr:from>
    <xdr:to>
      <xdr:col>2</xdr:col>
      <xdr:colOff>257175</xdr:colOff>
      <xdr:row>18</xdr:row>
      <xdr:rowOff>209551</xdr:rowOff>
    </xdr:to>
    <xdr:grpSp>
      <xdr:nvGrpSpPr>
        <xdr:cNvPr id="17" name="グループ化 16">
          <a:extLst>
            <a:ext uri="{FF2B5EF4-FFF2-40B4-BE49-F238E27FC236}">
              <a16:creationId xmlns:a16="http://schemas.microsoft.com/office/drawing/2014/main" id="{8CF6460B-C11C-4F4B-A14A-F0382B8453B2}"/>
            </a:ext>
          </a:extLst>
        </xdr:cNvPr>
        <xdr:cNvGrpSpPr/>
      </xdr:nvGrpSpPr>
      <xdr:grpSpPr>
        <a:xfrm>
          <a:off x="1238250" y="4572001"/>
          <a:ext cx="676275" cy="38100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845346F2-E9C7-48B5-B3A4-C34A2170144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57587DA7-4D6A-419A-837E-C8847340419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600075</xdr:colOff>
      <xdr:row>11</xdr:row>
      <xdr:rowOff>95250</xdr:rowOff>
    </xdr:from>
    <xdr:to>
      <xdr:col>11</xdr:col>
      <xdr:colOff>266700</xdr:colOff>
      <xdr:row>13</xdr:row>
      <xdr:rowOff>152400</xdr:rowOff>
    </xdr:to>
    <xdr:sp macro="" textlink="">
      <xdr:nvSpPr>
        <xdr:cNvPr id="20" name="フリーフォーム: 図形 19">
          <a:extLst>
            <a:ext uri="{FF2B5EF4-FFF2-40B4-BE49-F238E27FC236}">
              <a16:creationId xmlns:a16="http://schemas.microsoft.com/office/drawing/2014/main" id="{7AA0EA97-EBAC-4F8D-AA23-CCD01145891E}"/>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7</xdr:col>
      <xdr:colOff>590550</xdr:colOff>
      <xdr:row>43</xdr:row>
      <xdr:rowOff>0</xdr:rowOff>
    </xdr:from>
    <xdr:to>
      <xdr:col>8</xdr:col>
      <xdr:colOff>247650</xdr:colOff>
      <xdr:row>45</xdr:row>
      <xdr:rowOff>0</xdr:rowOff>
    </xdr:to>
    <xdr:sp macro="" textlink="">
      <xdr:nvSpPr>
        <xdr:cNvPr id="21" name="フリーフォーム: 図形 20">
          <a:extLst>
            <a:ext uri="{FF2B5EF4-FFF2-40B4-BE49-F238E27FC236}">
              <a16:creationId xmlns:a16="http://schemas.microsoft.com/office/drawing/2014/main" id="{9212CA24-8F6D-4208-8AB7-FCD4988EEB44}"/>
            </a:ext>
          </a:extLst>
        </xdr:cNvPr>
        <xdr:cNvSpPr/>
      </xdr:nvSpPr>
      <xdr:spPr bwMode="gray">
        <a:xfrm>
          <a:off x="5972175" y="12858750"/>
          <a:ext cx="485775" cy="47625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C44828A7-C553-423D-9761-D9EC5C39AF62}"/>
            </a:ext>
          </a:extLst>
        </xdr:cNvPr>
        <xdr:cNvGrpSpPr/>
      </xdr:nvGrpSpPr>
      <xdr:grpSpPr>
        <a:xfrm>
          <a:off x="5962650" y="1143001"/>
          <a:ext cx="809625" cy="400050"/>
          <a:chOff x="4215300" y="1967090"/>
          <a:chExt cx="776965" cy="698799"/>
        </a:xfrm>
      </xdr:grpSpPr>
      <xdr:sp macro="" textlink="">
        <xdr:nvSpPr>
          <xdr:cNvPr id="3" name="フローチャート: 論理積ゲート 2">
            <a:extLst>
              <a:ext uri="{FF2B5EF4-FFF2-40B4-BE49-F238E27FC236}">
                <a16:creationId xmlns:a16="http://schemas.microsoft.com/office/drawing/2014/main" id="{13ACC5AA-A3FF-414E-B8E5-FE03004F092A}"/>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AD76C14A-B082-4AE5-B814-C430E6CCC5C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5" name="グループ化 4">
          <a:extLst>
            <a:ext uri="{FF2B5EF4-FFF2-40B4-BE49-F238E27FC236}">
              <a16:creationId xmlns:a16="http://schemas.microsoft.com/office/drawing/2014/main" id="{9ECBF194-0130-4800-B0D7-82B8418C70EC}"/>
            </a:ext>
          </a:extLst>
        </xdr:cNvPr>
        <xdr:cNvGrpSpPr/>
      </xdr:nvGrpSpPr>
      <xdr:grpSpPr>
        <a:xfrm>
          <a:off x="5962650" y="3476626"/>
          <a:ext cx="809625" cy="400050"/>
          <a:chOff x="4215300" y="1967090"/>
          <a:chExt cx="776965" cy="698799"/>
        </a:xfrm>
      </xdr:grpSpPr>
      <xdr:sp macro="" textlink="">
        <xdr:nvSpPr>
          <xdr:cNvPr id="6" name="フローチャート: 論理積ゲート 5">
            <a:extLst>
              <a:ext uri="{FF2B5EF4-FFF2-40B4-BE49-F238E27FC236}">
                <a16:creationId xmlns:a16="http://schemas.microsoft.com/office/drawing/2014/main" id="{9989E911-1DB1-4A7E-AA7A-879AF10DD72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7" name="テキスト ボックス 25">
            <a:extLst>
              <a:ext uri="{FF2B5EF4-FFF2-40B4-BE49-F238E27FC236}">
                <a16:creationId xmlns:a16="http://schemas.microsoft.com/office/drawing/2014/main" id="{2E0F4707-442A-4B2B-AC4A-68F334B8F67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29</xdr:row>
      <xdr:rowOff>219076</xdr:rowOff>
    </xdr:from>
    <xdr:to>
      <xdr:col>7</xdr:col>
      <xdr:colOff>257175</xdr:colOff>
      <xdr:row>32</xdr:row>
      <xdr:rowOff>19051</xdr:rowOff>
    </xdr:to>
    <xdr:grpSp>
      <xdr:nvGrpSpPr>
        <xdr:cNvPr id="9" name="グループ化 8">
          <a:extLst>
            <a:ext uri="{FF2B5EF4-FFF2-40B4-BE49-F238E27FC236}">
              <a16:creationId xmlns:a16="http://schemas.microsoft.com/office/drawing/2014/main" id="{F30297C2-3C69-48B7-82C6-C8CAA0AD7D6C}"/>
            </a:ext>
          </a:extLst>
        </xdr:cNvPr>
        <xdr:cNvGrpSpPr/>
      </xdr:nvGrpSpPr>
      <xdr:grpSpPr>
        <a:xfrm>
          <a:off x="5962650" y="5762626"/>
          <a:ext cx="809625" cy="4000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19282ED5-F02E-4D9E-9CDA-19E4B72AE3C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26B937FE-9DBE-48A6-ADB0-29E0DC09705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47</xdr:row>
      <xdr:rowOff>219076</xdr:rowOff>
    </xdr:from>
    <xdr:to>
      <xdr:col>7</xdr:col>
      <xdr:colOff>257175</xdr:colOff>
      <xdr:row>50</xdr:row>
      <xdr:rowOff>19051</xdr:rowOff>
    </xdr:to>
    <xdr:grpSp>
      <xdr:nvGrpSpPr>
        <xdr:cNvPr id="12" name="グループ化 11">
          <a:extLst>
            <a:ext uri="{FF2B5EF4-FFF2-40B4-BE49-F238E27FC236}">
              <a16:creationId xmlns:a16="http://schemas.microsoft.com/office/drawing/2014/main" id="{24A231DE-BF7D-44D1-A755-1AB1214FAF81}"/>
            </a:ext>
          </a:extLst>
        </xdr:cNvPr>
        <xdr:cNvGrpSpPr/>
      </xdr:nvGrpSpPr>
      <xdr:grpSpPr>
        <a:xfrm>
          <a:off x="5962650" y="9763126"/>
          <a:ext cx="809625" cy="4000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E5CEAC85-2459-4044-8F11-E2D8E50B978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1935A261-35CB-46CB-A0B8-983A239BA47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15" name="グループ化 14">
          <a:extLst>
            <a:ext uri="{FF2B5EF4-FFF2-40B4-BE49-F238E27FC236}">
              <a16:creationId xmlns:a16="http://schemas.microsoft.com/office/drawing/2014/main" id="{5B0E4560-D972-4398-9530-20844259ECA9}"/>
            </a:ext>
          </a:extLst>
        </xdr:cNvPr>
        <xdr:cNvGrpSpPr/>
      </xdr:nvGrpSpPr>
      <xdr:grpSpPr>
        <a:xfrm>
          <a:off x="5962650" y="3476626"/>
          <a:ext cx="809625" cy="400050"/>
          <a:chOff x="4215300" y="1967090"/>
          <a:chExt cx="776965" cy="698799"/>
        </a:xfrm>
      </xdr:grpSpPr>
      <xdr:sp macro="" textlink="">
        <xdr:nvSpPr>
          <xdr:cNvPr id="16" name="フローチャート: 論理積ゲート 15">
            <a:extLst>
              <a:ext uri="{FF2B5EF4-FFF2-40B4-BE49-F238E27FC236}">
                <a16:creationId xmlns:a16="http://schemas.microsoft.com/office/drawing/2014/main" id="{A5261E73-0ADF-4556-80E4-CA1C7B48AB3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7" name="テキスト ボックス 25">
            <a:extLst>
              <a:ext uri="{FF2B5EF4-FFF2-40B4-BE49-F238E27FC236}">
                <a16:creationId xmlns:a16="http://schemas.microsoft.com/office/drawing/2014/main" id="{75F9918F-ADD0-4ABA-AEA9-E60B1EAA78F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828675</xdr:colOff>
      <xdr:row>66</xdr:row>
      <xdr:rowOff>180975</xdr:rowOff>
    </xdr:from>
    <xdr:to>
      <xdr:col>11</xdr:col>
      <xdr:colOff>76200</xdr:colOff>
      <xdr:row>67</xdr:row>
      <xdr:rowOff>85725</xdr:rowOff>
    </xdr:to>
    <xdr:sp macro="" textlink="">
      <xdr:nvSpPr>
        <xdr:cNvPr id="18" name="楕円 17">
          <a:extLst>
            <a:ext uri="{FF2B5EF4-FFF2-40B4-BE49-F238E27FC236}">
              <a16:creationId xmlns:a16="http://schemas.microsoft.com/office/drawing/2014/main" id="{C6875EAB-9FC2-4019-84DC-861B76943683}"/>
            </a:ext>
          </a:extLst>
        </xdr:cNvPr>
        <xdr:cNvSpPr/>
      </xdr:nvSpPr>
      <xdr:spPr>
        <a:xfrm>
          <a:off x="8582025" y="18278475"/>
          <a:ext cx="133350" cy="14287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59</xdr:row>
      <xdr:rowOff>219076</xdr:rowOff>
    </xdr:from>
    <xdr:to>
      <xdr:col>7</xdr:col>
      <xdr:colOff>257175</xdr:colOff>
      <xdr:row>62</xdr:row>
      <xdr:rowOff>19051</xdr:rowOff>
    </xdr:to>
    <xdr:grpSp>
      <xdr:nvGrpSpPr>
        <xdr:cNvPr id="20" name="グループ化 19">
          <a:extLst>
            <a:ext uri="{FF2B5EF4-FFF2-40B4-BE49-F238E27FC236}">
              <a16:creationId xmlns:a16="http://schemas.microsoft.com/office/drawing/2014/main" id="{166D21F2-DA6E-4455-9956-308018D563B0}"/>
            </a:ext>
          </a:extLst>
        </xdr:cNvPr>
        <xdr:cNvGrpSpPr/>
      </xdr:nvGrpSpPr>
      <xdr:grpSpPr>
        <a:xfrm>
          <a:off x="5962650" y="12096751"/>
          <a:ext cx="809625" cy="4000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6553D073-D238-4FF3-8DB7-7E95C106681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7A2542C9-4494-4146-AEBE-78137E52004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647700</xdr:colOff>
      <xdr:row>36</xdr:row>
      <xdr:rowOff>228600</xdr:rowOff>
    </xdr:from>
    <xdr:to>
      <xdr:col>11</xdr:col>
      <xdr:colOff>247650</xdr:colOff>
      <xdr:row>39</xdr:row>
      <xdr:rowOff>76200</xdr:rowOff>
    </xdr:to>
    <xdr:sp macro="" textlink="">
      <xdr:nvSpPr>
        <xdr:cNvPr id="26" name="フリーフォーム: 図形 25">
          <a:extLst>
            <a:ext uri="{FF2B5EF4-FFF2-40B4-BE49-F238E27FC236}">
              <a16:creationId xmlns:a16="http://schemas.microsoft.com/office/drawing/2014/main" id="{FCC51990-00A8-45CF-8D96-EB256B2B9171}"/>
            </a:ext>
          </a:extLst>
        </xdr:cNvPr>
        <xdr:cNvSpPr/>
      </xdr:nvSpPr>
      <xdr:spPr bwMode="gray">
        <a:xfrm>
          <a:off x="8401050" y="9515475"/>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10</xdr:col>
      <xdr:colOff>647700</xdr:colOff>
      <xdr:row>67</xdr:row>
      <xdr:rowOff>95250</xdr:rowOff>
    </xdr:from>
    <xdr:to>
      <xdr:col>11</xdr:col>
      <xdr:colOff>257175</xdr:colOff>
      <xdr:row>69</xdr:row>
      <xdr:rowOff>9525</xdr:rowOff>
    </xdr:to>
    <xdr:sp macro="" textlink="">
      <xdr:nvSpPr>
        <xdr:cNvPr id="23" name="二等辺三角形 22">
          <a:extLst>
            <a:ext uri="{FF2B5EF4-FFF2-40B4-BE49-F238E27FC236}">
              <a16:creationId xmlns:a16="http://schemas.microsoft.com/office/drawing/2014/main" id="{738E0E53-5EFC-4192-9DF7-26EF212D5004}"/>
            </a:ext>
          </a:extLst>
        </xdr:cNvPr>
        <xdr:cNvSpPr/>
      </xdr:nvSpPr>
      <xdr:spPr>
        <a:xfrm>
          <a:off x="8401050" y="18430875"/>
          <a:ext cx="495300" cy="390525"/>
        </a:xfrm>
        <a:prstGeom prst="triangle">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666750</xdr:colOff>
      <xdr:row>68</xdr:row>
      <xdr:rowOff>28575</xdr:rowOff>
    </xdr:from>
    <xdr:ext cx="437877" cy="264560"/>
    <xdr:sp macro="" textlink="">
      <xdr:nvSpPr>
        <xdr:cNvPr id="24" name="テキスト ボックス 23">
          <a:extLst>
            <a:ext uri="{FF2B5EF4-FFF2-40B4-BE49-F238E27FC236}">
              <a16:creationId xmlns:a16="http://schemas.microsoft.com/office/drawing/2014/main" id="{17921271-C90E-45D0-86B3-701E7A5B449F}"/>
            </a:ext>
          </a:extLst>
        </xdr:cNvPr>
        <xdr:cNvSpPr txBox="1"/>
      </xdr:nvSpPr>
      <xdr:spPr>
        <a:xfrm>
          <a:off x="8420100" y="18602325"/>
          <a:ext cx="437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NOT</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3E44D687-EADA-48BA-93A6-785227C4DA84}"/>
            </a:ext>
          </a:extLst>
        </xdr:cNvPr>
        <xdr:cNvGrpSpPr/>
      </xdr:nvGrpSpPr>
      <xdr:grpSpPr>
        <a:xfrm>
          <a:off x="5114925" y="1143001"/>
          <a:ext cx="523875" cy="400050"/>
          <a:chOff x="4215300" y="1967090"/>
          <a:chExt cx="776965" cy="698799"/>
        </a:xfrm>
      </xdr:grpSpPr>
      <xdr:sp macro="" textlink="">
        <xdr:nvSpPr>
          <xdr:cNvPr id="3" name="フローチャート: 論理積ゲート 2">
            <a:extLst>
              <a:ext uri="{FF2B5EF4-FFF2-40B4-BE49-F238E27FC236}">
                <a16:creationId xmlns:a16="http://schemas.microsoft.com/office/drawing/2014/main" id="{3074414D-4082-4B8F-89AC-D297C9A10DC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26D3AA88-CF42-493C-9280-139B6DCCE30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12</xdr:row>
      <xdr:rowOff>0</xdr:rowOff>
    </xdr:from>
    <xdr:to>
      <xdr:col>3</xdr:col>
      <xdr:colOff>247650</xdr:colOff>
      <xdr:row>14</xdr:row>
      <xdr:rowOff>9525</xdr:rowOff>
    </xdr:to>
    <xdr:sp macro="" textlink="">
      <xdr:nvSpPr>
        <xdr:cNvPr id="13" name="フリーフォーム: 図形 12">
          <a:extLst>
            <a:ext uri="{FF2B5EF4-FFF2-40B4-BE49-F238E27FC236}">
              <a16:creationId xmlns:a16="http://schemas.microsoft.com/office/drawing/2014/main" id="{A3F7509F-DBED-4D44-A7D9-6524C67DB501}"/>
            </a:ext>
          </a:extLst>
        </xdr:cNvPr>
        <xdr:cNvSpPr/>
      </xdr:nvSpPr>
      <xdr:spPr bwMode="gray">
        <a:xfrm>
          <a:off x="2085975" y="30956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12</xdr:row>
      <xdr:rowOff>0</xdr:rowOff>
    </xdr:from>
    <xdr:to>
      <xdr:col>10</xdr:col>
      <xdr:colOff>238125</xdr:colOff>
      <xdr:row>14</xdr:row>
      <xdr:rowOff>9525</xdr:rowOff>
    </xdr:to>
    <xdr:sp macro="" textlink="">
      <xdr:nvSpPr>
        <xdr:cNvPr id="18" name="フリーフォーム: 図形 17">
          <a:extLst>
            <a:ext uri="{FF2B5EF4-FFF2-40B4-BE49-F238E27FC236}">
              <a16:creationId xmlns:a16="http://schemas.microsoft.com/office/drawing/2014/main" id="{C2A64E88-C1C4-48D2-A30A-463D29B5CA5F}"/>
            </a:ext>
          </a:extLst>
        </xdr:cNvPr>
        <xdr:cNvSpPr/>
      </xdr:nvSpPr>
      <xdr:spPr bwMode="gray">
        <a:xfrm>
          <a:off x="7334250" y="23812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18</xdr:row>
      <xdr:rowOff>19051</xdr:rowOff>
    </xdr:from>
    <xdr:to>
      <xdr:col>2</xdr:col>
      <xdr:colOff>257176</xdr:colOff>
      <xdr:row>19</xdr:row>
      <xdr:rowOff>219076</xdr:rowOff>
    </xdr:to>
    <xdr:grpSp>
      <xdr:nvGrpSpPr>
        <xdr:cNvPr id="10" name="グループ化 9">
          <a:extLst>
            <a:ext uri="{FF2B5EF4-FFF2-40B4-BE49-F238E27FC236}">
              <a16:creationId xmlns:a16="http://schemas.microsoft.com/office/drawing/2014/main" id="{4116FE8B-2D13-4877-BCCE-80EFF5990F38}"/>
            </a:ext>
          </a:extLst>
        </xdr:cNvPr>
        <xdr:cNvGrpSpPr/>
      </xdr:nvGrpSpPr>
      <xdr:grpSpPr>
        <a:xfrm>
          <a:off x="1247776" y="5353051"/>
          <a:ext cx="514350" cy="361950"/>
          <a:chOff x="4215300" y="2032095"/>
          <a:chExt cx="776965" cy="698799"/>
        </a:xfrm>
      </xdr:grpSpPr>
      <xdr:sp macro="" textlink="">
        <xdr:nvSpPr>
          <xdr:cNvPr id="11" name="フローチャート: 論理積ゲート 10">
            <a:extLst>
              <a:ext uri="{FF2B5EF4-FFF2-40B4-BE49-F238E27FC236}">
                <a16:creationId xmlns:a16="http://schemas.microsoft.com/office/drawing/2014/main" id="{DD606989-CACE-4FC1-A1BA-F01D7AF7052F}"/>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BC612145-933A-481F-9275-38912C5D516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638175</xdr:colOff>
      <xdr:row>6</xdr:row>
      <xdr:rowOff>0</xdr:rowOff>
    </xdr:from>
    <xdr:to>
      <xdr:col>7</xdr:col>
      <xdr:colOff>257175</xdr:colOff>
      <xdr:row>8</xdr:row>
      <xdr:rowOff>38100</xdr:rowOff>
    </xdr:to>
    <xdr:grpSp>
      <xdr:nvGrpSpPr>
        <xdr:cNvPr id="8" name="グループ化 7">
          <a:extLst>
            <a:ext uri="{FF2B5EF4-FFF2-40B4-BE49-F238E27FC236}">
              <a16:creationId xmlns:a16="http://schemas.microsoft.com/office/drawing/2014/main" id="{08AE1A2A-EF9E-46B3-9CDE-66B8FDBA9508}"/>
            </a:ext>
          </a:extLst>
        </xdr:cNvPr>
        <xdr:cNvGrpSpPr/>
      </xdr:nvGrpSpPr>
      <xdr:grpSpPr>
        <a:xfrm>
          <a:off x="6419850" y="1143000"/>
          <a:ext cx="638175" cy="419100"/>
          <a:chOff x="4215300" y="1967090"/>
          <a:chExt cx="776965" cy="698799"/>
        </a:xfrm>
      </xdr:grpSpPr>
      <xdr:sp macro="" textlink="">
        <xdr:nvSpPr>
          <xdr:cNvPr id="9" name="フローチャート: 論理積ゲート 8">
            <a:extLst>
              <a:ext uri="{FF2B5EF4-FFF2-40B4-BE49-F238E27FC236}">
                <a16:creationId xmlns:a16="http://schemas.microsoft.com/office/drawing/2014/main" id="{1F5E220B-3C11-4B1D-BE4F-25F9815B01BD}"/>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0" name="テキスト ボックス 25">
            <a:extLst>
              <a:ext uri="{FF2B5EF4-FFF2-40B4-BE49-F238E27FC236}">
                <a16:creationId xmlns:a16="http://schemas.microsoft.com/office/drawing/2014/main" id="{9E2D0685-7F96-4E98-8CF2-4CAB554D192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438150</xdr:colOff>
      <xdr:row>13</xdr:row>
      <xdr:rowOff>9525</xdr:rowOff>
    </xdr:from>
    <xdr:to>
      <xdr:col>11</xdr:col>
      <xdr:colOff>238125</xdr:colOff>
      <xdr:row>15</xdr:row>
      <xdr:rowOff>19050</xdr:rowOff>
    </xdr:to>
    <xdr:sp macro="" textlink="">
      <xdr:nvSpPr>
        <xdr:cNvPr id="11" name="フリーフォーム: 図形 10">
          <a:extLst>
            <a:ext uri="{FF2B5EF4-FFF2-40B4-BE49-F238E27FC236}">
              <a16:creationId xmlns:a16="http://schemas.microsoft.com/office/drawing/2014/main" id="{EC637FC9-EA49-44C7-AB61-26D4D1587FE1}"/>
            </a:ext>
          </a:extLst>
        </xdr:cNvPr>
        <xdr:cNvSpPr/>
      </xdr:nvSpPr>
      <xdr:spPr bwMode="gray">
        <a:xfrm>
          <a:off x="9048750" y="40576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24</xdr:row>
      <xdr:rowOff>0</xdr:rowOff>
    </xdr:from>
    <xdr:to>
      <xdr:col>7</xdr:col>
      <xdr:colOff>266700</xdr:colOff>
      <xdr:row>26</xdr:row>
      <xdr:rowOff>38100</xdr:rowOff>
    </xdr:to>
    <xdr:grpSp>
      <xdr:nvGrpSpPr>
        <xdr:cNvPr id="17" name="グループ化 16">
          <a:extLst>
            <a:ext uri="{FF2B5EF4-FFF2-40B4-BE49-F238E27FC236}">
              <a16:creationId xmlns:a16="http://schemas.microsoft.com/office/drawing/2014/main" id="{642BA85A-FF2B-444C-872E-E8A0F97EAB4B}"/>
            </a:ext>
          </a:extLst>
        </xdr:cNvPr>
        <xdr:cNvGrpSpPr/>
      </xdr:nvGrpSpPr>
      <xdr:grpSpPr>
        <a:xfrm>
          <a:off x="6429375" y="5524500"/>
          <a:ext cx="638175" cy="41910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C6C52FC2-1411-43E2-9661-C98889F4B2A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DFC5E001-CC7C-40DF-9E18-F7380C32677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29</xdr:row>
      <xdr:rowOff>114300</xdr:rowOff>
    </xdr:from>
    <xdr:to>
      <xdr:col>11</xdr:col>
      <xdr:colOff>228600</xdr:colOff>
      <xdr:row>31</xdr:row>
      <xdr:rowOff>123825</xdr:rowOff>
    </xdr:to>
    <xdr:sp macro="" textlink="">
      <xdr:nvSpPr>
        <xdr:cNvPr id="20" name="フリーフォーム: 図形 19">
          <a:extLst>
            <a:ext uri="{FF2B5EF4-FFF2-40B4-BE49-F238E27FC236}">
              <a16:creationId xmlns:a16="http://schemas.microsoft.com/office/drawing/2014/main" id="{3FA9F11F-BDB4-4273-9483-81F11005FBED}"/>
            </a:ext>
          </a:extLst>
        </xdr:cNvPr>
        <xdr:cNvSpPr/>
      </xdr:nvSpPr>
      <xdr:spPr bwMode="gray">
        <a:xfrm>
          <a:off x="9039225" y="94011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39</xdr:row>
      <xdr:rowOff>219075</xdr:rowOff>
    </xdr:from>
    <xdr:to>
      <xdr:col>7</xdr:col>
      <xdr:colOff>257175</xdr:colOff>
      <xdr:row>42</xdr:row>
      <xdr:rowOff>19050</xdr:rowOff>
    </xdr:to>
    <xdr:grpSp>
      <xdr:nvGrpSpPr>
        <xdr:cNvPr id="25" name="グループ化 24">
          <a:extLst>
            <a:ext uri="{FF2B5EF4-FFF2-40B4-BE49-F238E27FC236}">
              <a16:creationId xmlns:a16="http://schemas.microsoft.com/office/drawing/2014/main" id="{9AEFD08A-C0A5-45BC-B2F1-3B8C9CD0C65D}"/>
            </a:ext>
          </a:extLst>
        </xdr:cNvPr>
        <xdr:cNvGrpSpPr/>
      </xdr:nvGrpSpPr>
      <xdr:grpSpPr>
        <a:xfrm>
          <a:off x="6419850" y="9906000"/>
          <a:ext cx="638175" cy="400050"/>
          <a:chOff x="4215300" y="1967090"/>
          <a:chExt cx="776965" cy="698799"/>
        </a:xfrm>
      </xdr:grpSpPr>
      <xdr:sp macro="" textlink="">
        <xdr:nvSpPr>
          <xdr:cNvPr id="26" name="フローチャート: 論理積ゲート 25">
            <a:extLst>
              <a:ext uri="{FF2B5EF4-FFF2-40B4-BE49-F238E27FC236}">
                <a16:creationId xmlns:a16="http://schemas.microsoft.com/office/drawing/2014/main" id="{C11877D5-7D23-46E7-8D2C-BEB1D477272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EE7FBD29-909A-44A6-9CB9-9E24A11BD98D}"/>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46</xdr:row>
      <xdr:rowOff>219075</xdr:rowOff>
    </xdr:from>
    <xdr:to>
      <xdr:col>11</xdr:col>
      <xdr:colOff>238125</xdr:colOff>
      <xdr:row>48</xdr:row>
      <xdr:rowOff>228600</xdr:rowOff>
    </xdr:to>
    <xdr:sp macro="" textlink="">
      <xdr:nvSpPr>
        <xdr:cNvPr id="28" name="フリーフォーム: 図形 27">
          <a:extLst>
            <a:ext uri="{FF2B5EF4-FFF2-40B4-BE49-F238E27FC236}">
              <a16:creationId xmlns:a16="http://schemas.microsoft.com/office/drawing/2014/main" id="{6D741A72-0585-4E49-8501-BCF3C77B612A}"/>
            </a:ext>
          </a:extLst>
        </xdr:cNvPr>
        <xdr:cNvSpPr/>
      </xdr:nvSpPr>
      <xdr:spPr bwMode="gray">
        <a:xfrm>
          <a:off x="9048750" y="154590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57</xdr:row>
      <xdr:rowOff>219075</xdr:rowOff>
    </xdr:from>
    <xdr:to>
      <xdr:col>7</xdr:col>
      <xdr:colOff>257175</xdr:colOff>
      <xdr:row>60</xdr:row>
      <xdr:rowOff>19050</xdr:rowOff>
    </xdr:to>
    <xdr:grpSp>
      <xdr:nvGrpSpPr>
        <xdr:cNvPr id="29" name="グループ化 28">
          <a:extLst>
            <a:ext uri="{FF2B5EF4-FFF2-40B4-BE49-F238E27FC236}">
              <a16:creationId xmlns:a16="http://schemas.microsoft.com/office/drawing/2014/main" id="{09E004E2-4195-4D19-8756-06832839BA89}"/>
            </a:ext>
          </a:extLst>
        </xdr:cNvPr>
        <xdr:cNvGrpSpPr/>
      </xdr:nvGrpSpPr>
      <xdr:grpSpPr>
        <a:xfrm>
          <a:off x="6419850" y="14668500"/>
          <a:ext cx="638175" cy="400050"/>
          <a:chOff x="4215300" y="1967090"/>
          <a:chExt cx="776965" cy="698799"/>
        </a:xfrm>
      </xdr:grpSpPr>
      <xdr:sp macro="" textlink="">
        <xdr:nvSpPr>
          <xdr:cNvPr id="30" name="フローチャート: 論理積ゲート 29">
            <a:extLst>
              <a:ext uri="{FF2B5EF4-FFF2-40B4-BE49-F238E27FC236}">
                <a16:creationId xmlns:a16="http://schemas.microsoft.com/office/drawing/2014/main" id="{84C2581A-B283-4B51-A7AB-E1E25759F70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1" name="テキスト ボックス 25">
            <a:extLst>
              <a:ext uri="{FF2B5EF4-FFF2-40B4-BE49-F238E27FC236}">
                <a16:creationId xmlns:a16="http://schemas.microsoft.com/office/drawing/2014/main" id="{EA54F7CA-C497-4D01-A75E-EBA5D9D1A2E1}"/>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64</xdr:row>
      <xdr:rowOff>219075</xdr:rowOff>
    </xdr:from>
    <xdr:to>
      <xdr:col>11</xdr:col>
      <xdr:colOff>238125</xdr:colOff>
      <xdr:row>66</xdr:row>
      <xdr:rowOff>228600</xdr:rowOff>
    </xdr:to>
    <xdr:sp macro="" textlink="">
      <xdr:nvSpPr>
        <xdr:cNvPr id="32" name="フリーフォーム: 図形 31">
          <a:extLst>
            <a:ext uri="{FF2B5EF4-FFF2-40B4-BE49-F238E27FC236}">
              <a16:creationId xmlns:a16="http://schemas.microsoft.com/office/drawing/2014/main" id="{86D267AD-0C5F-44BC-AEC8-830D86AB71AC}"/>
            </a:ext>
          </a:extLst>
        </xdr:cNvPr>
        <xdr:cNvSpPr/>
      </xdr:nvSpPr>
      <xdr:spPr bwMode="gray">
        <a:xfrm>
          <a:off x="9048750" y="159353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76</xdr:row>
      <xdr:rowOff>0</xdr:rowOff>
    </xdr:from>
    <xdr:to>
      <xdr:col>7</xdr:col>
      <xdr:colOff>266700</xdr:colOff>
      <xdr:row>78</xdr:row>
      <xdr:rowOff>38100</xdr:rowOff>
    </xdr:to>
    <xdr:grpSp>
      <xdr:nvGrpSpPr>
        <xdr:cNvPr id="33" name="グループ化 32">
          <a:extLst>
            <a:ext uri="{FF2B5EF4-FFF2-40B4-BE49-F238E27FC236}">
              <a16:creationId xmlns:a16="http://schemas.microsoft.com/office/drawing/2014/main" id="{662E29BB-473D-4AF3-8A9E-1D428E457AA0}"/>
            </a:ext>
          </a:extLst>
        </xdr:cNvPr>
        <xdr:cNvGrpSpPr/>
      </xdr:nvGrpSpPr>
      <xdr:grpSpPr>
        <a:xfrm>
          <a:off x="6429375" y="19431000"/>
          <a:ext cx="638175" cy="419100"/>
          <a:chOff x="4215300" y="1967090"/>
          <a:chExt cx="776965" cy="698799"/>
        </a:xfrm>
      </xdr:grpSpPr>
      <xdr:sp macro="" textlink="">
        <xdr:nvSpPr>
          <xdr:cNvPr id="34" name="フローチャート: 論理積ゲート 33">
            <a:extLst>
              <a:ext uri="{FF2B5EF4-FFF2-40B4-BE49-F238E27FC236}">
                <a16:creationId xmlns:a16="http://schemas.microsoft.com/office/drawing/2014/main" id="{0FDB3E46-3678-45AE-956F-36EDA8B9DEB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5" name="テキスト ボックス 25">
            <a:extLst>
              <a:ext uri="{FF2B5EF4-FFF2-40B4-BE49-F238E27FC236}">
                <a16:creationId xmlns:a16="http://schemas.microsoft.com/office/drawing/2014/main" id="{5F7E999B-CE4F-4B56-AA27-F6BF1ECA85B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81</xdr:row>
      <xdr:rowOff>114300</xdr:rowOff>
    </xdr:from>
    <xdr:to>
      <xdr:col>11</xdr:col>
      <xdr:colOff>228600</xdr:colOff>
      <xdr:row>83</xdr:row>
      <xdr:rowOff>123825</xdr:rowOff>
    </xdr:to>
    <xdr:sp macro="" textlink="">
      <xdr:nvSpPr>
        <xdr:cNvPr id="36" name="フリーフォーム: 図形 35">
          <a:extLst>
            <a:ext uri="{FF2B5EF4-FFF2-40B4-BE49-F238E27FC236}">
              <a16:creationId xmlns:a16="http://schemas.microsoft.com/office/drawing/2014/main" id="{990ECB7A-A18F-4591-9D5B-6DE38580DC9B}"/>
            </a:ext>
          </a:extLst>
        </xdr:cNvPr>
        <xdr:cNvSpPr/>
      </xdr:nvSpPr>
      <xdr:spPr bwMode="gray">
        <a:xfrm>
          <a:off x="9039225" y="274986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91</xdr:row>
      <xdr:rowOff>219075</xdr:rowOff>
    </xdr:from>
    <xdr:to>
      <xdr:col>7</xdr:col>
      <xdr:colOff>257175</xdr:colOff>
      <xdr:row>94</xdr:row>
      <xdr:rowOff>19050</xdr:rowOff>
    </xdr:to>
    <xdr:grpSp>
      <xdr:nvGrpSpPr>
        <xdr:cNvPr id="37" name="グループ化 36">
          <a:extLst>
            <a:ext uri="{FF2B5EF4-FFF2-40B4-BE49-F238E27FC236}">
              <a16:creationId xmlns:a16="http://schemas.microsoft.com/office/drawing/2014/main" id="{037F4DBC-FF34-495F-9648-52D5F98E43D9}"/>
            </a:ext>
          </a:extLst>
        </xdr:cNvPr>
        <xdr:cNvGrpSpPr/>
      </xdr:nvGrpSpPr>
      <xdr:grpSpPr>
        <a:xfrm>
          <a:off x="6419850" y="23812500"/>
          <a:ext cx="638175" cy="400050"/>
          <a:chOff x="4215300" y="1967090"/>
          <a:chExt cx="776965" cy="698799"/>
        </a:xfrm>
      </xdr:grpSpPr>
      <xdr:sp macro="" textlink="">
        <xdr:nvSpPr>
          <xdr:cNvPr id="38" name="フローチャート: 論理積ゲート 37">
            <a:extLst>
              <a:ext uri="{FF2B5EF4-FFF2-40B4-BE49-F238E27FC236}">
                <a16:creationId xmlns:a16="http://schemas.microsoft.com/office/drawing/2014/main" id="{5F6FDDCB-020F-4507-906B-3DAD62CBC47E}"/>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9" name="テキスト ボックス 25">
            <a:extLst>
              <a:ext uri="{FF2B5EF4-FFF2-40B4-BE49-F238E27FC236}">
                <a16:creationId xmlns:a16="http://schemas.microsoft.com/office/drawing/2014/main" id="{1C8C91B0-6B4A-442B-B6D3-52AB86B76FDF}"/>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98</xdr:row>
      <xdr:rowOff>104775</xdr:rowOff>
    </xdr:from>
    <xdr:to>
      <xdr:col>8</xdr:col>
      <xdr:colOff>228600</xdr:colOff>
      <xdr:row>100</xdr:row>
      <xdr:rowOff>114300</xdr:rowOff>
    </xdr:to>
    <xdr:sp macro="" textlink="">
      <xdr:nvSpPr>
        <xdr:cNvPr id="41" name="フリーフォーム: 図形 40">
          <a:extLst>
            <a:ext uri="{FF2B5EF4-FFF2-40B4-BE49-F238E27FC236}">
              <a16:creationId xmlns:a16="http://schemas.microsoft.com/office/drawing/2014/main" id="{E7BCB579-A4E6-4038-BA25-8D9E6AA16796}"/>
            </a:ext>
          </a:extLst>
        </xdr:cNvPr>
        <xdr:cNvSpPr/>
      </xdr:nvSpPr>
      <xdr:spPr bwMode="gray">
        <a:xfrm>
          <a:off x="6762750" y="332041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108</xdr:row>
      <xdr:rowOff>219075</xdr:rowOff>
    </xdr:from>
    <xdr:to>
      <xdr:col>7</xdr:col>
      <xdr:colOff>257175</xdr:colOff>
      <xdr:row>111</xdr:row>
      <xdr:rowOff>19050</xdr:rowOff>
    </xdr:to>
    <xdr:grpSp>
      <xdr:nvGrpSpPr>
        <xdr:cNvPr id="43" name="グループ化 42">
          <a:extLst>
            <a:ext uri="{FF2B5EF4-FFF2-40B4-BE49-F238E27FC236}">
              <a16:creationId xmlns:a16="http://schemas.microsoft.com/office/drawing/2014/main" id="{55F960DC-892F-4432-8160-490F05B297D1}"/>
            </a:ext>
          </a:extLst>
        </xdr:cNvPr>
        <xdr:cNvGrpSpPr/>
      </xdr:nvGrpSpPr>
      <xdr:grpSpPr>
        <a:xfrm>
          <a:off x="6419850" y="28003500"/>
          <a:ext cx="638175" cy="400050"/>
          <a:chOff x="4215300" y="1967090"/>
          <a:chExt cx="776965" cy="698799"/>
        </a:xfrm>
      </xdr:grpSpPr>
      <xdr:sp macro="" textlink="">
        <xdr:nvSpPr>
          <xdr:cNvPr id="44" name="フローチャート: 論理積ゲート 43">
            <a:extLst>
              <a:ext uri="{FF2B5EF4-FFF2-40B4-BE49-F238E27FC236}">
                <a16:creationId xmlns:a16="http://schemas.microsoft.com/office/drawing/2014/main" id="{9EBB03F2-B2F4-46B4-A370-7A6EA91C110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5" name="テキスト ボックス 25">
            <a:extLst>
              <a:ext uri="{FF2B5EF4-FFF2-40B4-BE49-F238E27FC236}">
                <a16:creationId xmlns:a16="http://schemas.microsoft.com/office/drawing/2014/main" id="{CDEFA7A9-68EA-4088-AF70-D05A909865E6}"/>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115</xdr:row>
      <xdr:rowOff>104775</xdr:rowOff>
    </xdr:from>
    <xdr:to>
      <xdr:col>8</xdr:col>
      <xdr:colOff>228600</xdr:colOff>
      <xdr:row>117</xdr:row>
      <xdr:rowOff>114300</xdr:rowOff>
    </xdr:to>
    <xdr:sp macro="" textlink="">
      <xdr:nvSpPr>
        <xdr:cNvPr id="46" name="フリーフォーム: 図形 45">
          <a:extLst>
            <a:ext uri="{FF2B5EF4-FFF2-40B4-BE49-F238E27FC236}">
              <a16:creationId xmlns:a16="http://schemas.microsoft.com/office/drawing/2014/main" id="{9E0482D9-595F-4BEB-9BEE-066CD96CA671}"/>
            </a:ext>
          </a:extLst>
        </xdr:cNvPr>
        <xdr:cNvSpPr/>
      </xdr:nvSpPr>
      <xdr:spPr bwMode="gray">
        <a:xfrm>
          <a:off x="6762750" y="327279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771525</xdr:colOff>
      <xdr:row>14</xdr:row>
      <xdr:rowOff>133350</xdr:rowOff>
    </xdr:from>
    <xdr:to>
      <xdr:col>3</xdr:col>
      <xdr:colOff>238125</xdr:colOff>
      <xdr:row>16</xdr:row>
      <xdr:rowOff>142875</xdr:rowOff>
    </xdr:to>
    <xdr:sp macro="" textlink="">
      <xdr:nvSpPr>
        <xdr:cNvPr id="40" name="フリーフォーム: 図形 39">
          <a:extLst>
            <a:ext uri="{FF2B5EF4-FFF2-40B4-BE49-F238E27FC236}">
              <a16:creationId xmlns:a16="http://schemas.microsoft.com/office/drawing/2014/main" id="{87D59B19-9C3D-4C81-9254-29D241D86FB4}"/>
            </a:ext>
          </a:extLst>
        </xdr:cNvPr>
        <xdr:cNvSpPr/>
      </xdr:nvSpPr>
      <xdr:spPr bwMode="gray">
        <a:xfrm>
          <a:off x="2476500" y="46577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7B39-5CFD-4744-A275-60A730B12AF4}">
  <dimension ref="B2:D80"/>
  <sheetViews>
    <sheetView tabSelected="1" zoomScale="84" zoomScaleNormal="84" workbookViewId="0"/>
  </sheetViews>
  <sheetFormatPr defaultRowHeight="15" x14ac:dyDescent="0.4"/>
  <cols>
    <col min="1" max="1" width="9" style="1"/>
    <col min="2" max="2" width="116.375" style="1" customWidth="1"/>
    <col min="3" max="3" width="54" style="1" customWidth="1"/>
    <col min="4" max="4" width="43.75" style="1" customWidth="1"/>
    <col min="5" max="16384" width="9" style="1"/>
  </cols>
  <sheetData>
    <row r="2" spans="2:2" ht="22.5" x14ac:dyDescent="0.4">
      <c r="B2" s="34" t="s">
        <v>57</v>
      </c>
    </row>
    <row r="3" spans="2:2" x14ac:dyDescent="0.4">
      <c r="B3" s="11"/>
    </row>
    <row r="27" spans="2:3" ht="18.75" x14ac:dyDescent="0.4">
      <c r="B27" s="35" t="s">
        <v>58</v>
      </c>
    </row>
    <row r="28" spans="2:3" x14ac:dyDescent="0.4">
      <c r="B28" s="1" t="s">
        <v>59</v>
      </c>
    </row>
    <row r="29" spans="2:3" ht="15.75" thickBot="1" x14ac:dyDescent="0.45">
      <c r="B29" s="36" t="s">
        <v>60</v>
      </c>
      <c r="C29" s="36" t="s">
        <v>61</v>
      </c>
    </row>
    <row r="30" spans="2:3" ht="15.75" thickTop="1" x14ac:dyDescent="0.4">
      <c r="B30" s="37" t="s">
        <v>62</v>
      </c>
      <c r="C30" s="28"/>
    </row>
    <row r="31" spans="2:3" x14ac:dyDescent="0.4">
      <c r="B31" s="14" t="s">
        <v>63</v>
      </c>
      <c r="C31" s="9"/>
    </row>
    <row r="32" spans="2:3" ht="30" x14ac:dyDescent="0.4">
      <c r="B32" s="32" t="s">
        <v>64</v>
      </c>
      <c r="C32" s="9"/>
    </row>
    <row r="33" spans="2:4" ht="30" x14ac:dyDescent="0.4">
      <c r="B33" s="32" t="s">
        <v>65</v>
      </c>
      <c r="C33" s="9"/>
    </row>
    <row r="37" spans="2:4" ht="18.75" x14ac:dyDescent="0.4">
      <c r="B37" s="35" t="s">
        <v>66</v>
      </c>
    </row>
    <row r="40" spans="2:4" ht="43.5" customHeight="1" x14ac:dyDescent="0.4"/>
    <row r="41" spans="2:4" ht="17.25" customHeight="1" x14ac:dyDescent="0.4"/>
    <row r="43" spans="2:4" ht="15.75" thickBot="1" x14ac:dyDescent="0.45">
      <c r="B43" s="36" t="s">
        <v>67</v>
      </c>
      <c r="C43" s="36" t="s">
        <v>68</v>
      </c>
    </row>
    <row r="44" spans="2:4" ht="15.75" thickTop="1" x14ac:dyDescent="0.4">
      <c r="B44" s="29" t="s">
        <v>69</v>
      </c>
      <c r="C44" s="28"/>
    </row>
    <row r="45" spans="2:4" x14ac:dyDescent="0.4">
      <c r="B45" s="14" t="s">
        <v>70</v>
      </c>
      <c r="C45" s="9"/>
    </row>
    <row r="47" spans="2:4" x14ac:dyDescent="0.4">
      <c r="B47" s="1" t="s">
        <v>71</v>
      </c>
    </row>
    <row r="48" spans="2:4" ht="15.75" thickBot="1" x14ac:dyDescent="0.45">
      <c r="B48" s="38" t="s">
        <v>72</v>
      </c>
      <c r="C48" s="39" t="s">
        <v>73</v>
      </c>
      <c r="D48" s="36" t="s">
        <v>74</v>
      </c>
    </row>
    <row r="49" spans="2:4" ht="15.75" thickTop="1" x14ac:dyDescent="0.4">
      <c r="B49" s="40" t="s">
        <v>75</v>
      </c>
      <c r="C49" s="41" t="s">
        <v>81</v>
      </c>
      <c r="D49" s="29" t="s">
        <v>86</v>
      </c>
    </row>
    <row r="50" spans="2:4" x14ac:dyDescent="0.4">
      <c r="B50" s="42" t="s">
        <v>76</v>
      </c>
      <c r="C50" s="43" t="s">
        <v>82</v>
      </c>
      <c r="D50" s="14" t="s">
        <v>87</v>
      </c>
    </row>
    <row r="51" spans="2:4" x14ac:dyDescent="0.4">
      <c r="B51" s="42" t="s">
        <v>77</v>
      </c>
      <c r="C51" s="43" t="s">
        <v>83</v>
      </c>
      <c r="D51" s="14" t="s">
        <v>88</v>
      </c>
    </row>
    <row r="52" spans="2:4" x14ac:dyDescent="0.4">
      <c r="B52" s="42" t="s">
        <v>79</v>
      </c>
      <c r="C52" s="43" t="s">
        <v>84</v>
      </c>
      <c r="D52" s="14" t="s">
        <v>88</v>
      </c>
    </row>
    <row r="53" spans="2:4" x14ac:dyDescent="0.4">
      <c r="B53" s="42" t="s">
        <v>80</v>
      </c>
      <c r="C53" s="43" t="s">
        <v>85</v>
      </c>
      <c r="D53" s="14" t="s">
        <v>89</v>
      </c>
    </row>
    <row r="54" spans="2:4" x14ac:dyDescent="0.4">
      <c r="B54" s="11"/>
    </row>
    <row r="55" spans="2:4" x14ac:dyDescent="0.4">
      <c r="B55" s="11"/>
    </row>
    <row r="56" spans="2:4" x14ac:dyDescent="0.4">
      <c r="B56" s="11"/>
    </row>
    <row r="57" spans="2:4" x14ac:dyDescent="0.4">
      <c r="B57" s="11"/>
    </row>
    <row r="60" spans="2:4" x14ac:dyDescent="0.4">
      <c r="B60" s="11"/>
    </row>
    <row r="61" spans="2:4" x14ac:dyDescent="0.4">
      <c r="B61" s="11"/>
    </row>
    <row r="74" spans="2:2" x14ac:dyDescent="0.4">
      <c r="B74" s="11"/>
    </row>
    <row r="77" spans="2:2" x14ac:dyDescent="0.4">
      <c r="B77" s="11"/>
    </row>
    <row r="80" spans="2:2" x14ac:dyDescent="0.4">
      <c r="B80" s="11"/>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9E1-CEA0-4575-94D3-C17BD9DA2AB7}">
  <dimension ref="A1:T128"/>
  <sheetViews>
    <sheetView workbookViewId="0"/>
  </sheetViews>
  <sheetFormatPr defaultRowHeight="15" x14ac:dyDescent="0.4"/>
  <cols>
    <col min="1" max="1" width="9" style="1"/>
    <col min="2" max="9" width="13.375" style="1" bestFit="1" customWidth="1"/>
    <col min="10" max="15" width="9" style="1"/>
    <col min="16" max="16" width="18.25" style="1" customWidth="1"/>
    <col min="17" max="17" width="16.75" style="1" customWidth="1"/>
    <col min="18" max="18" width="9" style="1"/>
    <col min="19" max="19" width="30.25" style="1" customWidth="1"/>
    <col min="20" max="16384" width="9" style="1"/>
  </cols>
  <sheetData>
    <row r="1" spans="2:20" x14ac:dyDescent="0.4">
      <c r="B1" s="1" t="s">
        <v>347</v>
      </c>
      <c r="C1" s="1" t="s">
        <v>348</v>
      </c>
      <c r="D1" s="1" t="s">
        <v>349</v>
      </c>
      <c r="E1" s="1" t="s">
        <v>350</v>
      </c>
      <c r="F1" s="1" t="s">
        <v>351</v>
      </c>
      <c r="G1" s="1" t="s">
        <v>352</v>
      </c>
      <c r="H1" s="1" t="s">
        <v>353</v>
      </c>
      <c r="I1" s="1" t="s">
        <v>354</v>
      </c>
    </row>
    <row r="2" spans="2:20" x14ac:dyDescent="0.4">
      <c r="B2" s="1" t="str">
        <f>H4</f>
        <v>Difficult</v>
      </c>
      <c r="C2" s="1" t="str">
        <f>H22</f>
        <v>Difficult</v>
      </c>
      <c r="D2" s="1" t="str">
        <f>H38</f>
        <v>Difficult</v>
      </c>
      <c r="E2" s="1" t="str">
        <f>H56</f>
        <v>Difficult</v>
      </c>
      <c r="F2" s="1" t="str">
        <f>H74</f>
        <v>Difficult</v>
      </c>
      <c r="G2" s="1" t="str">
        <f>H90</f>
        <v>Difficult</v>
      </c>
      <c r="H2" s="1" t="str">
        <f>H107</f>
        <v>Difficult</v>
      </c>
      <c r="I2" s="1" t="str">
        <f>H124</f>
        <v>Difficult</v>
      </c>
    </row>
    <row r="3" spans="2:20" x14ac:dyDescent="0.4">
      <c r="O3" s="98" t="s">
        <v>99</v>
      </c>
      <c r="P3" s="17" t="s">
        <v>402</v>
      </c>
      <c r="Q3" s="19"/>
      <c r="R3" s="19"/>
      <c r="S3" s="95"/>
      <c r="T3" s="98" t="str">
        <f>'IV. Result of Assessment'!AE43</f>
        <v>FALSE</v>
      </c>
    </row>
    <row r="4" spans="2:20" x14ac:dyDescent="0.4">
      <c r="F4" s="129" t="s">
        <v>260</v>
      </c>
      <c r="G4" s="129"/>
      <c r="H4" s="129" t="str">
        <f>IF(AND(C12="TRUE",F12="TRUE",I12="TRUE",L12="TRUE"),"Applicable","Difficult")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00"/>
      <c r="H7" s="101"/>
      <c r="O7" s="99" t="s">
        <v>106</v>
      </c>
      <c r="P7" s="94" t="s">
        <v>406</v>
      </c>
      <c r="S7" s="93"/>
      <c r="T7" s="99" t="str">
        <f>'IV. Result of Assessment'!AE47</f>
        <v>FALSE</v>
      </c>
    </row>
    <row r="8" spans="2:20" x14ac:dyDescent="0.4">
      <c r="G8" s="93"/>
      <c r="H8" s="94"/>
      <c r="O8" s="99" t="s">
        <v>110</v>
      </c>
      <c r="P8" s="94" t="s">
        <v>407</v>
      </c>
      <c r="S8" s="93"/>
      <c r="T8" s="99" t="str">
        <f>'IV. Result of Assessment'!AE48</f>
        <v>FALSE</v>
      </c>
    </row>
    <row r="9" spans="2:20" x14ac:dyDescent="0.4">
      <c r="G9" s="93"/>
      <c r="H9" s="94"/>
      <c r="I9" s="23"/>
      <c r="J9" s="23"/>
      <c r="K9" s="23"/>
      <c r="O9" s="99" t="s">
        <v>111</v>
      </c>
      <c r="P9" s="94" t="s">
        <v>408</v>
      </c>
      <c r="S9" s="93"/>
      <c r="T9" s="99" t="str">
        <f>'IV. Result of Assessment'!AE49</f>
        <v>FALSE</v>
      </c>
    </row>
    <row r="10" spans="2:20" x14ac:dyDescent="0.4">
      <c r="B10" s="93"/>
      <c r="C10" s="17"/>
      <c r="D10" s="19"/>
      <c r="E10" s="95"/>
      <c r="F10" s="17"/>
      <c r="G10" s="19"/>
      <c r="H10" s="95"/>
      <c r="I10" s="17"/>
      <c r="J10" s="19"/>
      <c r="K10" s="95"/>
      <c r="L10" s="94"/>
      <c r="O10" s="99" t="s">
        <v>116</v>
      </c>
      <c r="P10" s="94" t="s">
        <v>409</v>
      </c>
      <c r="S10" s="93"/>
      <c r="T10" s="99" t="str">
        <f>'IV. Result of Assessment'!AE50</f>
        <v>FALSE</v>
      </c>
    </row>
    <row r="11" spans="2:20" x14ac:dyDescent="0.4">
      <c r="B11" s="96"/>
      <c r="C11" s="97"/>
      <c r="E11" s="96"/>
      <c r="F11" s="97"/>
      <c r="H11" s="96"/>
      <c r="I11" s="97"/>
      <c r="K11" s="93"/>
      <c r="L11" s="94"/>
      <c r="O11" s="99" t="s">
        <v>117</v>
      </c>
      <c r="P11" s="94" t="s">
        <v>410</v>
      </c>
      <c r="S11" s="93"/>
      <c r="T11" s="99" t="str">
        <f>'IV. Result of Assessment'!AE51</f>
        <v>FALSE</v>
      </c>
    </row>
    <row r="12" spans="2:20" ht="90" x14ac:dyDescent="0.4">
      <c r="B12" s="32" t="s">
        <v>105</v>
      </c>
      <c r="C12" s="14" t="str">
        <f>T6</f>
        <v>FALSE</v>
      </c>
      <c r="E12" s="32" t="s">
        <v>111</v>
      </c>
      <c r="F12" s="14" t="str">
        <f>T9</f>
        <v>FALSE</v>
      </c>
      <c r="H12" s="32" t="s">
        <v>363</v>
      </c>
      <c r="I12" s="14" t="str">
        <f>IF(OR(B19="TRUE",E19="TRUE"),"TRUE","FALSE")</f>
        <v>FALSE</v>
      </c>
      <c r="K12" s="32" t="s">
        <v>355</v>
      </c>
      <c r="L12" s="14" t="str">
        <f>IF(OR(G18="TRUE",J18="TRUE",M18="TRUE"),"TRUE","FALSE")</f>
        <v>FALSE</v>
      </c>
      <c r="O12" s="99" t="s">
        <v>118</v>
      </c>
      <c r="P12" s="94" t="s">
        <v>411</v>
      </c>
      <c r="S12" s="93"/>
      <c r="T12" s="99" t="str">
        <f>'IV. Result of Assessment'!AE52</f>
        <v>FALSE</v>
      </c>
    </row>
    <row r="13" spans="2:20" x14ac:dyDescent="0.4">
      <c r="H13" s="95"/>
      <c r="I13" s="17"/>
      <c r="K13" s="93"/>
      <c r="L13" s="94"/>
      <c r="O13" s="99" t="s">
        <v>119</v>
      </c>
      <c r="P13" s="94" t="s">
        <v>412</v>
      </c>
      <c r="S13" s="93"/>
      <c r="T13" s="99" t="str">
        <f>'IV. Result of Assessment'!AE53</f>
        <v>FALSE</v>
      </c>
    </row>
    <row r="14" spans="2:20" x14ac:dyDescent="0.4">
      <c r="D14" s="23"/>
      <c r="E14" s="23"/>
      <c r="F14" s="23"/>
      <c r="G14" s="23"/>
      <c r="H14" s="96"/>
      <c r="I14" s="94"/>
      <c r="K14" s="93"/>
      <c r="L14" s="94"/>
      <c r="O14" s="99" t="s">
        <v>120</v>
      </c>
      <c r="P14" s="94" t="s">
        <v>413</v>
      </c>
      <c r="S14" s="93"/>
      <c r="T14" s="99" t="str">
        <f>'IV. Result of Assessment'!AE54</f>
        <v>FALSE</v>
      </c>
    </row>
    <row r="15" spans="2:20" x14ac:dyDescent="0.4">
      <c r="C15" s="93"/>
      <c r="D15" s="17"/>
      <c r="E15" s="19"/>
      <c r="F15" s="19"/>
      <c r="G15" s="19"/>
      <c r="H15" s="19"/>
      <c r="K15" s="93"/>
      <c r="L15" s="94"/>
      <c r="O15" s="99" t="s">
        <v>121</v>
      </c>
      <c r="P15" s="94" t="s">
        <v>414</v>
      </c>
      <c r="S15" s="93"/>
      <c r="T15" s="99" t="str">
        <f>'IV. Result of Assessment'!AE55</f>
        <v>FALSE</v>
      </c>
    </row>
    <row r="16" spans="2:20" x14ac:dyDescent="0.4">
      <c r="C16" s="93"/>
      <c r="D16" s="94"/>
      <c r="G16" s="23"/>
      <c r="H16" s="23"/>
      <c r="I16" s="23"/>
      <c r="K16" s="96"/>
      <c r="L16" s="97"/>
      <c r="O16" s="99" t="s">
        <v>122</v>
      </c>
      <c r="P16" s="94" t="s">
        <v>415</v>
      </c>
      <c r="S16" s="93"/>
      <c r="T16" s="99" t="str">
        <f>'IV. Result of Assessment'!AE56</f>
        <v>FALSE</v>
      </c>
    </row>
    <row r="17" spans="1:20" x14ac:dyDescent="0.4">
      <c r="B17" s="23"/>
      <c r="C17" s="96"/>
      <c r="D17" s="97"/>
      <c r="F17" s="96"/>
      <c r="G17" s="102"/>
      <c r="H17" s="19"/>
      <c r="I17" s="43"/>
      <c r="J17" s="102"/>
      <c r="K17" s="19"/>
      <c r="L17" s="43"/>
      <c r="M17" s="97"/>
      <c r="O17" s="99" t="s">
        <v>125</v>
      </c>
      <c r="P17" s="94" t="s">
        <v>416</v>
      </c>
      <c r="S17" s="93"/>
      <c r="T17" s="99" t="str">
        <f>'IV. Result of Assessment'!AE57</f>
        <v>FALSE</v>
      </c>
    </row>
    <row r="18" spans="1:20" x14ac:dyDescent="0.4">
      <c r="A18" s="96"/>
      <c r="B18" s="102"/>
      <c r="C18" s="19"/>
      <c r="D18" s="43"/>
      <c r="E18" s="29"/>
      <c r="F18" s="32" t="s">
        <v>117</v>
      </c>
      <c r="G18" s="14" t="str">
        <f>T11</f>
        <v>FALSE</v>
      </c>
      <c r="I18" s="32" t="s">
        <v>120</v>
      </c>
      <c r="J18" s="14" t="str">
        <f>T14</f>
        <v>FALSE</v>
      </c>
      <c r="L18" s="32" t="s">
        <v>137</v>
      </c>
      <c r="M18" s="14" t="str">
        <f>T23</f>
        <v>FALSE</v>
      </c>
      <c r="O18" s="99" t="s">
        <v>130</v>
      </c>
      <c r="P18" s="94" t="s">
        <v>417</v>
      </c>
      <c r="S18" s="93"/>
      <c r="T18" s="99" t="str">
        <f>'IV. Result of Assessment'!AE58</f>
        <v>FALSE</v>
      </c>
    </row>
    <row r="19" spans="1:20" x14ac:dyDescent="0.4">
      <c r="A19" s="32" t="s">
        <v>116</v>
      </c>
      <c r="B19" s="14" t="str">
        <f>T10</f>
        <v>FALSE</v>
      </c>
      <c r="D19" s="32" t="s">
        <v>118</v>
      </c>
      <c r="E19" s="14" t="str">
        <f>T12</f>
        <v>FALSE</v>
      </c>
      <c r="O19" s="99" t="s">
        <v>131</v>
      </c>
      <c r="P19" s="94" t="s">
        <v>418</v>
      </c>
      <c r="S19" s="93"/>
      <c r="T19" s="99" t="str">
        <f>'IV. Result of Assessment'!AE59</f>
        <v>FALSE</v>
      </c>
    </row>
    <row r="20" spans="1:20" x14ac:dyDescent="0.4">
      <c r="O20" s="99" t="s">
        <v>132</v>
      </c>
      <c r="P20" s="94" t="s">
        <v>419</v>
      </c>
      <c r="S20" s="93"/>
      <c r="T20" s="99" t="str">
        <f>'IV. Result of Assessment'!AE60</f>
        <v>FALSE</v>
      </c>
    </row>
    <row r="21" spans="1:20" x14ac:dyDescent="0.4">
      <c r="O21" s="99" t="s">
        <v>135</v>
      </c>
      <c r="P21" s="94" t="s">
        <v>420</v>
      </c>
      <c r="S21" s="93"/>
      <c r="T21" s="99" t="str">
        <f>'IV. Result of Assessment'!AE61</f>
        <v>FALSE</v>
      </c>
    </row>
    <row r="22" spans="1:20" x14ac:dyDescent="0.4">
      <c r="F22" s="129" t="s">
        <v>261</v>
      </c>
      <c r="G22" s="129"/>
      <c r="H22" s="129" t="str">
        <f>IF(AND(D29="TRUE",H29="TRUE",L29="TRUE"),"Applicable","Difficult")</f>
        <v>Difficult</v>
      </c>
      <c r="I22" s="11"/>
      <c r="O22" s="99" t="s">
        <v>136</v>
      </c>
      <c r="P22" s="94" t="s">
        <v>444</v>
      </c>
      <c r="S22" s="93"/>
      <c r="T22" s="99" t="str">
        <f>'IV. Result of Assessment'!AE62</f>
        <v>FALSE</v>
      </c>
    </row>
    <row r="23" spans="1:20" x14ac:dyDescent="0.4">
      <c r="F23" s="129"/>
      <c r="G23" s="129"/>
      <c r="H23" s="129"/>
      <c r="I23" s="11"/>
      <c r="O23" s="99" t="s">
        <v>137</v>
      </c>
      <c r="P23" s="94" t="s">
        <v>422</v>
      </c>
      <c r="S23" s="93"/>
      <c r="T23" s="99" t="str">
        <f>'IV. Result of Assessment'!AE63</f>
        <v>FALSE</v>
      </c>
    </row>
    <row r="24" spans="1:20" x14ac:dyDescent="0.4">
      <c r="F24" s="11"/>
      <c r="G24" s="91"/>
      <c r="H24" s="92"/>
      <c r="O24" s="29" t="s">
        <v>139</v>
      </c>
      <c r="P24" s="97" t="s">
        <v>423</v>
      </c>
      <c r="Q24" s="23"/>
      <c r="R24" s="23"/>
      <c r="S24" s="96"/>
      <c r="T24" s="29" t="str">
        <f>'IV. Result of Assessment'!AE64</f>
        <v>FALSE</v>
      </c>
    </row>
    <row r="25" spans="1:20" x14ac:dyDescent="0.4">
      <c r="F25" s="11"/>
      <c r="G25" s="100"/>
      <c r="H25" s="101"/>
    </row>
    <row r="26" spans="1:20" x14ac:dyDescent="0.4">
      <c r="G26" s="93"/>
      <c r="H26" s="94"/>
    </row>
    <row r="27" spans="1:20" x14ac:dyDescent="0.4">
      <c r="F27" s="11"/>
      <c r="G27" s="103"/>
      <c r="H27" s="40"/>
    </row>
    <row r="28" spans="1:20" x14ac:dyDescent="0.4">
      <c r="C28" s="93"/>
      <c r="D28" s="17"/>
      <c r="E28" s="19"/>
      <c r="F28" s="19"/>
      <c r="G28" s="95"/>
      <c r="H28" s="17"/>
      <c r="I28" s="19"/>
      <c r="J28" s="19"/>
      <c r="K28" s="95"/>
      <c r="L28" s="94"/>
    </row>
    <row r="29" spans="1:20" ht="120" x14ac:dyDescent="0.4">
      <c r="C29" s="32" t="s">
        <v>106</v>
      </c>
      <c r="D29" s="14" t="str">
        <f>T7</f>
        <v>FALSE</v>
      </c>
      <c r="G29" s="32" t="s">
        <v>111</v>
      </c>
      <c r="H29" s="14" t="str">
        <f>T9</f>
        <v>FALSE</v>
      </c>
      <c r="K29" s="32" t="s">
        <v>356</v>
      </c>
      <c r="L29" s="14" t="str">
        <f>IF(OR(J34="TRUE",M34="TRUE"),"TRUE","FALSE")</f>
        <v>FALSE</v>
      </c>
    </row>
    <row r="30" spans="1:20" x14ac:dyDescent="0.4">
      <c r="C30" s="19"/>
      <c r="D30" s="19"/>
      <c r="K30" s="93"/>
      <c r="L30" s="17"/>
    </row>
    <row r="31" spans="1:20" x14ac:dyDescent="0.4">
      <c r="E31" s="11"/>
      <c r="K31" s="93"/>
      <c r="L31" s="94"/>
      <c r="M31" s="11"/>
    </row>
    <row r="32" spans="1:20" x14ac:dyDescent="0.4">
      <c r="J32" s="23"/>
      <c r="K32" s="96"/>
      <c r="L32" s="97"/>
    </row>
    <row r="33" spans="2:13" x14ac:dyDescent="0.4">
      <c r="I33" s="96"/>
      <c r="J33" s="102"/>
      <c r="K33" s="19"/>
      <c r="L33" s="95"/>
      <c r="M33" s="97"/>
    </row>
    <row r="34" spans="2:13" x14ac:dyDescent="0.4">
      <c r="B34" s="11"/>
      <c r="E34" s="11"/>
      <c r="I34" s="32" t="s">
        <v>116</v>
      </c>
      <c r="J34" s="14" t="str">
        <f>T10</f>
        <v>FALSE</v>
      </c>
      <c r="L34" s="32" t="s">
        <v>118</v>
      </c>
      <c r="M34" s="14" t="str">
        <f>T12</f>
        <v>FALSE</v>
      </c>
    </row>
    <row r="38" spans="2:13" x14ac:dyDescent="0.4">
      <c r="F38" s="129" t="s">
        <v>262</v>
      </c>
      <c r="G38" s="129"/>
      <c r="H38" s="129" t="str">
        <f>IF(AND(C46="TRUE",F46="TRUE",I46="TRUE",L46="TRUE"),"Applicable","Difficult")</f>
        <v>Difficult</v>
      </c>
      <c r="I38" s="11"/>
    </row>
    <row r="39" spans="2:13" x14ac:dyDescent="0.4">
      <c r="F39" s="129"/>
      <c r="G39" s="129"/>
      <c r="H39" s="129"/>
      <c r="I39" s="11"/>
    </row>
    <row r="40" spans="2:13" x14ac:dyDescent="0.4">
      <c r="F40" s="11"/>
      <c r="G40" s="91"/>
      <c r="H40" s="92"/>
    </row>
    <row r="41" spans="2:13" x14ac:dyDescent="0.4">
      <c r="F41" s="11"/>
      <c r="G41" s="100"/>
      <c r="H41" s="101"/>
    </row>
    <row r="42" spans="2:13" x14ac:dyDescent="0.4">
      <c r="G42" s="93"/>
      <c r="H42" s="94"/>
    </row>
    <row r="43" spans="2:13" x14ac:dyDescent="0.4">
      <c r="G43" s="93"/>
      <c r="H43" s="94"/>
      <c r="I43" s="23"/>
      <c r="J43" s="23"/>
      <c r="K43" s="23"/>
    </row>
    <row r="44" spans="2:13" x14ac:dyDescent="0.4">
      <c r="B44" s="93"/>
      <c r="C44" s="17"/>
      <c r="D44" s="19"/>
      <c r="E44" s="95"/>
      <c r="F44" s="17"/>
      <c r="G44" s="19"/>
      <c r="H44" s="95"/>
      <c r="I44" s="17"/>
      <c r="J44" s="19"/>
      <c r="K44" s="95"/>
      <c r="L44" s="94"/>
    </row>
    <row r="45" spans="2:13" x14ac:dyDescent="0.4">
      <c r="B45" s="96"/>
      <c r="C45" s="97"/>
      <c r="E45" s="96"/>
      <c r="F45" s="97"/>
      <c r="H45" s="96"/>
      <c r="I45" s="97"/>
      <c r="K45" s="93"/>
      <c r="L45" s="94"/>
    </row>
    <row r="46" spans="2:13" ht="120" x14ac:dyDescent="0.4">
      <c r="B46" s="32" t="s">
        <v>103</v>
      </c>
      <c r="C46" s="14" t="str">
        <f>T4</f>
        <v>FALSE</v>
      </c>
      <c r="E46" s="32" t="s">
        <v>111</v>
      </c>
      <c r="F46" s="14" t="str">
        <f>T9</f>
        <v>FALSE</v>
      </c>
      <c r="H46" s="32" t="s">
        <v>324</v>
      </c>
      <c r="I46" s="14" t="str">
        <f>IF('IV. Result of Assessment'!E4="Applicable","TRUE","FALSE")</f>
        <v>FALSE</v>
      </c>
      <c r="K46" s="32" t="s">
        <v>357</v>
      </c>
      <c r="L46" s="14" t="str">
        <f>IF(OR(J52="TRUE",M52="TRUE"),"TRUE","FALSE")</f>
        <v>FALSE</v>
      </c>
    </row>
    <row r="47" spans="2:13" x14ac:dyDescent="0.4">
      <c r="K47" s="93"/>
      <c r="L47" s="94"/>
    </row>
    <row r="48" spans="2:13" x14ac:dyDescent="0.4">
      <c r="K48" s="93"/>
      <c r="L48" s="94"/>
    </row>
    <row r="49" spans="2:13" x14ac:dyDescent="0.4">
      <c r="K49" s="93"/>
      <c r="L49" s="94"/>
    </row>
    <row r="50" spans="2:13" x14ac:dyDescent="0.4">
      <c r="K50" s="96"/>
      <c r="L50" s="97"/>
    </row>
    <row r="51" spans="2:13" x14ac:dyDescent="0.4">
      <c r="I51" s="96"/>
      <c r="J51" s="102"/>
      <c r="K51" s="19"/>
      <c r="L51" s="43"/>
      <c r="M51" s="97"/>
    </row>
    <row r="52" spans="2:13" x14ac:dyDescent="0.4">
      <c r="I52" s="32" t="s">
        <v>116</v>
      </c>
      <c r="J52" s="14" t="str">
        <f>T10</f>
        <v>FALSE</v>
      </c>
      <c r="L52" s="32" t="s">
        <v>118</v>
      </c>
      <c r="M52" s="14" t="str">
        <f>T12</f>
        <v>FALSE</v>
      </c>
    </row>
    <row r="56" spans="2:13" x14ac:dyDescent="0.4">
      <c r="F56" s="129" t="s">
        <v>263</v>
      </c>
      <c r="G56" s="129"/>
      <c r="H56" s="129" t="str">
        <f>IF(AND(C64="TRUE",F64="TRUE",I64="TRUE",L64="TRUE"),"Applicable","Difficult")</f>
        <v>Difficult</v>
      </c>
      <c r="I56" s="11"/>
    </row>
    <row r="57" spans="2:13" x14ac:dyDescent="0.4">
      <c r="F57" s="129"/>
      <c r="G57" s="129"/>
      <c r="H57" s="129"/>
      <c r="I57" s="11"/>
    </row>
    <row r="58" spans="2:13" x14ac:dyDescent="0.4">
      <c r="F58" s="11"/>
      <c r="G58" s="91"/>
      <c r="H58" s="92"/>
    </row>
    <row r="59" spans="2:13" x14ac:dyDescent="0.4">
      <c r="F59" s="11"/>
      <c r="G59" s="100"/>
      <c r="H59" s="101"/>
    </row>
    <row r="60" spans="2:13" x14ac:dyDescent="0.4">
      <c r="G60" s="93"/>
      <c r="H60" s="94"/>
    </row>
    <row r="61" spans="2:13" x14ac:dyDescent="0.4">
      <c r="G61" s="93"/>
      <c r="H61" s="94"/>
      <c r="I61" s="23"/>
      <c r="J61" s="23"/>
      <c r="K61" s="23"/>
    </row>
    <row r="62" spans="2:13" x14ac:dyDescent="0.4">
      <c r="B62" s="93"/>
      <c r="C62" s="17"/>
      <c r="D62" s="19"/>
      <c r="E62" s="95"/>
      <c r="F62" s="17"/>
      <c r="G62" s="19"/>
      <c r="H62" s="95"/>
      <c r="I62" s="17"/>
      <c r="J62" s="19"/>
      <c r="K62" s="95"/>
      <c r="L62" s="94"/>
    </row>
    <row r="63" spans="2:13" x14ac:dyDescent="0.4">
      <c r="B63" s="96"/>
      <c r="C63" s="97"/>
      <c r="E63" s="96"/>
      <c r="F63" s="97"/>
      <c r="H63" s="96"/>
      <c r="I63" s="97"/>
      <c r="K63" s="93"/>
      <c r="L63" s="94"/>
    </row>
    <row r="64" spans="2:13" ht="120" x14ac:dyDescent="0.4">
      <c r="B64" s="32" t="s">
        <v>103</v>
      </c>
      <c r="C64" s="14" t="str">
        <f>T4</f>
        <v>FALSE</v>
      </c>
      <c r="E64" s="32" t="s">
        <v>110</v>
      </c>
      <c r="F64" s="14" t="str">
        <f>T8</f>
        <v>FALSE</v>
      </c>
      <c r="H64" s="32" t="s">
        <v>122</v>
      </c>
      <c r="I64" s="14" t="str">
        <f>T16</f>
        <v>FALSE</v>
      </c>
      <c r="K64" s="32" t="s">
        <v>358</v>
      </c>
      <c r="L64" s="14" t="str">
        <f>IF(OR(J70="TRUE",M70="TRUE"),"TRUE","FALSE")</f>
        <v>FALSE</v>
      </c>
    </row>
    <row r="65" spans="3:13" x14ac:dyDescent="0.4">
      <c r="K65" s="93"/>
      <c r="L65" s="94"/>
    </row>
    <row r="66" spans="3:13" x14ac:dyDescent="0.4">
      <c r="K66" s="93"/>
      <c r="L66" s="94"/>
    </row>
    <row r="67" spans="3:13" x14ac:dyDescent="0.4">
      <c r="K67" s="93"/>
      <c r="L67" s="94"/>
    </row>
    <row r="68" spans="3:13" x14ac:dyDescent="0.4">
      <c r="K68" s="96"/>
      <c r="L68" s="97"/>
    </row>
    <row r="69" spans="3:13" x14ac:dyDescent="0.4">
      <c r="I69" s="96"/>
      <c r="J69" s="102"/>
      <c r="K69" s="19"/>
      <c r="L69" s="43"/>
      <c r="M69" s="97"/>
    </row>
    <row r="70" spans="3:13" x14ac:dyDescent="0.4">
      <c r="I70" s="32" t="s">
        <v>116</v>
      </c>
      <c r="J70" s="14" t="str">
        <f>T10</f>
        <v>FALSE</v>
      </c>
      <c r="L70" s="32" t="s">
        <v>118</v>
      </c>
      <c r="M70" s="14" t="str">
        <f>T12</f>
        <v>FALSE</v>
      </c>
    </row>
    <row r="74" spans="3:13" x14ac:dyDescent="0.4">
      <c r="F74" s="129" t="s">
        <v>264</v>
      </c>
      <c r="G74" s="129"/>
      <c r="H74" s="129" t="str">
        <f>IF(AND(D81="TRUE",H81="TRUE",L81="TRUE"),"Applicable","Difficult")</f>
        <v>Difficult</v>
      </c>
      <c r="I74" s="11"/>
    </row>
    <row r="75" spans="3:13" x14ac:dyDescent="0.4">
      <c r="F75" s="129"/>
      <c r="G75" s="129"/>
      <c r="H75" s="129"/>
      <c r="I75" s="11"/>
    </row>
    <row r="76" spans="3:13" x14ac:dyDescent="0.4">
      <c r="F76" s="11"/>
      <c r="G76" s="91"/>
      <c r="H76" s="92"/>
    </row>
    <row r="77" spans="3:13" x14ac:dyDescent="0.4">
      <c r="F77" s="11"/>
      <c r="G77" s="100"/>
      <c r="H77" s="101"/>
    </row>
    <row r="78" spans="3:13" x14ac:dyDescent="0.4">
      <c r="G78" s="93"/>
      <c r="H78" s="94"/>
    </row>
    <row r="79" spans="3:13" x14ac:dyDescent="0.4">
      <c r="F79" s="11"/>
      <c r="G79" s="103"/>
      <c r="H79" s="40"/>
    </row>
    <row r="80" spans="3:13" x14ac:dyDescent="0.4">
      <c r="C80" s="93"/>
      <c r="D80" s="17"/>
      <c r="E80" s="19"/>
      <c r="F80" s="19"/>
      <c r="G80" s="95"/>
      <c r="H80" s="17"/>
      <c r="I80" s="19"/>
      <c r="J80" s="19"/>
      <c r="K80" s="95"/>
      <c r="L80" s="94"/>
    </row>
    <row r="81" spans="2:15" ht="120" x14ac:dyDescent="0.4">
      <c r="C81" s="32" t="s">
        <v>104</v>
      </c>
      <c r="D81" s="14" t="str">
        <f>T5</f>
        <v>FALSE</v>
      </c>
      <c r="G81" s="32" t="s">
        <v>111</v>
      </c>
      <c r="H81" s="14" t="str">
        <f>T9</f>
        <v>FALSE</v>
      </c>
      <c r="K81" s="32" t="s">
        <v>359</v>
      </c>
      <c r="L81" s="14" t="str">
        <f>IF(OR(J86="TRUE",M86="TRUE"),"TRUE","FALSE")</f>
        <v>FALSE</v>
      </c>
    </row>
    <row r="82" spans="2:15" x14ac:dyDescent="0.4">
      <c r="C82" s="19"/>
      <c r="D82" s="19"/>
      <c r="K82" s="93"/>
      <c r="L82" s="17"/>
    </row>
    <row r="83" spans="2:15" x14ac:dyDescent="0.4">
      <c r="E83" s="11"/>
      <c r="K83" s="93"/>
      <c r="L83" s="94"/>
      <c r="M83" s="11"/>
    </row>
    <row r="84" spans="2:15" x14ac:dyDescent="0.4">
      <c r="J84" s="23"/>
      <c r="K84" s="96"/>
      <c r="L84" s="97"/>
    </row>
    <row r="85" spans="2:15" x14ac:dyDescent="0.4">
      <c r="I85" s="96"/>
      <c r="J85" s="102"/>
      <c r="K85" s="19"/>
      <c r="L85" s="95"/>
      <c r="M85" s="97"/>
    </row>
    <row r="86" spans="2:15" x14ac:dyDescent="0.4">
      <c r="B86" s="11"/>
      <c r="E86" s="11"/>
      <c r="I86" s="32" t="s">
        <v>116</v>
      </c>
      <c r="J86" s="14" t="str">
        <f>T10</f>
        <v>FALSE</v>
      </c>
      <c r="L86" s="32" t="s">
        <v>118</v>
      </c>
      <c r="M86" s="14" t="str">
        <f>T12</f>
        <v>FALSE</v>
      </c>
    </row>
    <row r="90" spans="2:15" x14ac:dyDescent="0.4">
      <c r="F90" s="129" t="s">
        <v>265</v>
      </c>
      <c r="G90" s="129"/>
      <c r="H90" s="129" t="str">
        <f>IF(AND(C98="TRUE",F98="TRUE",I98="TRUE",L98="TRUE",O98="TRUE"),"Applicable","Difficult")</f>
        <v>Difficult</v>
      </c>
      <c r="I90" s="11"/>
    </row>
    <row r="91" spans="2:15" x14ac:dyDescent="0.4">
      <c r="F91" s="129"/>
      <c r="G91" s="129"/>
      <c r="H91" s="129"/>
      <c r="I91" s="11"/>
    </row>
    <row r="92" spans="2:15" x14ac:dyDescent="0.4">
      <c r="F92" s="11"/>
      <c r="G92" s="91"/>
      <c r="H92" s="92"/>
    </row>
    <row r="93" spans="2:15" x14ac:dyDescent="0.4">
      <c r="F93" s="11"/>
      <c r="G93" s="100"/>
      <c r="H93" s="101"/>
    </row>
    <row r="94" spans="2:15" x14ac:dyDescent="0.4">
      <c r="G94" s="93"/>
      <c r="H94" s="94"/>
    </row>
    <row r="95" spans="2:15" x14ac:dyDescent="0.4">
      <c r="G95" s="93"/>
      <c r="H95" s="94"/>
      <c r="I95" s="23"/>
      <c r="J95" s="23"/>
      <c r="K95" s="23"/>
      <c r="L95" s="23"/>
      <c r="M95" s="23"/>
      <c r="N95" s="23"/>
    </row>
    <row r="96" spans="2:15" x14ac:dyDescent="0.4">
      <c r="B96" s="93"/>
      <c r="C96" s="17"/>
      <c r="D96" s="19"/>
      <c r="E96" s="95"/>
      <c r="F96" s="17"/>
      <c r="G96" s="19"/>
      <c r="H96" s="95"/>
      <c r="I96" s="17"/>
      <c r="J96" s="19"/>
      <c r="K96" s="95"/>
      <c r="L96" s="17"/>
      <c r="M96" s="19"/>
      <c r="N96" s="95"/>
      <c r="O96" s="94"/>
    </row>
    <row r="97" spans="2:15" x14ac:dyDescent="0.4">
      <c r="B97" s="96"/>
      <c r="C97" s="97"/>
      <c r="E97" s="96"/>
      <c r="F97" s="97"/>
      <c r="H97" s="96"/>
      <c r="I97" s="97"/>
      <c r="K97" s="93"/>
      <c r="L97" s="94"/>
      <c r="N97" s="96"/>
      <c r="O97" s="97"/>
    </row>
    <row r="98" spans="2:15" ht="90" x14ac:dyDescent="0.4">
      <c r="B98" s="32" t="s">
        <v>103</v>
      </c>
      <c r="C98" s="14" t="str">
        <f>T4</f>
        <v>FALSE</v>
      </c>
      <c r="E98" s="32" t="s">
        <v>110</v>
      </c>
      <c r="F98" s="14" t="str">
        <f>T8</f>
        <v>FALSE</v>
      </c>
      <c r="H98" s="32" t="s">
        <v>360</v>
      </c>
      <c r="I98" s="14" t="str">
        <f>IF(OR(G103="TRUE",J103="TRUE"),"TRUE","FALSE")</f>
        <v>FALSE</v>
      </c>
      <c r="K98" s="32" t="s">
        <v>130</v>
      </c>
      <c r="L98" s="14" t="str">
        <f>T19</f>
        <v>FALSE</v>
      </c>
      <c r="N98" s="32" t="s">
        <v>137</v>
      </c>
      <c r="O98" s="14" t="str">
        <f>T23</f>
        <v>FALSE</v>
      </c>
    </row>
    <row r="99" spans="2:15" x14ac:dyDescent="0.4">
      <c r="H99" s="93"/>
      <c r="I99" s="17"/>
    </row>
    <row r="100" spans="2:15" x14ac:dyDescent="0.4">
      <c r="H100" s="93"/>
      <c r="I100" s="94"/>
      <c r="J100" s="11"/>
    </row>
    <row r="101" spans="2:15" x14ac:dyDescent="0.4">
      <c r="G101" s="23"/>
      <c r="H101" s="96"/>
      <c r="I101" s="97"/>
    </row>
    <row r="102" spans="2:15" x14ac:dyDescent="0.4">
      <c r="F102" s="96"/>
      <c r="G102" s="102"/>
      <c r="H102" s="19"/>
      <c r="I102" s="95"/>
      <c r="J102" s="97"/>
    </row>
    <row r="103" spans="2:15" x14ac:dyDescent="0.4">
      <c r="F103" s="32" t="s">
        <v>116</v>
      </c>
      <c r="G103" s="14" t="str">
        <f>T10</f>
        <v>FALSE</v>
      </c>
      <c r="I103" s="32" t="s">
        <v>118</v>
      </c>
      <c r="J103" s="14" t="str">
        <f>T12</f>
        <v>FALSE</v>
      </c>
    </row>
    <row r="107" spans="2:15" x14ac:dyDescent="0.4">
      <c r="F107" s="129" t="s">
        <v>266</v>
      </c>
      <c r="G107" s="129"/>
      <c r="H107" s="129" t="str">
        <f>IF(AND(C115="TRUE",F115="TRUE",I115="TRUE",L115="TRUE",O115="TRUE"),"Applicable","Difficult")</f>
        <v>Difficult</v>
      </c>
      <c r="I107" s="11"/>
    </row>
    <row r="108" spans="2:15" x14ac:dyDescent="0.4">
      <c r="F108" s="129"/>
      <c r="G108" s="129"/>
      <c r="H108" s="129"/>
      <c r="I108" s="11"/>
    </row>
    <row r="109" spans="2:15" x14ac:dyDescent="0.4">
      <c r="F109" s="11"/>
      <c r="G109" s="91"/>
      <c r="H109" s="92"/>
    </row>
    <row r="110" spans="2:15" x14ac:dyDescent="0.4">
      <c r="F110" s="11"/>
      <c r="G110" s="100"/>
      <c r="H110" s="101"/>
    </row>
    <row r="111" spans="2:15" x14ac:dyDescent="0.4">
      <c r="G111" s="93"/>
      <c r="H111" s="94"/>
    </row>
    <row r="112" spans="2:15" x14ac:dyDescent="0.4">
      <c r="G112" s="93"/>
      <c r="H112" s="94"/>
      <c r="I112" s="23"/>
      <c r="J112" s="23"/>
      <c r="K112" s="23"/>
      <c r="L112" s="23"/>
      <c r="M112" s="23"/>
      <c r="N112" s="23"/>
    </row>
    <row r="113" spans="2:15" x14ac:dyDescent="0.4">
      <c r="B113" s="93"/>
      <c r="C113" s="17"/>
      <c r="D113" s="19"/>
      <c r="E113" s="95"/>
      <c r="F113" s="17"/>
      <c r="G113" s="19"/>
      <c r="H113" s="95"/>
      <c r="I113" s="17"/>
      <c r="J113" s="19"/>
      <c r="K113" s="95"/>
      <c r="L113" s="17"/>
      <c r="M113" s="19"/>
      <c r="N113" s="95"/>
      <c r="O113" s="94"/>
    </row>
    <row r="114" spans="2:15" x14ac:dyDescent="0.4">
      <c r="B114" s="96"/>
      <c r="C114" s="97"/>
      <c r="E114" s="96"/>
      <c r="F114" s="97"/>
      <c r="H114" s="96"/>
      <c r="I114" s="97"/>
      <c r="K114" s="93"/>
      <c r="L114" s="94"/>
      <c r="N114" s="96"/>
      <c r="O114" s="97"/>
    </row>
    <row r="115" spans="2:15" ht="90" x14ac:dyDescent="0.4">
      <c r="B115" s="32" t="s">
        <v>103</v>
      </c>
      <c r="C115" s="14" t="str">
        <f>T4</f>
        <v>FALSE</v>
      </c>
      <c r="E115" s="32" t="s">
        <v>110</v>
      </c>
      <c r="F115" s="14" t="str">
        <f>T8</f>
        <v>FALSE</v>
      </c>
      <c r="H115" s="32" t="s">
        <v>361</v>
      </c>
      <c r="I115" s="14" t="str">
        <f>IF(OR(G120="TRUE",J120="TRUE"),"TRUE","FALSE")</f>
        <v>FALSE</v>
      </c>
      <c r="K115" s="32" t="s">
        <v>122</v>
      </c>
      <c r="L115" s="14" t="str">
        <f>T16</f>
        <v>FALSE</v>
      </c>
      <c r="N115" s="32" t="s">
        <v>136</v>
      </c>
      <c r="O115" s="14" t="str">
        <f>T22</f>
        <v>FALSE</v>
      </c>
    </row>
    <row r="116" spans="2:15" x14ac:dyDescent="0.4">
      <c r="H116" s="93"/>
      <c r="I116" s="17"/>
    </row>
    <row r="117" spans="2:15" x14ac:dyDescent="0.4">
      <c r="H117" s="93"/>
      <c r="I117" s="94"/>
      <c r="J117" s="11"/>
    </row>
    <row r="118" spans="2:15" x14ac:dyDescent="0.4">
      <c r="G118" s="23"/>
      <c r="H118" s="96"/>
      <c r="I118" s="97"/>
    </row>
    <row r="119" spans="2:15" x14ac:dyDescent="0.4">
      <c r="F119" s="96"/>
      <c r="G119" s="102"/>
      <c r="H119" s="19"/>
      <c r="I119" s="95"/>
      <c r="J119" s="97"/>
    </row>
    <row r="120" spans="2:15" x14ac:dyDescent="0.4">
      <c r="F120" s="32" t="s">
        <v>116</v>
      </c>
      <c r="G120" s="14" t="str">
        <f>T10</f>
        <v>FALSE</v>
      </c>
      <c r="I120" s="32" t="s">
        <v>118</v>
      </c>
      <c r="J120" s="14" t="str">
        <f>T12</f>
        <v>FALSE</v>
      </c>
    </row>
    <row r="124" spans="2:15" x14ac:dyDescent="0.4">
      <c r="F124" s="134" t="s">
        <v>267</v>
      </c>
      <c r="G124" s="135"/>
      <c r="H124" s="138" t="str">
        <f>IF(H128="TRUE","Applicable","Difficult")</f>
        <v>Difficult</v>
      </c>
    </row>
    <row r="125" spans="2:15" x14ac:dyDescent="0.4">
      <c r="F125" s="136"/>
      <c r="G125" s="137"/>
      <c r="H125" s="139"/>
    </row>
    <row r="126" spans="2:15" x14ac:dyDescent="0.4">
      <c r="F126" s="11"/>
      <c r="G126" s="91"/>
      <c r="H126" s="92"/>
    </row>
    <row r="127" spans="2:15" x14ac:dyDescent="0.4">
      <c r="G127" s="93"/>
      <c r="H127" s="94"/>
    </row>
    <row r="128" spans="2:15" x14ac:dyDescent="0.4">
      <c r="G128" s="32" t="s">
        <v>121</v>
      </c>
      <c r="H128" s="14" t="str">
        <f>T15</f>
        <v>FALSE</v>
      </c>
    </row>
  </sheetData>
  <mergeCells count="16">
    <mergeCell ref="F107:G108"/>
    <mergeCell ref="H107:H108"/>
    <mergeCell ref="F124:G125"/>
    <mergeCell ref="H124:H125"/>
    <mergeCell ref="F56:G57"/>
    <mergeCell ref="H56:H57"/>
    <mergeCell ref="F74:G75"/>
    <mergeCell ref="H74:H75"/>
    <mergeCell ref="F90:G91"/>
    <mergeCell ref="H90:H91"/>
    <mergeCell ref="F4:G5"/>
    <mergeCell ref="H4:H5"/>
    <mergeCell ref="F22:G23"/>
    <mergeCell ref="H22:H23"/>
    <mergeCell ref="F38:G39"/>
    <mergeCell ref="H38:H39"/>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C5DD-27D5-43CC-B03F-1770E07F8AF5}">
  <dimension ref="A2:J55"/>
  <sheetViews>
    <sheetView zoomScaleNormal="100" workbookViewId="0"/>
  </sheetViews>
  <sheetFormatPr defaultRowHeight="15" x14ac:dyDescent="0.4"/>
  <cols>
    <col min="1" max="1" width="10.875" style="1" bestFit="1" customWidth="1"/>
    <col min="2" max="2" width="9" style="2"/>
    <col min="3" max="3" width="69" style="8" customWidth="1"/>
    <col min="4" max="4" width="9" style="1"/>
    <col min="5" max="5" width="69" style="1" customWidth="1"/>
    <col min="6" max="6" width="9" style="1"/>
    <col min="7" max="7" width="9.875" style="1" bestFit="1" customWidth="1"/>
    <col min="8" max="8" width="14.875" style="1" bestFit="1" customWidth="1"/>
    <col min="9" max="9" width="9" style="1"/>
    <col min="10" max="10" width="24.25" style="1" customWidth="1"/>
    <col min="11" max="16384" width="9" style="1"/>
  </cols>
  <sheetData>
    <row r="2" spans="1:10" x14ac:dyDescent="0.4">
      <c r="B2" s="2" t="s">
        <v>90</v>
      </c>
      <c r="C2" s="8" t="s">
        <v>91</v>
      </c>
      <c r="D2" s="1" t="s">
        <v>92</v>
      </c>
      <c r="E2" s="1" t="s">
        <v>93</v>
      </c>
      <c r="G2" s="1" t="s">
        <v>94</v>
      </c>
      <c r="H2" s="1" t="s">
        <v>95</v>
      </c>
      <c r="J2" s="1" t="s">
        <v>96</v>
      </c>
    </row>
    <row r="3" spans="1:10" ht="45" x14ac:dyDescent="0.4">
      <c r="A3" s="1" t="s">
        <v>97</v>
      </c>
      <c r="C3" s="3" t="s">
        <v>394</v>
      </c>
    </row>
    <row r="4" spans="1:10" ht="75" x14ac:dyDescent="0.4">
      <c r="B4" s="4" t="s">
        <v>0</v>
      </c>
      <c r="C4" s="5" t="s">
        <v>364</v>
      </c>
      <c r="D4" s="9"/>
      <c r="E4" s="10" t="s">
        <v>98</v>
      </c>
      <c r="F4" s="11"/>
      <c r="G4" s="104" t="s">
        <v>99</v>
      </c>
      <c r="H4" s="106" t="str">
        <f>IF(OR(D4="Yes",D5="Yes"),"TRUE","FALSE")</f>
        <v>FALSE</v>
      </c>
      <c r="J4" s="12"/>
    </row>
    <row r="5" spans="1:10" ht="75" x14ac:dyDescent="0.4">
      <c r="B5" s="4" t="s">
        <v>1</v>
      </c>
      <c r="C5" s="5" t="s">
        <v>365</v>
      </c>
      <c r="D5" s="9"/>
      <c r="E5" s="10" t="s">
        <v>101</v>
      </c>
      <c r="G5" s="105"/>
      <c r="H5" s="106"/>
      <c r="J5" s="12"/>
    </row>
    <row r="6" spans="1:10" x14ac:dyDescent="0.4">
      <c r="E6" s="13"/>
    </row>
    <row r="7" spans="1:10" ht="90" x14ac:dyDescent="0.4">
      <c r="A7" s="1" t="s">
        <v>100</v>
      </c>
      <c r="C7" s="3" t="s">
        <v>393</v>
      </c>
    </row>
    <row r="8" spans="1:10" ht="166.5" customHeight="1" x14ac:dyDescent="0.4">
      <c r="B8" s="4" t="s">
        <v>2</v>
      </c>
      <c r="C8" s="5" t="s">
        <v>366</v>
      </c>
      <c r="D8" s="9"/>
      <c r="E8" s="110" t="s">
        <v>102</v>
      </c>
      <c r="G8" s="14" t="s">
        <v>103</v>
      </c>
      <c r="H8" s="14" t="str">
        <f>IF(OR(D8="Yes",D14="Yes"),"TRUE","FALSE")</f>
        <v>FALSE</v>
      </c>
      <c r="J8" s="12"/>
    </row>
    <row r="9" spans="1:10" ht="90" x14ac:dyDescent="0.4">
      <c r="B9" s="4" t="s">
        <v>3</v>
      </c>
      <c r="C9" s="5" t="s">
        <v>390</v>
      </c>
      <c r="D9" s="9"/>
      <c r="E9" s="111"/>
      <c r="G9" s="14" t="s">
        <v>104</v>
      </c>
      <c r="H9" s="14" t="str">
        <f>IF(OR(D9="Yes",D15="Yes"),"TRUE","FALSE")</f>
        <v>FALSE</v>
      </c>
      <c r="J9" s="12"/>
    </row>
    <row r="10" spans="1:10" ht="73.5" customHeight="1" x14ac:dyDescent="0.4">
      <c r="B10" s="4" t="s">
        <v>4</v>
      </c>
      <c r="C10" s="5" t="s">
        <v>391</v>
      </c>
      <c r="D10" s="9"/>
      <c r="E10" s="111"/>
      <c r="G10" s="14" t="s">
        <v>105</v>
      </c>
      <c r="H10" s="14" t="str">
        <f>IF(OR(D10="Yes",D16="Yes"),"TRUE","FALSE")</f>
        <v>FALSE</v>
      </c>
      <c r="J10" s="12"/>
    </row>
    <row r="11" spans="1:10" ht="78.75" customHeight="1" x14ac:dyDescent="0.4">
      <c r="B11" s="6" t="s">
        <v>5</v>
      </c>
      <c r="C11" s="7" t="s">
        <v>392</v>
      </c>
      <c r="D11" s="15"/>
      <c r="E11" s="111"/>
      <c r="G11" s="14" t="s">
        <v>106</v>
      </c>
      <c r="H11" s="14" t="str">
        <f>IF(OR(D11="Yes",D17="Yes"),"TRUE","FALSE")</f>
        <v>FALSE</v>
      </c>
      <c r="J11" s="16"/>
    </row>
    <row r="12" spans="1:10" ht="30" x14ac:dyDescent="0.4">
      <c r="B12" s="4"/>
      <c r="C12" s="5" t="s">
        <v>107</v>
      </c>
      <c r="D12" s="17"/>
      <c r="E12" s="18"/>
      <c r="F12" s="19"/>
      <c r="G12" s="19"/>
      <c r="H12" s="19"/>
      <c r="I12" s="19"/>
      <c r="J12" s="20"/>
    </row>
    <row r="13" spans="1:10" ht="18.75" x14ac:dyDescent="0.4">
      <c r="B13" s="21"/>
      <c r="C13" s="22"/>
      <c r="D13" s="23"/>
      <c r="E13" s="24" t="s">
        <v>395</v>
      </c>
      <c r="F13" s="23"/>
      <c r="G13" s="23"/>
      <c r="H13" s="23"/>
      <c r="I13" s="23"/>
      <c r="J13" s="25"/>
    </row>
    <row r="14" spans="1:10" ht="137.25" customHeight="1" x14ac:dyDescent="0.4">
      <c r="B14" s="26" t="s">
        <v>6</v>
      </c>
      <c r="C14" s="27" t="s">
        <v>367</v>
      </c>
      <c r="D14" s="28"/>
      <c r="E14" s="111" t="s">
        <v>396</v>
      </c>
      <c r="G14" s="14" t="s">
        <v>103</v>
      </c>
      <c r="H14" s="29" t="str">
        <f>IF(OR(D8="Yes",D14="Yes"),"TRUE","FALSE")</f>
        <v>FALSE</v>
      </c>
      <c r="J14" s="30"/>
    </row>
    <row r="15" spans="1:10" ht="75" x14ac:dyDescent="0.4">
      <c r="B15" s="4" t="s">
        <v>7</v>
      </c>
      <c r="C15" s="5" t="s">
        <v>387</v>
      </c>
      <c r="D15" s="9"/>
      <c r="E15" s="111"/>
      <c r="G15" s="14" t="s">
        <v>104</v>
      </c>
      <c r="H15" s="29" t="str">
        <f>IF(OR(D9="Yes",D15="Yes"),"TRUE","FALSE")</f>
        <v>FALSE</v>
      </c>
      <c r="J15" s="12"/>
    </row>
    <row r="16" spans="1:10" ht="87" customHeight="1" x14ac:dyDescent="0.4">
      <c r="B16" s="26" t="s">
        <v>8</v>
      </c>
      <c r="C16" s="5" t="s">
        <v>388</v>
      </c>
      <c r="D16" s="9"/>
      <c r="E16" s="111"/>
      <c r="G16" s="14" t="s">
        <v>105</v>
      </c>
      <c r="H16" s="14" t="str">
        <f>IF(OR(D10="Yes",D16="Yes"),"TRUE","FALSE")</f>
        <v>FALSE</v>
      </c>
      <c r="J16" s="12"/>
    </row>
    <row r="17" spans="1:10" ht="72.75" customHeight="1" x14ac:dyDescent="0.4">
      <c r="B17" s="4" t="s">
        <v>9</v>
      </c>
      <c r="C17" s="5" t="s">
        <v>389</v>
      </c>
      <c r="D17" s="9"/>
      <c r="E17" s="112"/>
      <c r="G17" s="14" t="s">
        <v>106</v>
      </c>
      <c r="H17" s="14" t="str">
        <f>IF(OR(D11="Yes",D17="Yes"),"TRUE","FALSE")</f>
        <v>FALSE</v>
      </c>
      <c r="J17" s="12"/>
    </row>
    <row r="18" spans="1:10" x14ac:dyDescent="0.4">
      <c r="D18" s="19"/>
      <c r="E18" s="19"/>
    </row>
    <row r="19" spans="1:10" x14ac:dyDescent="0.4">
      <c r="A19" s="1" t="s">
        <v>108</v>
      </c>
      <c r="C19" s="31" t="s">
        <v>368</v>
      </c>
      <c r="D19" s="23"/>
      <c r="E19" s="25"/>
    </row>
    <row r="20" spans="1:10" ht="228.75" x14ac:dyDescent="0.4">
      <c r="B20" s="4" t="s">
        <v>10</v>
      </c>
      <c r="C20" s="5" t="s">
        <v>369</v>
      </c>
      <c r="D20" s="9"/>
      <c r="E20" s="32" t="s">
        <v>397</v>
      </c>
      <c r="G20" s="14" t="s">
        <v>110</v>
      </c>
      <c r="H20" s="14" t="str">
        <f>IF(OR(D20="Yes",D21="Yes"),"TRUE","FALSE")</f>
        <v>FALSE</v>
      </c>
      <c r="J20" s="12"/>
    </row>
    <row r="21" spans="1:10" x14ac:dyDescent="0.4">
      <c r="B21" s="4" t="s">
        <v>11</v>
      </c>
      <c r="C21" s="5" t="s">
        <v>370</v>
      </c>
      <c r="D21" s="9"/>
      <c r="E21" s="33" t="s">
        <v>109</v>
      </c>
      <c r="G21" s="14" t="s">
        <v>111</v>
      </c>
      <c r="H21" s="14" t="str">
        <f>IF(OR(D21="Yes"),"TRUE","FALSE")</f>
        <v>FALSE</v>
      </c>
      <c r="J21" s="12"/>
    </row>
    <row r="23" spans="1:10" x14ac:dyDescent="0.4">
      <c r="A23" s="1" t="s">
        <v>112</v>
      </c>
      <c r="C23" s="31" t="s">
        <v>371</v>
      </c>
      <c r="E23" s="11"/>
    </row>
    <row r="24" spans="1:10" ht="135" x14ac:dyDescent="0.4">
      <c r="B24" s="4" t="s">
        <v>12</v>
      </c>
      <c r="C24" s="5" t="s">
        <v>372</v>
      </c>
      <c r="D24" s="9"/>
      <c r="E24" s="32" t="s">
        <v>113</v>
      </c>
      <c r="G24" s="14" t="s">
        <v>116</v>
      </c>
      <c r="H24" s="14" t="str">
        <f t="shared" ref="H24:H30" si="0">IF(D24="Yes","TRUE","FALSE")</f>
        <v>FALSE</v>
      </c>
      <c r="J24" s="12"/>
    </row>
    <row r="25" spans="1:10" ht="120" x14ac:dyDescent="0.4">
      <c r="B25" s="4" t="s">
        <v>13</v>
      </c>
      <c r="C25" s="5" t="s">
        <v>373</v>
      </c>
      <c r="D25" s="9"/>
      <c r="E25" s="32" t="s">
        <v>114</v>
      </c>
      <c r="G25" s="14" t="s">
        <v>117</v>
      </c>
      <c r="H25" s="14" t="str">
        <f t="shared" si="0"/>
        <v>FALSE</v>
      </c>
      <c r="J25" s="12"/>
    </row>
    <row r="26" spans="1:10" ht="135" x14ac:dyDescent="0.4">
      <c r="B26" s="4" t="s">
        <v>14</v>
      </c>
      <c r="C26" s="5" t="s">
        <v>374</v>
      </c>
      <c r="D26" s="9"/>
      <c r="E26" s="107" t="s">
        <v>115</v>
      </c>
      <c r="G26" s="14" t="s">
        <v>118</v>
      </c>
      <c r="H26" s="14" t="str">
        <f t="shared" si="0"/>
        <v>FALSE</v>
      </c>
      <c r="J26" s="12"/>
    </row>
    <row r="27" spans="1:10" ht="60" x14ac:dyDescent="0.4">
      <c r="B27" s="4" t="s">
        <v>15</v>
      </c>
      <c r="C27" s="5" t="s">
        <v>375</v>
      </c>
      <c r="D27" s="9"/>
      <c r="E27" s="108"/>
      <c r="G27" s="14" t="s">
        <v>119</v>
      </c>
      <c r="H27" s="14" t="str">
        <f t="shared" si="0"/>
        <v>FALSE</v>
      </c>
      <c r="J27" s="12"/>
    </row>
    <row r="28" spans="1:10" ht="60" x14ac:dyDescent="0.4">
      <c r="B28" s="4" t="s">
        <v>16</v>
      </c>
      <c r="C28" s="5" t="s">
        <v>376</v>
      </c>
      <c r="D28" s="9"/>
      <c r="E28" s="109"/>
      <c r="G28" s="14" t="s">
        <v>120</v>
      </c>
      <c r="H28" s="14" t="str">
        <f t="shared" si="0"/>
        <v>FALSE</v>
      </c>
      <c r="J28" s="12"/>
    </row>
    <row r="29" spans="1:10" ht="45" x14ac:dyDescent="0.4">
      <c r="B29" s="4" t="s">
        <v>17</v>
      </c>
      <c r="C29" s="5" t="s">
        <v>377</v>
      </c>
      <c r="D29" s="9"/>
      <c r="E29" s="33" t="s">
        <v>109</v>
      </c>
      <c r="G29" s="14" t="s">
        <v>121</v>
      </c>
      <c r="H29" s="14" t="str">
        <f t="shared" si="0"/>
        <v>FALSE</v>
      </c>
      <c r="J29" s="12"/>
    </row>
    <row r="30" spans="1:10" ht="30" x14ac:dyDescent="0.4">
      <c r="B30" s="4" t="s">
        <v>18</v>
      </c>
      <c r="C30" s="5" t="s">
        <v>378</v>
      </c>
      <c r="D30" s="9"/>
      <c r="E30" s="33" t="s">
        <v>109</v>
      </c>
      <c r="G30" s="14" t="s">
        <v>122</v>
      </c>
      <c r="H30" s="14" t="str">
        <f t="shared" si="0"/>
        <v>FALSE</v>
      </c>
      <c r="J30" s="12"/>
    </row>
    <row r="32" spans="1:10" x14ac:dyDescent="0.4">
      <c r="A32" s="1" t="s">
        <v>123</v>
      </c>
      <c r="C32" s="31" t="s">
        <v>124</v>
      </c>
      <c r="E32" s="11"/>
    </row>
    <row r="33" spans="1:10" ht="60" x14ac:dyDescent="0.4">
      <c r="B33" s="4" t="s">
        <v>19</v>
      </c>
      <c r="C33" s="5" t="s">
        <v>379</v>
      </c>
      <c r="D33" s="9"/>
      <c r="E33" s="33" t="s">
        <v>109</v>
      </c>
      <c r="G33" s="14" t="s">
        <v>125</v>
      </c>
      <c r="H33" s="14" t="str">
        <f>IF(D33="Yes","TRUE","FALSE")</f>
        <v>FALSE</v>
      </c>
      <c r="J33" s="12"/>
    </row>
    <row r="35" spans="1:10" x14ac:dyDescent="0.4">
      <c r="A35" s="1" t="s">
        <v>126</v>
      </c>
      <c r="C35" s="31" t="s">
        <v>380</v>
      </c>
      <c r="E35" s="11"/>
    </row>
    <row r="36" spans="1:10" ht="120" x14ac:dyDescent="0.4">
      <c r="B36" s="4" t="s">
        <v>20</v>
      </c>
      <c r="C36" s="5" t="s">
        <v>381</v>
      </c>
      <c r="D36" s="9"/>
      <c r="E36" s="32" t="s">
        <v>127</v>
      </c>
      <c r="G36" s="14" t="s">
        <v>130</v>
      </c>
      <c r="H36" s="14" t="str">
        <f>IF(D36="Yes","TRUE","FALSE")</f>
        <v>FALSE</v>
      </c>
      <c r="J36" s="12"/>
    </row>
    <row r="37" spans="1:10" ht="135" x14ac:dyDescent="0.4">
      <c r="B37" s="4" t="s">
        <v>21</v>
      </c>
      <c r="C37" s="5" t="s">
        <v>382</v>
      </c>
      <c r="D37" s="9"/>
      <c r="E37" s="32" t="s">
        <v>128</v>
      </c>
      <c r="G37" s="14" t="s">
        <v>131</v>
      </c>
      <c r="H37" s="14" t="str">
        <f>IF(D37="Yes","TRUE","FALSE")</f>
        <v>FALSE</v>
      </c>
      <c r="J37" s="12"/>
    </row>
    <row r="38" spans="1:10" x14ac:dyDescent="0.4">
      <c r="B38" s="4" t="s">
        <v>22</v>
      </c>
      <c r="C38" s="5" t="s">
        <v>129</v>
      </c>
      <c r="D38" s="9"/>
      <c r="E38" s="33" t="s">
        <v>109</v>
      </c>
      <c r="G38" s="14" t="s">
        <v>132</v>
      </c>
      <c r="H38" s="14" t="str">
        <f>IF(D38="Yes","TRUE","FALSE")</f>
        <v>FALSE</v>
      </c>
      <c r="J38" s="12"/>
    </row>
    <row r="40" spans="1:10" x14ac:dyDescent="0.4">
      <c r="A40" s="1" t="s">
        <v>133</v>
      </c>
      <c r="C40" s="31" t="s">
        <v>383</v>
      </c>
      <c r="E40" s="11"/>
    </row>
    <row r="41" spans="1:10" ht="60" x14ac:dyDescent="0.4">
      <c r="B41" s="4" t="s">
        <v>23</v>
      </c>
      <c r="C41" s="5" t="s">
        <v>384</v>
      </c>
      <c r="D41" s="9"/>
      <c r="E41" s="107" t="s">
        <v>134</v>
      </c>
      <c r="G41" s="14" t="s">
        <v>135</v>
      </c>
      <c r="H41" s="14" t="str">
        <f>IF(D41="Yes","TRUE","FALSE")</f>
        <v>FALSE</v>
      </c>
      <c r="J41" s="12"/>
    </row>
    <row r="42" spans="1:10" ht="30" x14ac:dyDescent="0.4">
      <c r="B42" s="4" t="s">
        <v>24</v>
      </c>
      <c r="C42" s="5" t="s">
        <v>442</v>
      </c>
      <c r="D42" s="9"/>
      <c r="E42" s="108"/>
      <c r="G42" s="14" t="s">
        <v>136</v>
      </c>
      <c r="H42" s="14" t="str">
        <f>IF(D42="Yes","TRUE","FALSE")</f>
        <v>FALSE</v>
      </c>
      <c r="J42" s="12"/>
    </row>
    <row r="43" spans="1:10" ht="30" x14ac:dyDescent="0.4">
      <c r="B43" s="4" t="s">
        <v>56</v>
      </c>
      <c r="C43" s="5" t="s">
        <v>443</v>
      </c>
      <c r="D43" s="9"/>
      <c r="E43" s="109"/>
      <c r="G43" s="14" t="s">
        <v>137</v>
      </c>
      <c r="H43" s="14" t="str">
        <f>IF(D43="Yes","TRUE","FALSE")</f>
        <v>FALSE</v>
      </c>
      <c r="J43" s="12"/>
    </row>
    <row r="45" spans="1:10" x14ac:dyDescent="0.4">
      <c r="A45" s="1" t="s">
        <v>138</v>
      </c>
      <c r="C45" s="31" t="s">
        <v>385</v>
      </c>
      <c r="E45" s="11"/>
    </row>
    <row r="46" spans="1:10" ht="45" x14ac:dyDescent="0.4">
      <c r="B46" s="4" t="s">
        <v>25</v>
      </c>
      <c r="C46" s="5" t="s">
        <v>386</v>
      </c>
      <c r="D46" s="9"/>
      <c r="E46" s="33" t="s">
        <v>109</v>
      </c>
      <c r="G46" s="14" t="s">
        <v>139</v>
      </c>
      <c r="H46" s="14" t="str">
        <f>IF(D46="Yes","TRUE","FALSE")</f>
        <v>FALSE</v>
      </c>
      <c r="J46" s="12"/>
    </row>
    <row r="54" spans="1:1" x14ac:dyDescent="0.4">
      <c r="A54" s="1" t="s">
        <v>26</v>
      </c>
    </row>
    <row r="55" spans="1:1" x14ac:dyDescent="0.4">
      <c r="A55" s="1" t="s">
        <v>27</v>
      </c>
    </row>
  </sheetData>
  <mergeCells count="6">
    <mergeCell ref="G4:G5"/>
    <mergeCell ref="H4:H5"/>
    <mergeCell ref="E41:E43"/>
    <mergeCell ref="E26:E28"/>
    <mergeCell ref="E8:E11"/>
    <mergeCell ref="E14:E17"/>
  </mergeCells>
  <phoneticPr fontId="1"/>
  <dataValidations count="1">
    <dataValidation type="list" allowBlank="1" showInputMessage="1" showErrorMessage="1" sqref="D46 D41:D43 D4:D5 D36:D38 D8:D17 D33 D24:D30 D20:D21" xr:uid="{6E283085-65E7-4281-833C-D3B22715909A}">
      <formula1>$A$54:$A$55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C2F-71DD-4439-8626-8322FEA45395}">
  <dimension ref="A2:G62"/>
  <sheetViews>
    <sheetView zoomScaleNormal="100" workbookViewId="0"/>
  </sheetViews>
  <sheetFormatPr defaultRowHeight="15" x14ac:dyDescent="0.4"/>
  <cols>
    <col min="1" max="1" width="10.875" style="1" bestFit="1" customWidth="1"/>
    <col min="2" max="2" width="5.625" style="44" bestFit="1" customWidth="1"/>
    <col min="3" max="3" width="67.875" style="45" bestFit="1" customWidth="1"/>
    <col min="4" max="4" width="50.5" style="8" bestFit="1" customWidth="1"/>
    <col min="5" max="5" width="74.75" style="8" bestFit="1" customWidth="1"/>
    <col min="6" max="6" width="74.875" style="8" customWidth="1"/>
    <col min="7" max="7" width="62.625" style="8" customWidth="1"/>
    <col min="8" max="16384" width="9" style="1"/>
  </cols>
  <sheetData>
    <row r="2" spans="1:7" x14ac:dyDescent="0.4">
      <c r="B2" s="46" t="s">
        <v>90</v>
      </c>
      <c r="C2" s="45" t="s">
        <v>140</v>
      </c>
      <c r="D2" s="47" t="s">
        <v>141</v>
      </c>
      <c r="E2" s="48"/>
      <c r="F2" s="48"/>
      <c r="G2" s="49"/>
    </row>
    <row r="3" spans="1:7" x14ac:dyDescent="0.4">
      <c r="A3" s="1" t="s">
        <v>97</v>
      </c>
      <c r="D3" s="50" t="s">
        <v>142</v>
      </c>
      <c r="E3" s="50" t="s">
        <v>143</v>
      </c>
      <c r="F3" s="50" t="s">
        <v>144</v>
      </c>
      <c r="G3" s="51" t="s">
        <v>145</v>
      </c>
    </row>
    <row r="4" spans="1:7" ht="30.75" thickBot="1" x14ac:dyDescent="0.45">
      <c r="B4" s="52" t="s">
        <v>0</v>
      </c>
      <c r="C4" s="53" t="s">
        <v>146</v>
      </c>
      <c r="D4" s="54" t="s">
        <v>147</v>
      </c>
      <c r="E4" s="54" t="s">
        <v>148</v>
      </c>
      <c r="F4" s="54" t="s">
        <v>149</v>
      </c>
      <c r="G4" s="54" t="s">
        <v>150</v>
      </c>
    </row>
    <row r="5" spans="1:7" ht="30.75" thickTop="1" x14ac:dyDescent="0.4">
      <c r="B5" s="55" t="s">
        <v>1</v>
      </c>
      <c r="C5" s="56" t="s">
        <v>151</v>
      </c>
      <c r="D5" s="27" t="s">
        <v>152</v>
      </c>
      <c r="E5" s="27" t="s">
        <v>153</v>
      </c>
      <c r="F5" s="27" t="s">
        <v>154</v>
      </c>
      <c r="G5" s="27" t="s">
        <v>150</v>
      </c>
    </row>
    <row r="6" spans="1:7" x14ac:dyDescent="0.4">
      <c r="C6" s="13"/>
      <c r="D6" s="57"/>
      <c r="E6" s="57"/>
      <c r="G6" s="58"/>
    </row>
    <row r="7" spans="1:7" x14ac:dyDescent="0.4">
      <c r="A7" s="1" t="s">
        <v>100</v>
      </c>
      <c r="D7" s="59"/>
    </row>
    <row r="8" spans="1:7" ht="150" customHeight="1" thickBot="1" x14ac:dyDescent="0.45">
      <c r="B8" s="116" t="s">
        <v>28</v>
      </c>
      <c r="C8" s="53" t="s">
        <v>155</v>
      </c>
      <c r="D8" s="54" t="s">
        <v>156</v>
      </c>
      <c r="E8" s="54" t="s">
        <v>157</v>
      </c>
      <c r="F8" s="54" t="s">
        <v>157</v>
      </c>
      <c r="G8" s="54" t="s">
        <v>398</v>
      </c>
    </row>
    <row r="9" spans="1:7" ht="150" customHeight="1" thickTop="1" thickBot="1" x14ac:dyDescent="0.45">
      <c r="B9" s="117"/>
      <c r="C9" s="60" t="s">
        <v>79</v>
      </c>
      <c r="D9" s="54" t="s">
        <v>158</v>
      </c>
      <c r="E9" s="54" t="s">
        <v>157</v>
      </c>
      <c r="F9" s="54" t="s">
        <v>157</v>
      </c>
      <c r="G9" s="61" t="s">
        <v>159</v>
      </c>
    </row>
    <row r="10" spans="1:7" ht="150" customHeight="1" thickTop="1" thickBot="1" x14ac:dyDescent="0.45">
      <c r="B10" s="118"/>
      <c r="C10" s="62" t="s">
        <v>160</v>
      </c>
      <c r="D10" s="54" t="s">
        <v>158</v>
      </c>
      <c r="E10" s="63" t="s">
        <v>161</v>
      </c>
      <c r="F10" s="63" t="s">
        <v>161</v>
      </c>
      <c r="G10" s="63" t="s">
        <v>161</v>
      </c>
    </row>
    <row r="11" spans="1:7" ht="150" customHeight="1" thickTop="1" thickBot="1" x14ac:dyDescent="0.45">
      <c r="B11" s="118"/>
      <c r="C11" s="64" t="s">
        <v>162</v>
      </c>
      <c r="D11" s="54" t="s">
        <v>158</v>
      </c>
      <c r="E11" s="63" t="s">
        <v>163</v>
      </c>
      <c r="F11" s="63" t="s">
        <v>163</v>
      </c>
      <c r="G11" s="63" t="s">
        <v>163</v>
      </c>
    </row>
    <row r="12" spans="1:7" ht="150" customHeight="1" thickTop="1" x14ac:dyDescent="0.4">
      <c r="B12" s="118"/>
      <c r="C12" s="120" t="s">
        <v>164</v>
      </c>
      <c r="D12" s="115" t="s">
        <v>165</v>
      </c>
      <c r="E12" s="113" t="s">
        <v>157</v>
      </c>
      <c r="F12" s="113" t="s">
        <v>166</v>
      </c>
      <c r="G12" s="115" t="s">
        <v>167</v>
      </c>
    </row>
    <row r="13" spans="1:7" ht="10.5" customHeight="1" x14ac:dyDescent="0.4">
      <c r="B13" s="119"/>
      <c r="C13" s="109"/>
      <c r="D13" s="114"/>
      <c r="E13" s="114"/>
      <c r="F13" s="114"/>
      <c r="G13" s="114"/>
    </row>
    <row r="14" spans="1:7" x14ac:dyDescent="0.4">
      <c r="B14" s="65"/>
      <c r="C14" s="18"/>
      <c r="D14" s="57"/>
      <c r="E14" s="57"/>
    </row>
    <row r="15" spans="1:7" x14ac:dyDescent="0.4">
      <c r="B15" s="66"/>
      <c r="C15" s="13"/>
      <c r="D15" s="3"/>
      <c r="E15" s="3"/>
    </row>
    <row r="16" spans="1:7" ht="80.25" customHeight="1" thickBot="1" x14ac:dyDescent="0.45">
      <c r="B16" s="116" t="s">
        <v>29</v>
      </c>
      <c r="C16" s="36" t="s">
        <v>155</v>
      </c>
      <c r="D16" s="67" t="s">
        <v>168</v>
      </c>
      <c r="E16" s="67" t="s">
        <v>169</v>
      </c>
      <c r="F16" s="67" t="s">
        <v>169</v>
      </c>
      <c r="G16" s="67" t="s">
        <v>169</v>
      </c>
    </row>
    <row r="17" spans="1:7" ht="40.5" customHeight="1" thickTop="1" x14ac:dyDescent="0.4">
      <c r="B17" s="117"/>
      <c r="C17" s="120" t="s">
        <v>78</v>
      </c>
      <c r="D17" s="113" t="s">
        <v>170</v>
      </c>
      <c r="E17" s="113" t="s">
        <v>171</v>
      </c>
      <c r="F17" s="113" t="s">
        <v>171</v>
      </c>
      <c r="G17" s="113" t="s">
        <v>171</v>
      </c>
    </row>
    <row r="18" spans="1:7" ht="39" customHeight="1" thickBot="1" x14ac:dyDescent="0.45">
      <c r="B18" s="118"/>
      <c r="C18" s="121"/>
      <c r="D18" s="122"/>
      <c r="E18" s="122"/>
      <c r="F18" s="122"/>
      <c r="G18" s="122"/>
    </row>
    <row r="19" spans="1:7" ht="106.5" thickTop="1" thickBot="1" x14ac:dyDescent="0.45">
      <c r="B19" s="118"/>
      <c r="C19" s="62" t="s">
        <v>160</v>
      </c>
      <c r="D19" s="67" t="s">
        <v>172</v>
      </c>
      <c r="E19" s="63" t="s">
        <v>173</v>
      </c>
      <c r="F19" s="63" t="s">
        <v>173</v>
      </c>
      <c r="G19" s="63" t="s">
        <v>173</v>
      </c>
    </row>
    <row r="20" spans="1:7" ht="106.5" thickTop="1" thickBot="1" x14ac:dyDescent="0.45">
      <c r="B20" s="118"/>
      <c r="C20" s="62" t="s">
        <v>162</v>
      </c>
      <c r="D20" s="67" t="s">
        <v>172</v>
      </c>
      <c r="E20" s="63" t="s">
        <v>174</v>
      </c>
      <c r="F20" s="63" t="s">
        <v>173</v>
      </c>
      <c r="G20" s="61" t="s">
        <v>175</v>
      </c>
    </row>
    <row r="21" spans="1:7" ht="75" customHeight="1" thickTop="1" x14ac:dyDescent="0.4">
      <c r="B21" s="119"/>
      <c r="C21" s="56" t="s">
        <v>164</v>
      </c>
      <c r="D21" s="68" t="s">
        <v>172</v>
      </c>
      <c r="E21" s="68" t="s">
        <v>176</v>
      </c>
      <c r="F21" s="68" t="s">
        <v>176</v>
      </c>
      <c r="G21" s="68" t="s">
        <v>176</v>
      </c>
    </row>
    <row r="22" spans="1:7" x14ac:dyDescent="0.4">
      <c r="B22" s="65"/>
      <c r="E22" s="58"/>
      <c r="F22" s="58"/>
    </row>
    <row r="23" spans="1:7" x14ac:dyDescent="0.4">
      <c r="A23" s="1" t="s">
        <v>108</v>
      </c>
      <c r="C23" s="24"/>
      <c r="D23" s="22"/>
      <c r="E23" s="3"/>
    </row>
    <row r="24" spans="1:7" ht="45.75" thickBot="1" x14ac:dyDescent="0.45">
      <c r="B24" s="123" t="s">
        <v>10</v>
      </c>
      <c r="C24" s="53" t="s">
        <v>160</v>
      </c>
      <c r="D24" s="54" t="s">
        <v>177</v>
      </c>
      <c r="E24" s="54" t="s">
        <v>178</v>
      </c>
      <c r="F24" s="54" t="s">
        <v>179</v>
      </c>
      <c r="G24" s="67" t="s">
        <v>180</v>
      </c>
    </row>
    <row r="25" spans="1:7" ht="69" thickTop="1" thickBot="1" x14ac:dyDescent="0.45">
      <c r="B25" s="119"/>
      <c r="C25" s="62" t="s">
        <v>181</v>
      </c>
      <c r="D25" s="63" t="s">
        <v>182</v>
      </c>
      <c r="E25" s="63" t="s">
        <v>399</v>
      </c>
      <c r="F25" s="63" t="s">
        <v>179</v>
      </c>
      <c r="G25" s="63" t="s">
        <v>183</v>
      </c>
    </row>
    <row r="26" spans="1:7" ht="15.75" thickTop="1" x14ac:dyDescent="0.4">
      <c r="B26" s="69" t="s">
        <v>11</v>
      </c>
      <c r="C26" s="70" t="s">
        <v>109</v>
      </c>
      <c r="D26" s="71" t="s">
        <v>109</v>
      </c>
      <c r="E26" s="71" t="s">
        <v>109</v>
      </c>
      <c r="F26" s="71" t="s">
        <v>109</v>
      </c>
      <c r="G26" s="71" t="s">
        <v>109</v>
      </c>
    </row>
    <row r="27" spans="1:7" x14ac:dyDescent="0.4">
      <c r="D27" s="58"/>
    </row>
    <row r="28" spans="1:7" ht="18.75" customHeight="1" x14ac:dyDescent="0.4">
      <c r="A28" s="1" t="s">
        <v>112</v>
      </c>
      <c r="C28" s="13"/>
      <c r="D28" s="3"/>
      <c r="E28" s="3"/>
      <c r="G28" s="59"/>
    </row>
    <row r="29" spans="1:7" ht="30.75" thickBot="1" x14ac:dyDescent="0.45">
      <c r="B29" s="123" t="s">
        <v>12</v>
      </c>
      <c r="C29" s="53" t="s">
        <v>184</v>
      </c>
      <c r="D29" s="54" t="s">
        <v>185</v>
      </c>
      <c r="E29" s="54" t="s">
        <v>186</v>
      </c>
      <c r="F29" s="54" t="s">
        <v>187</v>
      </c>
      <c r="G29" s="54" t="s">
        <v>188</v>
      </c>
    </row>
    <row r="30" spans="1:7" ht="31.5" thickTop="1" thickBot="1" x14ac:dyDescent="0.45">
      <c r="B30" s="119"/>
      <c r="C30" s="62" t="s">
        <v>189</v>
      </c>
      <c r="D30" s="63" t="s">
        <v>185</v>
      </c>
      <c r="E30" s="63" t="s">
        <v>186</v>
      </c>
      <c r="F30" s="63" t="s">
        <v>190</v>
      </c>
      <c r="G30" s="63" t="s">
        <v>191</v>
      </c>
    </row>
    <row r="31" spans="1:7" ht="31.5" thickTop="1" thickBot="1" x14ac:dyDescent="0.45">
      <c r="B31" s="123" t="s">
        <v>13</v>
      </c>
      <c r="C31" s="53" t="s">
        <v>192</v>
      </c>
      <c r="D31" s="54" t="s">
        <v>193</v>
      </c>
      <c r="E31" s="54" t="s">
        <v>194</v>
      </c>
      <c r="F31" s="54" t="s">
        <v>194</v>
      </c>
      <c r="G31" s="54" t="s">
        <v>195</v>
      </c>
    </row>
    <row r="32" spans="1:7" ht="31.5" thickTop="1" thickBot="1" x14ac:dyDescent="0.45">
      <c r="B32" s="119"/>
      <c r="C32" s="53" t="s">
        <v>196</v>
      </c>
      <c r="D32" s="54" t="s">
        <v>197</v>
      </c>
      <c r="E32" s="54" t="s">
        <v>198</v>
      </c>
      <c r="F32" s="54" t="s">
        <v>198</v>
      </c>
      <c r="G32" s="54" t="s">
        <v>198</v>
      </c>
    </row>
    <row r="33" spans="1:7" ht="57.75" customHeight="1" thickTop="1" thickBot="1" x14ac:dyDescent="0.45">
      <c r="B33" s="116" t="s">
        <v>30</v>
      </c>
      <c r="C33" s="60" t="s">
        <v>199</v>
      </c>
      <c r="D33" s="61" t="s">
        <v>400</v>
      </c>
      <c r="E33" s="61" t="s">
        <v>200</v>
      </c>
      <c r="F33" s="61" t="s">
        <v>201</v>
      </c>
      <c r="G33" s="61" t="s">
        <v>202</v>
      </c>
    </row>
    <row r="34" spans="1:7" ht="69" thickTop="1" thickBot="1" x14ac:dyDescent="0.45">
      <c r="B34" s="118"/>
      <c r="C34" s="62" t="s">
        <v>189</v>
      </c>
      <c r="D34" s="63" t="s">
        <v>401</v>
      </c>
      <c r="E34" s="63" t="s">
        <v>200</v>
      </c>
      <c r="F34" s="63" t="s">
        <v>203</v>
      </c>
      <c r="G34" s="63" t="s">
        <v>204</v>
      </c>
    </row>
    <row r="35" spans="1:7" ht="15.75" thickTop="1" x14ac:dyDescent="0.4">
      <c r="B35" s="69" t="s">
        <v>31</v>
      </c>
      <c r="C35" s="70" t="s">
        <v>109</v>
      </c>
      <c r="D35" s="72" t="s">
        <v>109</v>
      </c>
      <c r="E35" s="72" t="s">
        <v>109</v>
      </c>
      <c r="F35" s="72" t="s">
        <v>109</v>
      </c>
      <c r="G35" s="72" t="s">
        <v>109</v>
      </c>
    </row>
    <row r="36" spans="1:7" x14ac:dyDescent="0.4">
      <c r="B36" s="69" t="s">
        <v>32</v>
      </c>
      <c r="C36" s="70" t="s">
        <v>109</v>
      </c>
      <c r="D36" s="72" t="s">
        <v>109</v>
      </c>
      <c r="E36" s="72" t="s">
        <v>109</v>
      </c>
      <c r="F36" s="72" t="s">
        <v>109</v>
      </c>
      <c r="G36" s="72" t="s">
        <v>109</v>
      </c>
    </row>
    <row r="37" spans="1:7" x14ac:dyDescent="0.4">
      <c r="D37" s="58"/>
    </row>
    <row r="38" spans="1:7" x14ac:dyDescent="0.4">
      <c r="A38" s="1" t="s">
        <v>123</v>
      </c>
      <c r="C38" s="13"/>
      <c r="D38" s="22"/>
      <c r="E38" s="3"/>
    </row>
    <row r="39" spans="1:7" x14ac:dyDescent="0.4">
      <c r="B39" s="69" t="s">
        <v>19</v>
      </c>
      <c r="C39" s="73" t="s">
        <v>109</v>
      </c>
      <c r="D39" s="74" t="s">
        <v>109</v>
      </c>
      <c r="E39" s="74" t="s">
        <v>109</v>
      </c>
      <c r="F39" s="74" t="s">
        <v>109</v>
      </c>
      <c r="G39" s="74" t="s">
        <v>109</v>
      </c>
    </row>
    <row r="40" spans="1:7" x14ac:dyDescent="0.4">
      <c r="D40" s="58"/>
      <c r="G40" s="58"/>
    </row>
    <row r="41" spans="1:7" ht="18.75" customHeight="1" x14ac:dyDescent="0.4">
      <c r="A41" s="1" t="s">
        <v>126</v>
      </c>
      <c r="C41" s="13"/>
      <c r="D41" s="22"/>
      <c r="E41" s="3"/>
    </row>
    <row r="42" spans="1:7" ht="30.75" thickBot="1" x14ac:dyDescent="0.45">
      <c r="B42" s="123" t="s">
        <v>20</v>
      </c>
      <c r="C42" s="53" t="s">
        <v>205</v>
      </c>
      <c r="D42" s="54" t="s">
        <v>206</v>
      </c>
      <c r="E42" s="54" t="s">
        <v>207</v>
      </c>
      <c r="F42" s="54" t="s">
        <v>208</v>
      </c>
      <c r="G42" s="54" t="s">
        <v>208</v>
      </c>
    </row>
    <row r="43" spans="1:7" ht="31.5" thickTop="1" thickBot="1" x14ac:dyDescent="0.45">
      <c r="B43" s="119"/>
      <c r="C43" s="62" t="s">
        <v>79</v>
      </c>
      <c r="D43" s="63" t="s">
        <v>209</v>
      </c>
      <c r="E43" s="63" t="s">
        <v>210</v>
      </c>
      <c r="F43" s="63" t="s">
        <v>211</v>
      </c>
      <c r="G43" s="63" t="s">
        <v>212</v>
      </c>
    </row>
    <row r="44" spans="1:7" ht="31.5" thickTop="1" thickBot="1" x14ac:dyDescent="0.45">
      <c r="B44" s="123" t="s">
        <v>21</v>
      </c>
      <c r="C44" s="53" t="s">
        <v>213</v>
      </c>
      <c r="D44" s="54" t="s">
        <v>214</v>
      </c>
      <c r="E44" s="54" t="s">
        <v>215</v>
      </c>
      <c r="F44" s="54" t="s">
        <v>216</v>
      </c>
      <c r="G44" s="54" t="s">
        <v>216</v>
      </c>
    </row>
    <row r="45" spans="1:7" ht="31.5" thickTop="1" thickBot="1" x14ac:dyDescent="0.45">
      <c r="B45" s="119"/>
      <c r="C45" s="62" t="s">
        <v>79</v>
      </c>
      <c r="D45" s="63" t="s">
        <v>217</v>
      </c>
      <c r="E45" s="63" t="s">
        <v>218</v>
      </c>
      <c r="F45" s="63" t="s">
        <v>219</v>
      </c>
      <c r="G45" s="63" t="s">
        <v>220</v>
      </c>
    </row>
    <row r="46" spans="1:7" ht="15.75" thickTop="1" x14ac:dyDescent="0.4">
      <c r="B46" s="69" t="s">
        <v>33</v>
      </c>
      <c r="C46" s="70" t="s">
        <v>109</v>
      </c>
      <c r="D46" s="71" t="s">
        <v>109</v>
      </c>
      <c r="E46" s="71" t="s">
        <v>109</v>
      </c>
      <c r="F46" s="71" t="s">
        <v>109</v>
      </c>
      <c r="G46" s="71" t="s">
        <v>109</v>
      </c>
    </row>
    <row r="47" spans="1:7" x14ac:dyDescent="0.4">
      <c r="G47" s="58"/>
    </row>
    <row r="48" spans="1:7" ht="18.75" customHeight="1" x14ac:dyDescent="0.4">
      <c r="A48" s="1" t="s">
        <v>133</v>
      </c>
      <c r="C48" s="13"/>
      <c r="D48" s="22"/>
      <c r="E48" s="3"/>
      <c r="G48" s="59"/>
    </row>
    <row r="49" spans="1:7" ht="38.25" customHeight="1" thickBot="1" x14ac:dyDescent="0.45">
      <c r="B49" s="116" t="s">
        <v>222</v>
      </c>
      <c r="C49" s="53" t="s">
        <v>79</v>
      </c>
      <c r="D49" s="54" t="s">
        <v>223</v>
      </c>
      <c r="E49" s="54" t="s">
        <v>224</v>
      </c>
      <c r="F49" s="54" t="s">
        <v>225</v>
      </c>
      <c r="G49" s="54" t="s">
        <v>227</v>
      </c>
    </row>
    <row r="50" spans="1:7" ht="45.75" thickTop="1" x14ac:dyDescent="0.4">
      <c r="B50" s="119"/>
      <c r="C50" s="56" t="s">
        <v>221</v>
      </c>
      <c r="D50" s="75" t="s">
        <v>223</v>
      </c>
      <c r="E50" s="27" t="s">
        <v>224</v>
      </c>
      <c r="F50" s="27" t="s">
        <v>226</v>
      </c>
      <c r="G50" s="27" t="s">
        <v>228</v>
      </c>
    </row>
    <row r="51" spans="1:7" x14ac:dyDescent="0.4">
      <c r="G51" s="58"/>
    </row>
    <row r="52" spans="1:7" ht="38.25" customHeight="1" x14ac:dyDescent="0.4">
      <c r="A52" s="1" t="s">
        <v>138</v>
      </c>
      <c r="C52" s="13"/>
      <c r="D52" s="22"/>
      <c r="E52" s="3"/>
    </row>
    <row r="53" spans="1:7" x14ac:dyDescent="0.4">
      <c r="B53" s="69" t="s">
        <v>25</v>
      </c>
      <c r="C53" s="73" t="s">
        <v>109</v>
      </c>
      <c r="D53" s="76" t="s">
        <v>109</v>
      </c>
      <c r="E53" s="76" t="s">
        <v>109</v>
      </c>
      <c r="F53" s="76" t="s">
        <v>109</v>
      </c>
      <c r="G53" s="76" t="s">
        <v>109</v>
      </c>
    </row>
    <row r="61" spans="1:7" s="2" customFormat="1" x14ac:dyDescent="0.4">
      <c r="A61" s="1" t="s">
        <v>26</v>
      </c>
      <c r="B61" s="44"/>
      <c r="C61" s="45"/>
      <c r="D61" s="77"/>
      <c r="E61" s="77"/>
      <c r="F61" s="77"/>
      <c r="G61" s="77"/>
    </row>
    <row r="62" spans="1:7" s="2" customFormat="1" x14ac:dyDescent="0.4">
      <c r="A62" s="1" t="s">
        <v>27</v>
      </c>
      <c r="B62" s="44"/>
      <c r="C62" s="45"/>
      <c r="D62" s="77"/>
      <c r="E62" s="77"/>
      <c r="F62" s="77"/>
      <c r="G62" s="77"/>
    </row>
  </sheetData>
  <mergeCells count="19">
    <mergeCell ref="B49:B50"/>
    <mergeCell ref="D17:D18"/>
    <mergeCell ref="E17:E18"/>
    <mergeCell ref="F17:F18"/>
    <mergeCell ref="G17:G18"/>
    <mergeCell ref="B24:B25"/>
    <mergeCell ref="B29:B30"/>
    <mergeCell ref="B16:B21"/>
    <mergeCell ref="B31:B32"/>
    <mergeCell ref="B33:B34"/>
    <mergeCell ref="B42:B43"/>
    <mergeCell ref="B44:B45"/>
    <mergeCell ref="F12:F13"/>
    <mergeCell ref="G12:G13"/>
    <mergeCell ref="B8:B13"/>
    <mergeCell ref="C12:C13"/>
    <mergeCell ref="C17:C18"/>
    <mergeCell ref="D12:D13"/>
    <mergeCell ref="E12:E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5F5-D44D-4B5E-A814-9E5FAFFD7429}">
  <dimension ref="B1:AM64"/>
  <sheetViews>
    <sheetView workbookViewId="0"/>
  </sheetViews>
  <sheetFormatPr defaultRowHeight="15" x14ac:dyDescent="0.4"/>
  <cols>
    <col min="1" max="1" width="9" style="1"/>
    <col min="2" max="2" width="35.375" style="1" bestFit="1" customWidth="1"/>
    <col min="3" max="3" width="14.625" style="1" customWidth="1"/>
    <col min="4" max="4" width="14.5" style="1" customWidth="1"/>
    <col min="5" max="5" width="18.75" style="1" customWidth="1"/>
    <col min="6" max="6" width="14.25" style="1" customWidth="1"/>
    <col min="7" max="7" width="15.25" style="1" customWidth="1"/>
    <col min="8" max="8" width="18.5" style="1" customWidth="1"/>
    <col min="9" max="10" width="9" style="1"/>
    <col min="11" max="11" width="18.25" style="1" customWidth="1"/>
    <col min="12" max="14" width="9" style="1"/>
    <col min="15" max="15" width="10.625" style="1" bestFit="1" customWidth="1"/>
    <col min="16" max="26" width="9" style="1"/>
    <col min="27" max="27" width="18.625" style="1" customWidth="1"/>
    <col min="28" max="28" width="19.125" style="1" customWidth="1"/>
    <col min="29" max="29" width="17.375" style="1" customWidth="1"/>
    <col min="30" max="30" width="21.375" style="1" customWidth="1"/>
    <col min="31" max="31" width="9" style="1"/>
    <col min="32" max="32" width="10.5" style="1" customWidth="1"/>
    <col min="33" max="16384" width="9" style="1"/>
  </cols>
  <sheetData>
    <row r="1" spans="2:39" ht="15.75" thickBot="1" x14ac:dyDescent="0.45"/>
    <row r="2" spans="2:39" ht="18.75" x14ac:dyDescent="0.4">
      <c r="B2" s="83" t="s">
        <v>229</v>
      </c>
      <c r="C2" s="124" t="s">
        <v>230</v>
      </c>
      <c r="D2" s="125"/>
      <c r="E2" s="126" t="s">
        <v>231</v>
      </c>
      <c r="F2" s="127"/>
      <c r="G2" s="128"/>
    </row>
    <row r="3" spans="2:39" ht="56.25" x14ac:dyDescent="0.4">
      <c r="B3" s="84" t="s">
        <v>232</v>
      </c>
      <c r="C3" s="85" t="s">
        <v>233</v>
      </c>
      <c r="D3" s="85" t="s">
        <v>234</v>
      </c>
      <c r="E3" s="86" t="s">
        <v>235</v>
      </c>
      <c r="F3" s="86" t="s">
        <v>236</v>
      </c>
      <c r="G3" s="87" t="s">
        <v>237</v>
      </c>
    </row>
    <row r="4" spans="2:39" ht="19.5" thickBot="1" x14ac:dyDescent="0.45">
      <c r="B4" s="88" t="s">
        <v>238</v>
      </c>
      <c r="C4" s="89" t="str">
        <f>H9</f>
        <v>Difficult</v>
      </c>
      <c r="D4" s="89" t="str">
        <f>H20</f>
        <v>Difficult</v>
      </c>
      <c r="E4" s="89" t="str">
        <f>H31</f>
        <v>Difficult</v>
      </c>
      <c r="F4" s="89" t="str">
        <f>H42</f>
        <v>Difficult</v>
      </c>
      <c r="G4" s="90" t="str">
        <f>H53</f>
        <v>Difficult</v>
      </c>
    </row>
    <row r="6" spans="2:39" x14ac:dyDescent="0.4">
      <c r="N6" s="14"/>
      <c r="O6" s="14"/>
      <c r="P6" s="14" t="s">
        <v>99</v>
      </c>
      <c r="Q6" s="14" t="s">
        <v>103</v>
      </c>
      <c r="R6" s="14" t="s">
        <v>104</v>
      </c>
      <c r="S6" s="14" t="s">
        <v>105</v>
      </c>
      <c r="T6" s="14" t="s">
        <v>106</v>
      </c>
      <c r="U6" s="14" t="s">
        <v>110</v>
      </c>
      <c r="V6" s="14" t="s">
        <v>111</v>
      </c>
      <c r="W6" s="14" t="s">
        <v>116</v>
      </c>
      <c r="X6" s="14" t="s">
        <v>117</v>
      </c>
      <c r="Y6" s="14" t="s">
        <v>118</v>
      </c>
      <c r="Z6" s="14" t="s">
        <v>119</v>
      </c>
      <c r="AA6" s="14" t="s">
        <v>120</v>
      </c>
      <c r="AB6" s="14" t="s">
        <v>121</v>
      </c>
      <c r="AC6" s="14" t="s">
        <v>122</v>
      </c>
      <c r="AD6" s="14" t="s">
        <v>125</v>
      </c>
      <c r="AE6" s="14" t="s">
        <v>130</v>
      </c>
      <c r="AF6" s="14" t="s">
        <v>131</v>
      </c>
      <c r="AG6" s="14" t="s">
        <v>132</v>
      </c>
      <c r="AH6" s="14" t="s">
        <v>135</v>
      </c>
      <c r="AI6" s="14" t="s">
        <v>136</v>
      </c>
      <c r="AJ6" s="14" t="s">
        <v>137</v>
      </c>
      <c r="AK6" s="14" t="s">
        <v>139</v>
      </c>
      <c r="AL6" s="14" t="s">
        <v>240</v>
      </c>
      <c r="AM6" s="14" t="s">
        <v>241</v>
      </c>
    </row>
    <row r="7" spans="2:39" x14ac:dyDescent="0.4">
      <c r="N7" s="14" t="s">
        <v>34</v>
      </c>
      <c r="O7" s="14" t="str">
        <f>'Evasion(Adversarial Examples)'!B2</f>
        <v>Difficult</v>
      </c>
      <c r="P7" s="14"/>
      <c r="Q7" s="14"/>
      <c r="R7" s="14" t="str">
        <f>'Evasion(Adversarial Examples)'!T5</f>
        <v>FALSE</v>
      </c>
      <c r="S7" s="14"/>
      <c r="T7" s="14"/>
      <c r="U7" s="14" t="str">
        <f>'Evasion(Adversarial Examples)'!T8</f>
        <v>FALSE</v>
      </c>
      <c r="V7" s="14"/>
      <c r="W7" s="14"/>
      <c r="X7" s="14"/>
      <c r="Y7" s="14" t="str">
        <f>'Evasion(Adversarial Examples)'!T12</f>
        <v>FALSE</v>
      </c>
      <c r="Z7" s="14"/>
      <c r="AA7" s="14"/>
      <c r="AB7" s="14"/>
      <c r="AC7" s="14"/>
      <c r="AD7" s="14"/>
      <c r="AE7" s="14"/>
      <c r="AF7" s="14"/>
      <c r="AG7" s="14" t="str">
        <f>'Evasion(Adversarial Examples)'!T20</f>
        <v>FALSE</v>
      </c>
      <c r="AH7" s="14" t="str">
        <f>'Evasion(Adversarial Examples)'!T21</f>
        <v>FALSE</v>
      </c>
      <c r="AI7" s="14"/>
      <c r="AJ7" s="14"/>
      <c r="AK7" s="14"/>
      <c r="AL7" s="14"/>
      <c r="AM7" s="14"/>
    </row>
    <row r="8" spans="2:39" x14ac:dyDescent="0.4">
      <c r="N8" s="14" t="s">
        <v>35</v>
      </c>
      <c r="O8" s="14" t="str">
        <f>'Evasion(Adversarial Examples)'!C2</f>
        <v>Difficult</v>
      </c>
      <c r="P8" s="14"/>
      <c r="Q8" s="14" t="str">
        <f>'Evasion(Adversarial Examples)'!T4</f>
        <v>FALSE</v>
      </c>
      <c r="R8" s="14"/>
      <c r="S8" s="14"/>
      <c r="T8" s="14"/>
      <c r="U8" s="14" t="str">
        <f>'Evasion(Adversarial Examples)'!T8</f>
        <v>FALSE</v>
      </c>
      <c r="V8" s="14"/>
      <c r="W8" s="14"/>
      <c r="X8" s="14"/>
      <c r="Y8" s="14"/>
      <c r="Z8" s="14" t="str">
        <f>'Evasion(Adversarial Examples)'!T13</f>
        <v>FALSE</v>
      </c>
      <c r="AA8" s="14"/>
      <c r="AB8" s="14"/>
      <c r="AC8" s="14"/>
      <c r="AD8" s="14"/>
      <c r="AE8" s="14"/>
      <c r="AF8" s="14" t="str">
        <f>'Evasion(Adversarial Examples)'!T19</f>
        <v>FALSE</v>
      </c>
      <c r="AG8" s="14" t="str">
        <f>'Evasion(Adversarial Examples)'!T20</f>
        <v>FALSE</v>
      </c>
      <c r="AH8" s="14"/>
      <c r="AI8" s="14" t="str">
        <f>'Evasion(Adversarial Examples)'!T22</f>
        <v>FALSE</v>
      </c>
      <c r="AJ8" s="14"/>
      <c r="AK8" s="14"/>
      <c r="AM8" s="14"/>
    </row>
    <row r="9" spans="2:39" ht="18.75" customHeight="1" x14ac:dyDescent="0.4">
      <c r="F9" s="129" t="s">
        <v>239</v>
      </c>
      <c r="G9" s="129"/>
      <c r="H9" s="129" t="str">
        <f>IF(OR(C17="Applicable",F17="Applicable",I17="Applicable",L17="Applicable"),"Applicable","Difficult")</f>
        <v>Difficult</v>
      </c>
      <c r="I9" s="11"/>
      <c r="N9" s="14" t="s">
        <v>36</v>
      </c>
      <c r="O9" s="14" t="str">
        <f>'Evasion(Adversarial Examples)'!D2</f>
        <v>Difficult</v>
      </c>
      <c r="P9" s="14"/>
      <c r="Q9" s="14" t="str">
        <f>'Evasion(Adversarial Examples)'!T4</f>
        <v>FALSE</v>
      </c>
      <c r="R9" s="14"/>
      <c r="S9" s="14"/>
      <c r="T9" s="14"/>
      <c r="U9" s="14" t="str">
        <f>'Evasion(Adversarial Examples)'!T8</f>
        <v>FALSE</v>
      </c>
      <c r="V9" s="14"/>
      <c r="W9" s="14"/>
      <c r="X9" s="14"/>
      <c r="Y9" s="14"/>
      <c r="Z9" s="14"/>
      <c r="AA9" s="14"/>
      <c r="AB9" s="14"/>
      <c r="AC9" s="14"/>
      <c r="AD9" s="14"/>
      <c r="AE9" s="14"/>
      <c r="AF9" s="14"/>
      <c r="AG9" s="14"/>
      <c r="AH9" s="14"/>
      <c r="AI9" s="14"/>
      <c r="AJ9" s="14"/>
      <c r="AK9" s="14"/>
      <c r="AL9" s="14" t="str">
        <f>IF(E4="Applicable","TRUE","FALSE")</f>
        <v>FALSE</v>
      </c>
      <c r="AM9" s="14"/>
    </row>
    <row r="10" spans="2:39" ht="20.25" customHeight="1" x14ac:dyDescent="0.4">
      <c r="F10" s="129"/>
      <c r="G10" s="129"/>
      <c r="H10" s="129"/>
      <c r="I10" s="11"/>
      <c r="N10" s="14" t="s">
        <v>37</v>
      </c>
      <c r="O10" s="14" t="str">
        <f>'Evasion(Adversarial Examples)'!E2</f>
        <v>Difficult</v>
      </c>
      <c r="P10" s="14"/>
      <c r="Q10" s="14" t="str">
        <f>'Evasion(Adversarial Examples)'!T4</f>
        <v>FALSE</v>
      </c>
      <c r="R10" s="14"/>
      <c r="S10" s="14"/>
      <c r="T10" s="14"/>
      <c r="U10" s="14" t="str">
        <f>'Evasion(Adversarial Examples)'!T8</f>
        <v>FALSE</v>
      </c>
      <c r="V10" s="14"/>
      <c r="W10" s="14"/>
      <c r="X10" s="14"/>
      <c r="Y10" s="14"/>
      <c r="Z10" s="14"/>
      <c r="AA10" s="14"/>
      <c r="AB10" s="14"/>
      <c r="AC10" s="14"/>
      <c r="AD10" s="14"/>
      <c r="AE10" s="14"/>
      <c r="AF10" s="14"/>
      <c r="AG10" s="14" t="str">
        <f>'Evasion(Adversarial Examples)'!T20</f>
        <v>FALSE</v>
      </c>
      <c r="AH10" s="14"/>
      <c r="AI10" s="14"/>
      <c r="AJ10" s="14"/>
      <c r="AK10" s="14"/>
      <c r="AL10" s="14"/>
      <c r="AM10" s="14" t="str">
        <f>IF(D4="Applicable","TRUE","FALSE")</f>
        <v>FALSE</v>
      </c>
    </row>
    <row r="11" spans="2:39" x14ac:dyDescent="0.4">
      <c r="F11" s="11"/>
      <c r="G11" s="91"/>
      <c r="H11" s="92"/>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2:39" x14ac:dyDescent="0.4">
      <c r="F12" s="11"/>
      <c r="G12" s="11"/>
      <c r="H12" s="11"/>
      <c r="N12" s="14" t="s">
        <v>38</v>
      </c>
      <c r="O12" s="14" t="str">
        <f>Poisoning!B2</f>
        <v>Difficult</v>
      </c>
      <c r="P12" s="14" t="str">
        <f>Poisoning!T3</f>
        <v>FALSE</v>
      </c>
      <c r="Q12" s="14"/>
      <c r="R12" s="14" t="str">
        <f>Poisoning!T5</f>
        <v>FALSE</v>
      </c>
      <c r="S12" s="14"/>
      <c r="T12" s="14"/>
      <c r="U12" s="14" t="str">
        <f>Poisoning!T8</f>
        <v>FALSE</v>
      </c>
      <c r="V12" s="14"/>
      <c r="W12" s="14"/>
      <c r="X12" s="14"/>
      <c r="Y12" s="14" t="str">
        <f>Poisoning!T12</f>
        <v>FALSE</v>
      </c>
      <c r="Z12" s="14"/>
      <c r="AA12" s="14"/>
      <c r="AB12" s="14"/>
      <c r="AC12" s="14"/>
      <c r="AD12" s="14"/>
      <c r="AE12" s="14"/>
      <c r="AF12" s="14"/>
      <c r="AG12" s="14" t="str">
        <f>Poisoning!T20</f>
        <v>FALSE</v>
      </c>
      <c r="AH12" s="14" t="str">
        <f>Poisoning!T21</f>
        <v>FALSE</v>
      </c>
      <c r="AI12" s="14"/>
      <c r="AJ12" s="14"/>
      <c r="AK12" s="14"/>
      <c r="AL12" s="14"/>
      <c r="AM12" s="14"/>
    </row>
    <row r="13" spans="2:39" x14ac:dyDescent="0.4">
      <c r="N13" s="14" t="s">
        <v>39</v>
      </c>
      <c r="O13" s="14" t="str">
        <f>Poisoning!C2</f>
        <v>Difficult</v>
      </c>
      <c r="P13" s="14"/>
      <c r="Q13" s="14"/>
      <c r="R13" s="14"/>
      <c r="S13" s="14"/>
      <c r="T13" s="14"/>
      <c r="U13" s="14"/>
      <c r="V13" s="14"/>
      <c r="W13" s="14"/>
      <c r="X13" s="14"/>
      <c r="Y13" s="14"/>
      <c r="Z13" s="14"/>
      <c r="AA13" s="14"/>
      <c r="AB13" s="14"/>
      <c r="AC13" s="14"/>
      <c r="AD13" s="14" t="str">
        <f>Poisoning!T17</f>
        <v>FALSE</v>
      </c>
      <c r="AE13" s="14"/>
      <c r="AF13" s="14"/>
      <c r="AG13" s="14"/>
      <c r="AH13" s="14"/>
      <c r="AI13" s="14"/>
      <c r="AJ13" s="14"/>
      <c r="AK13" s="14"/>
      <c r="AL13" s="14"/>
      <c r="AM13" s="14"/>
    </row>
    <row r="14" spans="2:39" x14ac:dyDescent="0.4">
      <c r="G14" s="93"/>
      <c r="H14" s="94"/>
      <c r="N14" s="14" t="s">
        <v>40</v>
      </c>
      <c r="O14" s="14" t="str">
        <f>Poisoning!D2</f>
        <v>Difficult</v>
      </c>
      <c r="P14" s="14" t="str">
        <f>Poisoning!T3</f>
        <v>FALSE</v>
      </c>
      <c r="Q14" s="14"/>
      <c r="R14" s="14"/>
      <c r="S14" s="14"/>
      <c r="T14" s="14"/>
      <c r="U14" s="14" t="str">
        <f>Poisoning!T8</f>
        <v>FALSE</v>
      </c>
      <c r="V14" s="14"/>
      <c r="W14" s="14"/>
      <c r="X14" s="14"/>
      <c r="Y14" s="14" t="str">
        <f>Poisoning!T12</f>
        <v>FALSE</v>
      </c>
      <c r="Z14" s="14"/>
      <c r="AA14" s="14"/>
      <c r="AB14" s="14"/>
      <c r="AC14" s="14"/>
      <c r="AD14" s="14"/>
      <c r="AE14" s="14"/>
      <c r="AF14" s="14"/>
      <c r="AG14" s="14"/>
      <c r="AH14" s="14" t="str">
        <f>Poisoning!T21</f>
        <v>FALSE</v>
      </c>
      <c r="AI14" s="14"/>
      <c r="AJ14" s="14"/>
      <c r="AK14" s="14"/>
      <c r="AL14" s="14" t="str">
        <f>IF(E4="Applicable","TRUE","FALSE")</f>
        <v>FALSE</v>
      </c>
      <c r="AM14" s="14"/>
    </row>
    <row r="15" spans="2:39" x14ac:dyDescent="0.4">
      <c r="B15" s="93"/>
      <c r="C15" s="17"/>
      <c r="D15" s="19"/>
      <c r="E15" s="95"/>
      <c r="F15" s="17"/>
      <c r="G15" s="19"/>
      <c r="H15" s="95"/>
      <c r="I15" s="17"/>
      <c r="J15" s="19"/>
      <c r="K15" s="95"/>
      <c r="L15" s="9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row>
    <row r="16" spans="2:39" x14ac:dyDescent="0.4">
      <c r="B16" s="96"/>
      <c r="C16" s="97"/>
      <c r="E16" s="96"/>
      <c r="F16" s="97"/>
      <c r="H16" s="96"/>
      <c r="I16" s="97"/>
      <c r="K16" s="96"/>
      <c r="L16" s="97"/>
      <c r="N16" s="14" t="s">
        <v>41</v>
      </c>
      <c r="O16" s="14" t="str">
        <f>'Model Extraction'!B2</f>
        <v>Difficult</v>
      </c>
      <c r="P16" s="14"/>
      <c r="Q16" s="14"/>
      <c r="R16" s="14"/>
      <c r="S16" s="14"/>
      <c r="T16" s="14" t="str">
        <f>'Model Extraction'!T7</f>
        <v>FALSE</v>
      </c>
      <c r="U16" s="14" t="str">
        <f>'Model Extraction'!T8</f>
        <v>FALSE</v>
      </c>
      <c r="V16" s="14"/>
      <c r="W16" s="14" t="str">
        <f>'Model Extraction'!T10</f>
        <v>FALSE</v>
      </c>
      <c r="X16" s="14"/>
      <c r="Y16" s="14"/>
      <c r="Z16" s="14"/>
      <c r="AA16" s="14"/>
      <c r="AB16" s="14"/>
      <c r="AC16" s="14"/>
      <c r="AD16" s="14"/>
      <c r="AE16" s="14"/>
      <c r="AF16" s="14"/>
      <c r="AG16" s="14"/>
      <c r="AH16" s="14"/>
      <c r="AI16" s="14"/>
      <c r="AJ16" s="14"/>
      <c r="AK16" s="14"/>
      <c r="AL16" s="14"/>
      <c r="AM16" s="14"/>
    </row>
    <row r="17" spans="2:39" ht="30" x14ac:dyDescent="0.4">
      <c r="B17" s="32" t="s">
        <v>242</v>
      </c>
      <c r="C17" s="14" t="str">
        <f>'Evasion(Adversarial Examples)'!B2</f>
        <v>Difficult</v>
      </c>
      <c r="E17" s="32" t="s">
        <v>243</v>
      </c>
      <c r="F17" s="14" t="str">
        <f>'Evasion(Adversarial Examples)'!C2</f>
        <v>Difficult</v>
      </c>
      <c r="H17" s="32" t="s">
        <v>244</v>
      </c>
      <c r="I17" s="14" t="str">
        <f>'Evasion(Adversarial Examples)'!D2</f>
        <v>Difficult</v>
      </c>
      <c r="K17" s="32" t="s">
        <v>245</v>
      </c>
      <c r="L17" s="14" t="str">
        <f>'Evasion(Adversarial Examples)'!E2</f>
        <v>Difficult</v>
      </c>
      <c r="N17" s="14" t="s">
        <v>42</v>
      </c>
      <c r="O17" s="14" t="str">
        <f>'Model Extraction'!C2</f>
        <v>Difficult</v>
      </c>
      <c r="P17" s="14"/>
      <c r="Q17" s="14"/>
      <c r="R17" s="14"/>
      <c r="S17" s="14" t="str">
        <f>'Model Extraction'!T6</f>
        <v>FALSE</v>
      </c>
      <c r="T17" s="14"/>
      <c r="U17" s="14" t="str">
        <f>'Model Extraction'!T8</f>
        <v>FALSE</v>
      </c>
      <c r="V17" s="14"/>
      <c r="W17" s="14"/>
      <c r="X17" s="14"/>
      <c r="Y17" s="14"/>
      <c r="Z17" s="14"/>
      <c r="AA17" s="14"/>
      <c r="AB17" s="14" t="str">
        <f>'Model Extraction'!T15</f>
        <v>FALSE</v>
      </c>
      <c r="AC17" s="14"/>
      <c r="AD17" s="14"/>
      <c r="AE17" s="14"/>
      <c r="AF17" s="14"/>
      <c r="AG17" s="14"/>
      <c r="AH17" s="14"/>
      <c r="AI17" s="14"/>
      <c r="AJ17" s="14"/>
      <c r="AK17" s="14"/>
      <c r="AL17" s="14"/>
      <c r="AM17" s="14"/>
    </row>
    <row r="18" spans="2:39" x14ac:dyDescent="0.4">
      <c r="N18" s="14" t="s">
        <v>43</v>
      </c>
      <c r="O18" s="14" t="str">
        <f>'Model Extraction'!D2</f>
        <v>Difficult</v>
      </c>
      <c r="P18" s="14"/>
      <c r="Q18" s="14"/>
      <c r="R18" s="14"/>
      <c r="S18" s="14" t="str">
        <f>'Model Extraction'!T6</f>
        <v>FALSE</v>
      </c>
      <c r="T18" s="14"/>
      <c r="U18" s="14" t="str">
        <f>'Model Extraction'!T8</f>
        <v>FALSE</v>
      </c>
      <c r="V18" s="14"/>
      <c r="W18" s="14" t="str">
        <f>'Model Extraction'!T10</f>
        <v>FALSE</v>
      </c>
      <c r="X18" s="14"/>
      <c r="Y18" s="14"/>
      <c r="Z18" s="14" t="str">
        <f>'Model Extraction'!T13</f>
        <v>FALSE</v>
      </c>
      <c r="AA18" s="14"/>
      <c r="AB18" s="14"/>
      <c r="AC18" s="14"/>
      <c r="AD18" s="14"/>
      <c r="AE18" s="14"/>
      <c r="AF18" s="14"/>
      <c r="AG18" s="14"/>
      <c r="AH18" s="14"/>
      <c r="AI18" s="14" t="str">
        <f>'Model Extraction'!T22</f>
        <v>FALSE</v>
      </c>
      <c r="AJ18" s="14"/>
      <c r="AK18" s="14"/>
      <c r="AL18" s="14"/>
      <c r="AM18" s="14"/>
    </row>
    <row r="19" spans="2:39" x14ac:dyDescent="0.4">
      <c r="N19" s="14" t="s">
        <v>44</v>
      </c>
      <c r="O19" s="14" t="str">
        <f>'Model Extraction'!E2</f>
        <v>Difficult</v>
      </c>
      <c r="P19" s="14"/>
      <c r="Q19" s="14"/>
      <c r="R19" s="14" t="str">
        <f>'Model Extraction'!T5</f>
        <v>FALSE</v>
      </c>
      <c r="S19" s="14"/>
      <c r="T19" s="14"/>
      <c r="U19" s="14" t="str">
        <f>'Model Extraction'!T8</f>
        <v>FALSE</v>
      </c>
      <c r="V19" s="14"/>
      <c r="W19" s="14" t="str">
        <f>'Model Extraction'!T10</f>
        <v>FALSE</v>
      </c>
      <c r="X19" s="14"/>
      <c r="Y19" s="14"/>
      <c r="Z19" s="14"/>
      <c r="AA19" s="14"/>
      <c r="AB19" s="14"/>
      <c r="AC19" s="14"/>
      <c r="AD19" s="14"/>
      <c r="AE19" s="14"/>
      <c r="AF19" s="14"/>
      <c r="AG19" s="14"/>
      <c r="AH19" s="14"/>
      <c r="AI19" s="14"/>
      <c r="AJ19" s="14"/>
      <c r="AK19" s="14" t="str">
        <f>'Model Extraction'!T24</f>
        <v>FALSE</v>
      </c>
      <c r="AL19" s="14"/>
      <c r="AM19" s="14"/>
    </row>
    <row r="20" spans="2:39" x14ac:dyDescent="0.4">
      <c r="F20" s="129" t="s">
        <v>246</v>
      </c>
      <c r="G20" s="129"/>
      <c r="H20" s="129" t="str">
        <f>IF(OR(C28="Applicable",F28="Applicable",I28="Applicable"),"Applicable","Difficult")</f>
        <v>Difficult</v>
      </c>
      <c r="I20" s="11"/>
      <c r="N20" s="14" t="s">
        <v>45</v>
      </c>
      <c r="O20" s="14" t="str">
        <f>'Model Extraction'!F2</f>
        <v>Difficult</v>
      </c>
      <c r="P20" s="14"/>
      <c r="Q20" s="14"/>
      <c r="R20" s="14"/>
      <c r="S20" s="14"/>
      <c r="T20" s="14" t="str">
        <f>'Model Extraction'!T7</f>
        <v>FALSE</v>
      </c>
      <c r="U20" s="14" t="str">
        <f>'Model Extraction'!T8</f>
        <v>FALSE</v>
      </c>
      <c r="V20" s="14"/>
      <c r="W20" s="14" t="str">
        <f>'Model Extraction'!T10</f>
        <v>FALSE</v>
      </c>
      <c r="X20" s="14"/>
      <c r="Y20" s="14"/>
      <c r="Z20" s="14"/>
      <c r="AA20" s="14"/>
      <c r="AB20" s="14"/>
      <c r="AC20" s="14"/>
      <c r="AD20" s="14"/>
      <c r="AE20" s="14"/>
      <c r="AF20" s="14"/>
      <c r="AG20" s="14"/>
      <c r="AH20" s="14"/>
      <c r="AI20" s="14"/>
      <c r="AJ20" s="14"/>
      <c r="AK20" s="14" t="str">
        <f>'Model Extraction'!T24</f>
        <v>FALSE</v>
      </c>
      <c r="AL20" s="14"/>
      <c r="AM20" s="14"/>
    </row>
    <row r="21" spans="2:39" x14ac:dyDescent="0.4">
      <c r="F21" s="129"/>
      <c r="G21" s="129"/>
      <c r="H21" s="129"/>
      <c r="I21" s="11"/>
      <c r="N21" s="14" t="s">
        <v>46</v>
      </c>
      <c r="O21" s="14" t="str">
        <f>'Model Extraction'!G2</f>
        <v>Difficult</v>
      </c>
      <c r="P21" s="14"/>
      <c r="Q21" s="14"/>
      <c r="R21" s="14"/>
      <c r="S21" s="14"/>
      <c r="T21" s="14"/>
      <c r="U21" s="14"/>
      <c r="V21" s="14"/>
      <c r="W21" s="14"/>
      <c r="X21" s="14"/>
      <c r="Y21" s="14"/>
      <c r="Z21" s="14"/>
      <c r="AA21" s="14"/>
      <c r="AB21" s="14"/>
      <c r="AC21" s="14"/>
      <c r="AD21" s="14"/>
      <c r="AE21" s="14"/>
      <c r="AF21" s="14"/>
      <c r="AG21" s="14" t="str">
        <f>'Model Extraction'!T20</f>
        <v>FALSE</v>
      </c>
      <c r="AH21" s="14"/>
      <c r="AI21" s="14"/>
      <c r="AJ21" s="14"/>
      <c r="AK21" s="14"/>
      <c r="AL21" s="14"/>
      <c r="AM21" s="14"/>
    </row>
    <row r="22" spans="2:39" x14ac:dyDescent="0.4">
      <c r="F22" s="11"/>
      <c r="G22" s="91"/>
      <c r="H22" s="92"/>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row>
    <row r="23" spans="2:39" x14ac:dyDescent="0.4">
      <c r="F23" s="11"/>
      <c r="G23" s="11"/>
      <c r="H23" s="11"/>
      <c r="N23" s="14" t="s">
        <v>47</v>
      </c>
      <c r="O23" s="14" t="str">
        <f>'Model Inversion'!B2</f>
        <v>Difficult</v>
      </c>
      <c r="P23" s="14"/>
      <c r="Q23" s="14"/>
      <c r="R23" s="14" t="str">
        <f>'Model Inversion'!T5</f>
        <v>FALSE</v>
      </c>
      <c r="S23" s="14"/>
      <c r="T23" s="14"/>
      <c r="U23" s="14" t="str">
        <f>'Model Inversion'!T8</f>
        <v>FALSE</v>
      </c>
      <c r="V23" s="14"/>
      <c r="W23" s="14"/>
      <c r="X23" s="14"/>
      <c r="Y23" s="14"/>
      <c r="Z23" s="14" t="str">
        <f>'Model Inversion'!T13</f>
        <v>FALSE</v>
      </c>
      <c r="AA23" s="14"/>
      <c r="AB23" s="14"/>
      <c r="AC23" s="14"/>
      <c r="AD23" s="14"/>
      <c r="AE23" s="14"/>
      <c r="AF23" s="14"/>
      <c r="AG23" s="14" t="str">
        <f>'Model Inversion'!T20</f>
        <v>FALSE</v>
      </c>
      <c r="AH23" s="14"/>
      <c r="AI23" s="14" t="str">
        <f>'Model Inversion'!T22</f>
        <v>FALSE</v>
      </c>
      <c r="AJ23" s="14"/>
      <c r="AK23" s="14"/>
      <c r="AL23" s="14"/>
      <c r="AM23" s="14"/>
    </row>
    <row r="24" spans="2:39" x14ac:dyDescent="0.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row>
    <row r="25" spans="2:39" x14ac:dyDescent="0.4">
      <c r="G25" s="93"/>
      <c r="H25" s="94"/>
      <c r="N25" s="14" t="s">
        <v>48</v>
      </c>
      <c r="O25" s="14" t="str">
        <f>'Membership Inference'!B2</f>
        <v>Difficult</v>
      </c>
      <c r="P25" s="14"/>
      <c r="Q25" s="14"/>
      <c r="R25" s="14"/>
      <c r="S25" s="14" t="str">
        <f>'Membership Inference'!T6</f>
        <v>FALSE</v>
      </c>
      <c r="T25" s="14"/>
      <c r="U25" s="14"/>
      <c r="V25" s="14" t="str">
        <f>'Membership Inference'!T9</f>
        <v>FALSE</v>
      </c>
      <c r="W25" s="14" t="str">
        <f>'Membership Inference'!T10</f>
        <v>FALSE</v>
      </c>
      <c r="X25" s="14" t="str">
        <f>'Membership Inference'!T11</f>
        <v>FALSE</v>
      </c>
      <c r="Y25" s="14" t="str">
        <f>'Membership Inference'!T12</f>
        <v>FALSE</v>
      </c>
      <c r="Z25" s="14"/>
      <c r="AA25" s="14" t="str">
        <f>'Membership Inference'!T14</f>
        <v>FALSE</v>
      </c>
      <c r="AB25" s="14"/>
      <c r="AC25" s="14"/>
      <c r="AD25" s="14"/>
      <c r="AE25" s="14"/>
      <c r="AF25" s="14"/>
      <c r="AG25" s="14"/>
      <c r="AH25" s="14"/>
      <c r="AI25" s="14"/>
      <c r="AJ25" s="14" t="str">
        <f>'Membership Inference'!T23</f>
        <v>FALSE</v>
      </c>
      <c r="AK25" s="14"/>
      <c r="AL25" s="14"/>
      <c r="AM25" s="14"/>
    </row>
    <row r="26" spans="2:39" x14ac:dyDescent="0.4">
      <c r="B26" s="93"/>
      <c r="C26" s="17"/>
      <c r="D26" s="19"/>
      <c r="E26" s="95"/>
      <c r="F26" s="17"/>
      <c r="G26" s="19"/>
      <c r="H26" s="95"/>
      <c r="I26" s="94"/>
      <c r="N26" s="14" t="s">
        <v>49</v>
      </c>
      <c r="O26" s="14" t="str">
        <f>'Membership Inference'!C2</f>
        <v>Difficult</v>
      </c>
      <c r="P26" s="14"/>
      <c r="Q26" s="14"/>
      <c r="R26" s="14"/>
      <c r="S26" s="14"/>
      <c r="T26" s="14" t="str">
        <f>'Membership Inference'!T7</f>
        <v>FALSE</v>
      </c>
      <c r="U26" s="14"/>
      <c r="V26" s="14" t="str">
        <f>'Membership Inference'!T9</f>
        <v>FALSE</v>
      </c>
      <c r="W26" s="14" t="str">
        <f>'Membership Inference'!T10</f>
        <v>FALSE</v>
      </c>
      <c r="X26" s="14"/>
      <c r="Y26" s="14" t="str">
        <f>'Membership Inference'!T12</f>
        <v>FALSE</v>
      </c>
      <c r="Z26" s="14"/>
      <c r="AA26" s="14"/>
      <c r="AB26" s="14"/>
      <c r="AC26" s="14"/>
      <c r="AD26" s="14"/>
      <c r="AE26" s="14"/>
      <c r="AF26" s="14"/>
      <c r="AG26" s="14"/>
      <c r="AH26" s="14"/>
      <c r="AI26" s="14"/>
      <c r="AJ26" s="14"/>
      <c r="AK26" s="14"/>
      <c r="AL26" s="14"/>
      <c r="AM26" s="14"/>
    </row>
    <row r="27" spans="2:39" x14ac:dyDescent="0.4">
      <c r="B27" s="96"/>
      <c r="C27" s="97"/>
      <c r="E27" s="96"/>
      <c r="F27" s="97"/>
      <c r="H27" s="96"/>
      <c r="I27" s="97"/>
      <c r="N27" s="14" t="s">
        <v>50</v>
      </c>
      <c r="O27" s="14" t="str">
        <f>'Membership Inference'!D2</f>
        <v>Difficult</v>
      </c>
      <c r="P27" s="14"/>
      <c r="Q27" s="14" t="str">
        <f>'Membership Inference'!T4</f>
        <v>FALSE</v>
      </c>
      <c r="R27" s="14"/>
      <c r="S27" s="14"/>
      <c r="T27" s="14"/>
      <c r="U27" s="14"/>
      <c r="V27" s="14" t="str">
        <f>'Membership Inference'!T9</f>
        <v>FALSE</v>
      </c>
      <c r="W27" s="14" t="str">
        <f>'Membership Inference'!T10</f>
        <v>FALSE</v>
      </c>
      <c r="X27" s="14"/>
      <c r="Y27" s="14" t="str">
        <f>'Membership Inference'!T12</f>
        <v>FALSE</v>
      </c>
      <c r="Z27" s="14"/>
      <c r="AA27" s="14"/>
      <c r="AB27" s="14"/>
      <c r="AC27" s="14"/>
      <c r="AD27" s="14"/>
      <c r="AE27" s="14"/>
      <c r="AF27" s="14"/>
      <c r="AG27" s="14"/>
      <c r="AH27" s="14"/>
      <c r="AI27" s="14"/>
      <c r="AJ27" s="14"/>
      <c r="AK27" s="14"/>
      <c r="AL27" s="14" t="str">
        <f>IF(E4="Applicable","TRUE","FALSE")</f>
        <v>FALSE</v>
      </c>
      <c r="AM27" s="14"/>
    </row>
    <row r="28" spans="2:39" ht="30" x14ac:dyDescent="0.4">
      <c r="B28" s="32" t="s">
        <v>247</v>
      </c>
      <c r="C28" s="14" t="str">
        <f>Poisoning!B2</f>
        <v>Difficult</v>
      </c>
      <c r="E28" s="32" t="s">
        <v>248</v>
      </c>
      <c r="F28" s="14" t="str">
        <f>Poisoning!C2</f>
        <v>Difficult</v>
      </c>
      <c r="H28" s="32" t="s">
        <v>249</v>
      </c>
      <c r="I28" s="14" t="str">
        <f>Poisoning!D2</f>
        <v>Difficult</v>
      </c>
      <c r="K28" s="11"/>
      <c r="N28" s="14" t="s">
        <v>51</v>
      </c>
      <c r="O28" s="14" t="str">
        <f>'Membership Inference'!E2</f>
        <v>Difficult</v>
      </c>
      <c r="P28" s="14"/>
      <c r="Q28" s="14" t="str">
        <f>'Membership Inference'!T4</f>
        <v>FALSE</v>
      </c>
      <c r="R28" s="14"/>
      <c r="S28" s="14"/>
      <c r="T28" s="14"/>
      <c r="U28" s="14" t="str">
        <f>'Membership Inference'!T8</f>
        <v>FALSE</v>
      </c>
      <c r="V28" s="14"/>
      <c r="W28" s="14" t="str">
        <f>'Membership Inference'!T10</f>
        <v>FALSE</v>
      </c>
      <c r="X28" s="14"/>
      <c r="Y28" s="14" t="str">
        <f>'Membership Inference'!T12</f>
        <v>FALSE</v>
      </c>
      <c r="Z28" s="14"/>
      <c r="AA28" s="14"/>
      <c r="AB28" s="14"/>
      <c r="AC28" s="14" t="str">
        <f>'Membership Inference'!T16</f>
        <v>FALSE</v>
      </c>
      <c r="AD28" s="14"/>
      <c r="AE28" s="14"/>
      <c r="AF28" s="14"/>
      <c r="AG28" s="14"/>
      <c r="AH28" s="14"/>
      <c r="AI28" s="14"/>
      <c r="AJ28" s="14"/>
      <c r="AK28" s="14"/>
      <c r="AL28" s="14"/>
      <c r="AM28" s="14"/>
    </row>
    <row r="29" spans="2:39" x14ac:dyDescent="0.4">
      <c r="N29" s="14" t="s">
        <v>52</v>
      </c>
      <c r="O29" s="14" t="str">
        <f>'Membership Inference'!F2</f>
        <v>Difficult</v>
      </c>
      <c r="P29" s="14"/>
      <c r="Q29" s="14"/>
      <c r="R29" s="14" t="str">
        <f>'Membership Inference'!T5</f>
        <v>FALSE</v>
      </c>
      <c r="S29" s="14"/>
      <c r="T29" s="14"/>
      <c r="U29" s="14"/>
      <c r="V29" s="14" t="str">
        <f>'Membership Inference'!T9</f>
        <v>FALSE</v>
      </c>
      <c r="W29" s="14" t="str">
        <f>'Membership Inference'!T10</f>
        <v>FALSE</v>
      </c>
      <c r="X29" s="14"/>
      <c r="Y29" s="14" t="str">
        <f>'Membership Inference'!T12</f>
        <v>FALSE</v>
      </c>
      <c r="Z29" s="14"/>
      <c r="AA29" s="14"/>
      <c r="AB29" s="14"/>
      <c r="AC29" s="14"/>
      <c r="AD29" s="14"/>
      <c r="AE29" s="14"/>
      <c r="AF29" s="14"/>
      <c r="AG29" s="14"/>
      <c r="AH29" s="14"/>
      <c r="AI29" s="14"/>
      <c r="AJ29" s="14"/>
      <c r="AK29" s="14"/>
      <c r="AL29" s="14"/>
      <c r="AM29" s="14"/>
    </row>
    <row r="30" spans="2:39" x14ac:dyDescent="0.4">
      <c r="N30" s="14" t="s">
        <v>53</v>
      </c>
      <c r="O30" s="14" t="str">
        <f>'Membership Inference'!G2</f>
        <v>Difficult</v>
      </c>
      <c r="P30" s="14"/>
      <c r="Q30" s="14" t="str">
        <f>'Membership Inference'!T4</f>
        <v>FALSE</v>
      </c>
      <c r="R30" s="14"/>
      <c r="S30" s="14"/>
      <c r="T30" s="14"/>
      <c r="U30" s="14" t="str">
        <f>'Membership Inference'!T8</f>
        <v>FALSE</v>
      </c>
      <c r="V30" s="14"/>
      <c r="W30" s="14" t="str">
        <f>'Membership Inference'!T10</f>
        <v>FALSE</v>
      </c>
      <c r="X30" s="14"/>
      <c r="Y30" s="14" t="str">
        <f>'Membership Inference'!T12</f>
        <v>FALSE</v>
      </c>
      <c r="Z30" s="14"/>
      <c r="AA30" s="14"/>
      <c r="AB30" s="14"/>
      <c r="AC30" s="14"/>
      <c r="AD30" s="14"/>
      <c r="AE30" s="14" t="str">
        <f>'Membership Inference'!T18</f>
        <v>FALSE</v>
      </c>
      <c r="AF30" s="14"/>
      <c r="AG30" s="14"/>
      <c r="AH30" s="14"/>
      <c r="AI30" s="14"/>
      <c r="AJ30" s="14" t="str">
        <f>'Membership Inference'!T23</f>
        <v>FALSE</v>
      </c>
      <c r="AK30" s="14"/>
      <c r="AL30" s="14"/>
      <c r="AM30" s="14"/>
    </row>
    <row r="31" spans="2:39" x14ac:dyDescent="0.4">
      <c r="F31" s="129" t="s">
        <v>250</v>
      </c>
      <c r="G31" s="129"/>
      <c r="H31" s="129" t="str">
        <f>IF(OR(C39="Applicable",F39="Applicable",I39="Applicable",L39="Applicable",O39="Applicable",R39="Applicable"),"Applicable","Difficult")</f>
        <v>Difficult</v>
      </c>
      <c r="I31" s="11"/>
      <c r="N31" s="14" t="s">
        <v>54</v>
      </c>
      <c r="O31" s="14" t="str">
        <f>'Membership Inference'!H2</f>
        <v>Difficult</v>
      </c>
      <c r="P31" s="14"/>
      <c r="Q31" s="14" t="str">
        <f>'Membership Inference'!T4</f>
        <v>FALSE</v>
      </c>
      <c r="R31" s="14"/>
      <c r="S31" s="14"/>
      <c r="T31" s="14"/>
      <c r="U31" s="14" t="str">
        <f>'Membership Inference'!T8</f>
        <v>FALSE</v>
      </c>
      <c r="V31" s="14"/>
      <c r="W31" s="14" t="str">
        <f>'Membership Inference'!T10</f>
        <v>FALSE</v>
      </c>
      <c r="X31" s="14"/>
      <c r="Y31" s="14" t="str">
        <f>'Membership Inference'!T12</f>
        <v>FALSE</v>
      </c>
      <c r="Z31" s="14"/>
      <c r="AA31" s="14"/>
      <c r="AB31" s="14"/>
      <c r="AC31" s="14" t="str">
        <f>'Membership Inference'!T16</f>
        <v>FALSE</v>
      </c>
      <c r="AD31" s="14"/>
      <c r="AE31" s="14"/>
      <c r="AF31" s="14"/>
      <c r="AG31" s="14"/>
      <c r="AH31" s="14"/>
      <c r="AI31" s="14" t="str">
        <f>'Membership Inference'!T22</f>
        <v>FALSE</v>
      </c>
      <c r="AJ31" s="14"/>
      <c r="AK31" s="14"/>
      <c r="AL31" s="14"/>
      <c r="AM31" s="14"/>
    </row>
    <row r="32" spans="2:39" x14ac:dyDescent="0.4">
      <c r="F32" s="129"/>
      <c r="G32" s="129"/>
      <c r="H32" s="129"/>
      <c r="I32" s="11"/>
      <c r="N32" s="14" t="s">
        <v>55</v>
      </c>
      <c r="O32" s="14" t="str">
        <f>'Membership Inference'!I2</f>
        <v>Difficult</v>
      </c>
      <c r="P32" s="14"/>
      <c r="Q32" s="14"/>
      <c r="R32" s="14"/>
      <c r="S32" s="14"/>
      <c r="T32" s="14"/>
      <c r="U32" s="14"/>
      <c r="V32" s="14"/>
      <c r="W32" s="14"/>
      <c r="X32" s="14"/>
      <c r="Y32" s="14"/>
      <c r="Z32" s="14"/>
      <c r="AA32" s="14"/>
      <c r="AB32" s="14" t="str">
        <f>'Membership Inference'!T15</f>
        <v>FALSE</v>
      </c>
      <c r="AC32" s="14"/>
      <c r="AD32" s="14"/>
      <c r="AE32" s="14"/>
      <c r="AF32" s="14"/>
      <c r="AG32" s="14"/>
      <c r="AH32" s="14"/>
      <c r="AI32" s="14"/>
      <c r="AJ32" s="14"/>
      <c r="AK32" s="14"/>
      <c r="AL32" s="14"/>
      <c r="AM32" s="14"/>
    </row>
    <row r="33" spans="2:39" x14ac:dyDescent="0.4">
      <c r="F33" s="11"/>
      <c r="G33" s="91"/>
      <c r="H33" s="92"/>
      <c r="N33" s="14"/>
      <c r="O33" s="14"/>
      <c r="P33" s="14" t="s">
        <v>99</v>
      </c>
      <c r="Q33" s="14" t="s">
        <v>103</v>
      </c>
      <c r="R33" s="14" t="s">
        <v>104</v>
      </c>
      <c r="S33" s="14" t="s">
        <v>105</v>
      </c>
      <c r="T33" s="14" t="s">
        <v>106</v>
      </c>
      <c r="U33" s="14" t="s">
        <v>110</v>
      </c>
      <c r="V33" s="14" t="s">
        <v>111</v>
      </c>
      <c r="W33" s="14" t="s">
        <v>116</v>
      </c>
      <c r="X33" s="14" t="s">
        <v>362</v>
      </c>
      <c r="Y33" s="14" t="s">
        <v>118</v>
      </c>
      <c r="Z33" s="14" t="s">
        <v>119</v>
      </c>
      <c r="AA33" s="14" t="s">
        <v>120</v>
      </c>
      <c r="AB33" s="14" t="s">
        <v>121</v>
      </c>
      <c r="AC33" s="14" t="s">
        <v>122</v>
      </c>
      <c r="AD33" s="14" t="s">
        <v>125</v>
      </c>
      <c r="AE33" s="14" t="s">
        <v>130</v>
      </c>
      <c r="AF33" s="14" t="s">
        <v>131</v>
      </c>
      <c r="AG33" s="14" t="s">
        <v>132</v>
      </c>
      <c r="AH33" s="14" t="s">
        <v>135</v>
      </c>
      <c r="AI33" s="14" t="s">
        <v>136</v>
      </c>
      <c r="AJ33" s="14" t="s">
        <v>137</v>
      </c>
      <c r="AK33" s="14" t="s">
        <v>139</v>
      </c>
      <c r="AL33" s="14" t="s">
        <v>240</v>
      </c>
      <c r="AM33" s="14" t="s">
        <v>241</v>
      </c>
    </row>
    <row r="34" spans="2:39" x14ac:dyDescent="0.4">
      <c r="F34" s="11"/>
      <c r="G34" s="11"/>
      <c r="H34" s="11"/>
    </row>
    <row r="36" spans="2:39" x14ac:dyDescent="0.4">
      <c r="G36" s="93"/>
      <c r="H36" s="94"/>
      <c r="L36" s="23"/>
      <c r="M36" s="23"/>
      <c r="N36" s="23"/>
      <c r="O36" s="23"/>
      <c r="P36" s="23"/>
    </row>
    <row r="37" spans="2:39" x14ac:dyDescent="0.4">
      <c r="B37" s="93"/>
      <c r="C37" s="17"/>
      <c r="D37" s="19"/>
      <c r="E37" s="95"/>
      <c r="F37" s="17"/>
      <c r="G37" s="19"/>
      <c r="H37" s="95"/>
      <c r="I37" s="17"/>
      <c r="J37" s="19"/>
      <c r="K37" s="95"/>
      <c r="L37" s="17"/>
      <c r="M37" s="19"/>
      <c r="N37" s="95"/>
      <c r="O37" s="17"/>
      <c r="P37" s="19"/>
      <c r="Q37" s="95"/>
      <c r="R37" s="94"/>
    </row>
    <row r="38" spans="2:39" x14ac:dyDescent="0.4">
      <c r="B38" s="96"/>
      <c r="C38" s="97"/>
      <c r="E38" s="96"/>
      <c r="F38" s="97"/>
      <c r="H38" s="96"/>
      <c r="I38" s="97"/>
      <c r="K38" s="96"/>
      <c r="L38" s="97"/>
      <c r="N38" s="96"/>
      <c r="O38" s="97"/>
      <c r="Q38" s="96"/>
      <c r="R38" s="97"/>
    </row>
    <row r="39" spans="2:39" ht="75" x14ac:dyDescent="0.4">
      <c r="B39" s="32" t="s">
        <v>251</v>
      </c>
      <c r="C39" s="14" t="str">
        <f>'Model Extraction'!B2</f>
        <v>Difficult</v>
      </c>
      <c r="E39" s="32" t="s">
        <v>252</v>
      </c>
      <c r="F39" s="14" t="str">
        <f>'Model Extraction'!C2</f>
        <v>Difficult</v>
      </c>
      <c r="H39" s="32" t="s">
        <v>253</v>
      </c>
      <c r="I39" s="14" t="str">
        <f>'Model Extraction'!D2</f>
        <v>Difficult</v>
      </c>
      <c r="K39" s="32" t="s">
        <v>254</v>
      </c>
      <c r="L39" s="14" t="str">
        <f>'Model Extraction'!E2</f>
        <v>Difficult</v>
      </c>
      <c r="N39" s="32" t="s">
        <v>255</v>
      </c>
      <c r="O39" s="14" t="str">
        <f>'Model Extraction'!F2</f>
        <v>Difficult</v>
      </c>
      <c r="Q39" s="32" t="s">
        <v>256</v>
      </c>
      <c r="R39" s="14" t="str">
        <f>'Model Extraction'!G2</f>
        <v>Difficult</v>
      </c>
    </row>
    <row r="42" spans="2:39" x14ac:dyDescent="0.4">
      <c r="F42" s="129" t="s">
        <v>257</v>
      </c>
      <c r="G42" s="129"/>
      <c r="H42" s="129" t="str">
        <f>IF(H50="Applicable","Applicable","Difficult")</f>
        <v>Difficult</v>
      </c>
      <c r="I42" s="11"/>
    </row>
    <row r="43" spans="2:39" x14ac:dyDescent="0.4">
      <c r="F43" s="129"/>
      <c r="G43" s="129"/>
      <c r="H43" s="129"/>
      <c r="I43" s="11"/>
      <c r="Z43" s="98" t="s">
        <v>99</v>
      </c>
      <c r="AA43" s="17" t="s">
        <v>402</v>
      </c>
      <c r="AB43" s="19"/>
      <c r="AC43" s="19"/>
      <c r="AD43" s="95"/>
      <c r="AE43" s="98" t="str">
        <f>'II. Questionnaire'!H4</f>
        <v>FALSE</v>
      </c>
    </row>
    <row r="44" spans="2:39" x14ac:dyDescent="0.4">
      <c r="F44" s="11"/>
      <c r="G44" s="91"/>
      <c r="H44" s="92"/>
      <c r="Z44" s="99" t="s">
        <v>103</v>
      </c>
      <c r="AA44" s="94" t="s">
        <v>403</v>
      </c>
      <c r="AD44" s="93"/>
      <c r="AE44" s="99" t="str">
        <f>'II. Questionnaire'!H8</f>
        <v>FALSE</v>
      </c>
    </row>
    <row r="45" spans="2:39" x14ac:dyDescent="0.4">
      <c r="F45" s="11"/>
      <c r="G45" s="100"/>
      <c r="H45" s="101"/>
      <c r="Z45" s="99" t="s">
        <v>104</v>
      </c>
      <c r="AA45" s="94" t="s">
        <v>404</v>
      </c>
      <c r="AD45" s="93"/>
      <c r="AE45" s="99" t="str">
        <f>'II. Questionnaire'!H9</f>
        <v>FALSE</v>
      </c>
    </row>
    <row r="46" spans="2:39" x14ac:dyDescent="0.4">
      <c r="G46" s="93"/>
      <c r="H46" s="94"/>
      <c r="Z46" s="99" t="s">
        <v>105</v>
      </c>
      <c r="AA46" s="94" t="s">
        <v>405</v>
      </c>
      <c r="AD46" s="93"/>
      <c r="AE46" s="99" t="str">
        <f>'II. Questionnaire'!H10</f>
        <v>FALSE</v>
      </c>
    </row>
    <row r="47" spans="2:39" x14ac:dyDescent="0.4">
      <c r="G47" s="93"/>
      <c r="H47" s="94"/>
      <c r="Z47" s="99" t="s">
        <v>106</v>
      </c>
      <c r="AA47" s="94" t="s">
        <v>406</v>
      </c>
      <c r="AD47" s="93"/>
      <c r="AE47" s="99" t="str">
        <f>'II. Questionnaire'!H11</f>
        <v>FALSE</v>
      </c>
    </row>
    <row r="48" spans="2:39" x14ac:dyDescent="0.4">
      <c r="G48" s="93"/>
      <c r="H48" s="94"/>
      <c r="Z48" s="99" t="s">
        <v>110</v>
      </c>
      <c r="AA48" s="94" t="s">
        <v>407</v>
      </c>
      <c r="AD48" s="93"/>
      <c r="AE48" s="99" t="str">
        <f>'II. Questionnaire'!H20</f>
        <v>FALSE</v>
      </c>
    </row>
    <row r="49" spans="2:31" x14ac:dyDescent="0.4">
      <c r="G49" s="96"/>
      <c r="H49" s="97"/>
      <c r="Z49" s="99" t="s">
        <v>111</v>
      </c>
      <c r="AA49" s="94" t="s">
        <v>408</v>
      </c>
      <c r="AD49" s="93"/>
      <c r="AE49" s="99" t="str">
        <f>'II. Questionnaire'!H21</f>
        <v>FALSE</v>
      </c>
    </row>
    <row r="50" spans="2:31" ht="45" x14ac:dyDescent="0.4">
      <c r="E50" s="11"/>
      <c r="G50" s="32" t="s">
        <v>258</v>
      </c>
      <c r="H50" s="14" t="str">
        <f>'Model Inversion'!B2</f>
        <v>Difficult</v>
      </c>
      <c r="Z50" s="99" t="s">
        <v>116</v>
      </c>
      <c r="AA50" s="94" t="s">
        <v>409</v>
      </c>
      <c r="AD50" s="93"/>
      <c r="AE50" s="99" t="str">
        <f>'II. Questionnaire'!H24</f>
        <v>FALSE</v>
      </c>
    </row>
    <row r="51" spans="2:31" x14ac:dyDescent="0.4">
      <c r="Z51" s="99" t="s">
        <v>117</v>
      </c>
      <c r="AA51" s="94" t="s">
        <v>410</v>
      </c>
      <c r="AD51" s="93"/>
      <c r="AE51" s="99" t="str">
        <f>'II. Questionnaire'!H25</f>
        <v>FALSE</v>
      </c>
    </row>
    <row r="52" spans="2:31" x14ac:dyDescent="0.4">
      <c r="Z52" s="99" t="s">
        <v>118</v>
      </c>
      <c r="AA52" s="94" t="s">
        <v>411</v>
      </c>
      <c r="AD52" s="93"/>
      <c r="AE52" s="99" t="str">
        <f>'II. Questionnaire'!H26</f>
        <v>FALSE</v>
      </c>
    </row>
    <row r="53" spans="2:31" x14ac:dyDescent="0.4">
      <c r="F53" s="129" t="s">
        <v>259</v>
      </c>
      <c r="G53" s="129"/>
      <c r="H53" s="129" t="str">
        <f>IF(OR(C61="Applicable",F61="Applicable",I61="Applicable",L61="Applicable",O61="Applicable",R61="Applicable",U61="Applicable",X61="Applicable"),"Applicable","Difficult")</f>
        <v>Difficult</v>
      </c>
      <c r="I53" s="11"/>
      <c r="Z53" s="99" t="s">
        <v>119</v>
      </c>
      <c r="AA53" s="94" t="s">
        <v>412</v>
      </c>
      <c r="AD53" s="93"/>
      <c r="AE53" s="99" t="str">
        <f>'II. Questionnaire'!H27</f>
        <v>FALSE</v>
      </c>
    </row>
    <row r="54" spans="2:31" x14ac:dyDescent="0.4">
      <c r="F54" s="129"/>
      <c r="G54" s="129"/>
      <c r="H54" s="129"/>
      <c r="I54" s="11"/>
      <c r="Z54" s="99" t="s">
        <v>120</v>
      </c>
      <c r="AA54" s="94" t="s">
        <v>413</v>
      </c>
      <c r="AD54" s="93"/>
      <c r="AE54" s="99" t="str">
        <f>'II. Questionnaire'!H28</f>
        <v>FALSE</v>
      </c>
    </row>
    <row r="55" spans="2:31" x14ac:dyDescent="0.4">
      <c r="F55" s="11"/>
      <c r="G55" s="91"/>
      <c r="H55" s="92"/>
      <c r="Z55" s="99" t="s">
        <v>121</v>
      </c>
      <c r="AA55" s="94" t="s">
        <v>414</v>
      </c>
      <c r="AD55" s="93"/>
      <c r="AE55" s="99" t="str">
        <f>'II. Questionnaire'!H29</f>
        <v>FALSE</v>
      </c>
    </row>
    <row r="56" spans="2:31" x14ac:dyDescent="0.4">
      <c r="F56" s="11"/>
      <c r="G56" s="11"/>
      <c r="H56" s="11"/>
      <c r="Z56" s="99" t="s">
        <v>122</v>
      </c>
      <c r="AA56" s="94" t="s">
        <v>415</v>
      </c>
      <c r="AD56" s="93"/>
      <c r="AE56" s="99" t="str">
        <f>'II. Questionnaire'!H30</f>
        <v>FALSE</v>
      </c>
    </row>
    <row r="57" spans="2:31" x14ac:dyDescent="0.4">
      <c r="Z57" s="99" t="s">
        <v>125</v>
      </c>
      <c r="AA57" s="94" t="s">
        <v>416</v>
      </c>
      <c r="AD57" s="93"/>
      <c r="AE57" s="99" t="str">
        <f>'II. Questionnaire'!H33</f>
        <v>FALSE</v>
      </c>
    </row>
    <row r="58" spans="2:31" x14ac:dyDescent="0.4">
      <c r="G58" s="93"/>
      <c r="H58" s="94"/>
      <c r="L58" s="23"/>
      <c r="M58" s="23"/>
      <c r="N58" s="23"/>
      <c r="O58" s="23"/>
      <c r="P58" s="23"/>
      <c r="R58" s="23"/>
      <c r="S58" s="23"/>
      <c r="T58" s="23"/>
      <c r="U58" s="23"/>
      <c r="V58" s="23"/>
      <c r="W58" s="23"/>
      <c r="Z58" s="99" t="s">
        <v>130</v>
      </c>
      <c r="AA58" s="94" t="s">
        <v>417</v>
      </c>
      <c r="AD58" s="93"/>
      <c r="AE58" s="99" t="str">
        <f>'II. Questionnaire'!H36</f>
        <v>FALSE</v>
      </c>
    </row>
    <row r="59" spans="2:31" x14ac:dyDescent="0.4">
      <c r="B59" s="93"/>
      <c r="C59" s="17"/>
      <c r="D59" s="19"/>
      <c r="E59" s="95"/>
      <c r="F59" s="17"/>
      <c r="G59" s="19"/>
      <c r="H59" s="95"/>
      <c r="I59" s="17"/>
      <c r="J59" s="19"/>
      <c r="K59" s="95"/>
      <c r="L59" s="17"/>
      <c r="M59" s="19"/>
      <c r="N59" s="95"/>
      <c r="O59" s="17"/>
      <c r="P59" s="19"/>
      <c r="Q59" s="95"/>
      <c r="R59" s="17"/>
      <c r="S59" s="19"/>
      <c r="T59" s="95"/>
      <c r="U59" s="17"/>
      <c r="V59" s="19"/>
      <c r="W59" s="95"/>
      <c r="X59" s="94"/>
      <c r="Z59" s="99" t="s">
        <v>131</v>
      </c>
      <c r="AA59" s="94" t="s">
        <v>418</v>
      </c>
      <c r="AD59" s="93"/>
      <c r="AE59" s="99" t="str">
        <f>'II. Questionnaire'!H37</f>
        <v>FALSE</v>
      </c>
    </row>
    <row r="60" spans="2:31" x14ac:dyDescent="0.4">
      <c r="B60" s="96"/>
      <c r="C60" s="97"/>
      <c r="E60" s="96"/>
      <c r="F60" s="97"/>
      <c r="H60" s="96"/>
      <c r="I60" s="97"/>
      <c r="K60" s="96"/>
      <c r="L60" s="97"/>
      <c r="N60" s="96"/>
      <c r="O60" s="97"/>
      <c r="Q60" s="96"/>
      <c r="R60" s="97"/>
      <c r="T60" s="96"/>
      <c r="U60" s="97"/>
      <c r="W60" s="96"/>
      <c r="X60" s="97"/>
      <c r="Z60" s="99" t="s">
        <v>132</v>
      </c>
      <c r="AA60" s="94" t="s">
        <v>419</v>
      </c>
      <c r="AD60" s="93"/>
      <c r="AE60" s="99" t="str">
        <f>'II. Questionnaire'!H38</f>
        <v>FALSE</v>
      </c>
    </row>
    <row r="61" spans="2:31" ht="75" x14ac:dyDescent="0.4">
      <c r="B61" s="32" t="s">
        <v>260</v>
      </c>
      <c r="C61" s="14" t="str">
        <f>'Membership Inference'!B2</f>
        <v>Difficult</v>
      </c>
      <c r="E61" s="32" t="s">
        <v>261</v>
      </c>
      <c r="F61" s="14" t="str">
        <f>'Membership Inference'!C2</f>
        <v>Difficult</v>
      </c>
      <c r="H61" s="32" t="s">
        <v>262</v>
      </c>
      <c r="I61" s="14" t="str">
        <f>'Membership Inference'!D2</f>
        <v>Difficult</v>
      </c>
      <c r="K61" s="32" t="s">
        <v>263</v>
      </c>
      <c r="L61" s="14" t="str">
        <f>'Membership Inference'!E2</f>
        <v>Difficult</v>
      </c>
      <c r="N61" s="32" t="s">
        <v>264</v>
      </c>
      <c r="O61" s="14" t="str">
        <f>'Membership Inference'!F2</f>
        <v>Difficult</v>
      </c>
      <c r="Q61" s="32" t="s">
        <v>265</v>
      </c>
      <c r="R61" s="14" t="str">
        <f>'Membership Inference'!G2</f>
        <v>Difficult</v>
      </c>
      <c r="T61" s="32" t="s">
        <v>266</v>
      </c>
      <c r="U61" s="14" t="str">
        <f>'Membership Inference'!H2</f>
        <v>Difficult</v>
      </c>
      <c r="W61" s="32" t="s">
        <v>267</v>
      </c>
      <c r="X61" s="14" t="str">
        <f>'Membership Inference'!I2</f>
        <v>Difficult</v>
      </c>
      <c r="Z61" s="99" t="s">
        <v>135</v>
      </c>
      <c r="AA61" s="94" t="s">
        <v>420</v>
      </c>
      <c r="AD61" s="93"/>
      <c r="AE61" s="99" t="str">
        <f>'II. Questionnaire'!H41</f>
        <v>FALSE</v>
      </c>
    </row>
    <row r="62" spans="2:31" x14ac:dyDescent="0.4">
      <c r="Z62" s="99" t="s">
        <v>136</v>
      </c>
      <c r="AA62" s="94" t="s">
        <v>421</v>
      </c>
      <c r="AD62" s="93"/>
      <c r="AE62" s="99" t="str">
        <f>'II. Questionnaire'!H42</f>
        <v>FALSE</v>
      </c>
    </row>
    <row r="63" spans="2:31" x14ac:dyDescent="0.4">
      <c r="Z63" s="99" t="s">
        <v>137</v>
      </c>
      <c r="AA63" s="94" t="s">
        <v>422</v>
      </c>
      <c r="AD63" s="93"/>
      <c r="AE63" s="99" t="str">
        <f>'II. Questionnaire'!H43</f>
        <v>FALSE</v>
      </c>
    </row>
    <row r="64" spans="2:31" x14ac:dyDescent="0.4">
      <c r="Z64" s="29" t="s">
        <v>139</v>
      </c>
      <c r="AA64" s="97" t="s">
        <v>423</v>
      </c>
      <c r="AB64" s="23"/>
      <c r="AC64" s="23"/>
      <c r="AD64" s="96"/>
      <c r="AE64" s="29" t="str">
        <f>'II. Questionnaire'!H46</f>
        <v>FALSE</v>
      </c>
    </row>
  </sheetData>
  <mergeCells count="12">
    <mergeCell ref="C2:D2"/>
    <mergeCell ref="E2:G2"/>
    <mergeCell ref="F53:G54"/>
    <mergeCell ref="H53:H54"/>
    <mergeCell ref="F9:G10"/>
    <mergeCell ref="H9:H10"/>
    <mergeCell ref="F42:G43"/>
    <mergeCell ref="H42:H43"/>
    <mergeCell ref="F20:G21"/>
    <mergeCell ref="H20:H21"/>
    <mergeCell ref="F31:G32"/>
    <mergeCell ref="H31:H32"/>
  </mergeCells>
  <phoneticPr fontId="1"/>
  <conditionalFormatting sqref="P12">
    <cfRule type="expression" dxfId="212" priority="467">
      <formula>AND(P12="TRUE",OR(AND(R12="TRUE",U12="TRUE"),AG12="TRUE"),OR(Y12="TRUE",AH12="TRUE"))</formula>
    </cfRule>
  </conditionalFormatting>
  <conditionalFormatting sqref="U12">
    <cfRule type="expression" dxfId="211" priority="469">
      <formula>AND(P12="TRUE",OR(AND(R12="TRUE",U12="TRUE"),AG12="TRUE"),OR(Y12="TRUE",AH12="TRUE"))</formula>
    </cfRule>
  </conditionalFormatting>
  <conditionalFormatting sqref="U16">
    <cfRule type="expression" dxfId="210" priority="475">
      <formula>AND(T16="TRUE",U16="TRUE",W16="TRUE")</formula>
    </cfRule>
  </conditionalFormatting>
  <conditionalFormatting sqref="U17">
    <cfRule type="expression" dxfId="209" priority="478">
      <formula>AND(S17="TRUE",U17="TRUE",AB17="TRUE")</formula>
    </cfRule>
  </conditionalFormatting>
  <conditionalFormatting sqref="S17">
    <cfRule type="expression" dxfId="208" priority="327">
      <formula>AND(S17="TRUE",U17="TRUE",AB17="TRUE")</formula>
    </cfRule>
  </conditionalFormatting>
  <conditionalFormatting sqref="T16">
    <cfRule type="expression" dxfId="207" priority="326">
      <formula>AND(T16="TRUE",U16="TRUE",W16="TRUE")</formula>
    </cfRule>
  </conditionalFormatting>
  <conditionalFormatting sqref="AG12">
    <cfRule type="expression" dxfId="206" priority="119">
      <formula>AND(P12="TRUE",OR(AND(R12="TRUE",U12="TRUE"),AG12="TRUE"),OR(Y12="TRUE",AH12="TRUE"))</formula>
    </cfRule>
  </conditionalFormatting>
  <conditionalFormatting sqref="Y12">
    <cfRule type="expression" dxfId="205" priority="118">
      <formula>AND(P12="TRUE",OR(AND(R12="TRUE",U12="TRUE"),AG12="TRUE"),OR(Y12="TRUE",AH12="TRUE"))</formula>
    </cfRule>
  </conditionalFormatting>
  <conditionalFormatting sqref="AH12">
    <cfRule type="expression" dxfId="204" priority="117">
      <formula>AND(P12="TRUE",OR(AND(R12="TRUE",U12="TRUE"),AG12="TRUE"),OR(Y12="TRUE",AH12="TRUE"))</formula>
    </cfRule>
  </conditionalFormatting>
  <conditionalFormatting sqref="AD13">
    <cfRule type="expression" dxfId="203" priority="116">
      <formula>(AD13="TRUE")</formula>
    </cfRule>
  </conditionalFormatting>
  <conditionalFormatting sqref="W16">
    <cfRule type="expression" dxfId="202" priority="112">
      <formula>AND(T16="TRUE",U16="TRUE",W16="TRUE")</formula>
    </cfRule>
  </conditionalFormatting>
  <conditionalFormatting sqref="AB17">
    <cfRule type="expression" dxfId="201" priority="111">
      <formula>AND(S17="TRUE",U17="TRUE",AB17="TRUE")</formula>
    </cfRule>
  </conditionalFormatting>
  <conditionalFormatting sqref="AJ19">
    <cfRule type="expression" dxfId="200" priority="106">
      <formula>AND(R19="TRUE",U19="TRUE",W19="TRUE",AJ19="TRUE")</formula>
    </cfRule>
  </conditionalFormatting>
  <conditionalFormatting sqref="AJ20">
    <cfRule type="expression" dxfId="199" priority="103">
      <formula>AND(T20="TRUE",U20="TRUE",W20="TRUE",AJ20="FALSE")</formula>
    </cfRule>
  </conditionalFormatting>
  <conditionalFormatting sqref="AG21">
    <cfRule type="expression" dxfId="198" priority="102">
      <formula>(AG21="TRUE")</formula>
    </cfRule>
  </conditionalFormatting>
  <conditionalFormatting sqref="O7:O32">
    <cfRule type="cellIs" dxfId="197" priority="88" operator="equal">
      <formula>"Applicable"</formula>
    </cfRule>
    <cfRule type="cellIs" dxfId="196" priority="89" operator="equal">
      <formula>"Difficult"</formula>
    </cfRule>
  </conditionalFormatting>
  <conditionalFormatting sqref="R7">
    <cfRule type="expression" dxfId="195" priority="84">
      <formula>AND(OR(AND(R7="TRUE",U7="TRUE"),AG7="TRUE"),OR(Y7="TRUE",AH7="TRUE"))</formula>
    </cfRule>
  </conditionalFormatting>
  <conditionalFormatting sqref="U7">
    <cfRule type="expression" dxfId="194" priority="83">
      <formula>AND(OR(AND(R7="TRUE",U7="TRUE"),AG7="TRUE"),OR(Y7="TRUE",AH7="TRUE"))</formula>
    </cfRule>
  </conditionalFormatting>
  <conditionalFormatting sqref="Y7">
    <cfRule type="expression" dxfId="193" priority="82">
      <formula>AND(OR(AND(R7="TRUE",U7="TRUE"),AG7="TRUE"),OR(Y7="TRUE",AH7="TRUE"))</formula>
    </cfRule>
  </conditionalFormatting>
  <conditionalFormatting sqref="AG7">
    <cfRule type="expression" dxfId="192" priority="81">
      <formula>AND(OR(AND(R7="TRUE",U7="TRUE"),AG7="TRUE"),OR(Y7="TRUE",AH7="TRUE"))</formula>
    </cfRule>
  </conditionalFormatting>
  <conditionalFormatting sqref="AH7">
    <cfRule type="expression" dxfId="191" priority="80">
      <formula>AND(OR(AND(R7="TRUE",U7="TRUE"),AG7="TRUE"),OR(Y7="TRUE",AH7="TRUE"))</formula>
    </cfRule>
  </conditionalFormatting>
  <conditionalFormatting sqref="AK9">
    <cfRule type="expression" dxfId="190" priority="71">
      <formula>AND(Q9="TRUE",U9="TRUE",AK9="TRUE")</formula>
    </cfRule>
  </conditionalFormatting>
  <conditionalFormatting sqref="AL10">
    <cfRule type="expression" dxfId="189" priority="67">
      <formula>AND(OR(AND(Q10="TRUE",U10="TRUE"),AG10="TRUE"),AL10="TRUE")</formula>
    </cfRule>
  </conditionalFormatting>
  <conditionalFormatting sqref="R12">
    <cfRule type="expression" dxfId="188" priority="66">
      <formula>AND(P12="TRUE",OR(AND(R12="TRUE",U12="TRUE"),AG12="TRUE"),OR(Y12="TRUE",AH12="TRUE"))</formula>
    </cfRule>
  </conditionalFormatting>
  <conditionalFormatting sqref="T26">
    <cfRule type="expression" dxfId="187" priority="58">
      <formula>AND(T26="TRUE",V26="TRUE",OR(W26="TRUE",Y26="TRUE"))</formula>
    </cfRule>
  </conditionalFormatting>
  <conditionalFormatting sqref="V26">
    <cfRule type="expression" dxfId="186" priority="57">
      <formula>AND(T26="TRUE",V26="TRUE",OR(W26="TRUE",Y26="TRUE"))</formula>
    </cfRule>
  </conditionalFormatting>
  <conditionalFormatting sqref="W26">
    <cfRule type="expression" dxfId="185" priority="56">
      <formula>AND(T26="TRUE",V26="TRUE",OR(W26="TRUE",Y26="TRUE"))</formula>
    </cfRule>
  </conditionalFormatting>
  <conditionalFormatting sqref="Y26">
    <cfRule type="expression" dxfId="184" priority="55">
      <formula>AND(T26="TRUE",V26="TRUE",OR(W26="TRUE",Y26="TRUE"))</formula>
    </cfRule>
  </conditionalFormatting>
  <conditionalFormatting sqref="AK27">
    <cfRule type="expression" dxfId="183" priority="50">
      <formula>AND(Q27="TRUE",V27="TRUE",AK27="TRUE",OR(W27="TRUE",Y27="TRUE"))</formula>
    </cfRule>
  </conditionalFormatting>
  <conditionalFormatting sqref="Q28">
    <cfRule type="expression" dxfId="182" priority="49">
      <formula>AND(Q28="TRUE",U28="TRUE",AC28="TRUE",OR(W28="TRUE",Y28="TRUE"))</formula>
    </cfRule>
  </conditionalFormatting>
  <conditionalFormatting sqref="U28">
    <cfRule type="expression" dxfId="181" priority="48">
      <formula>AND(Q28="TRUE",U28="TRUE",AC28="TRUE",OR(W28="TRUE",Y28="TRUE"))</formula>
    </cfRule>
  </conditionalFormatting>
  <conditionalFormatting sqref="W28">
    <cfRule type="expression" dxfId="180" priority="47">
      <formula>AND(Q28="TRUE",U28="TRUE",AC28="TRUE",OR(W28="TRUE",Y28="TRUE"))</formula>
    </cfRule>
  </conditionalFormatting>
  <conditionalFormatting sqref="Y28">
    <cfRule type="expression" dxfId="179" priority="46">
      <formula>AND(Q28="TRUE",U28="TRUE",AC28="TRUE",OR(W28="TRUE",Y28="TRUE"))</formula>
    </cfRule>
  </conditionalFormatting>
  <conditionalFormatting sqref="AC28">
    <cfRule type="expression" dxfId="178" priority="45">
      <formula>AND(Q28="TRUE",U28="TRUE",AC28="TRUE",OR(W28="TRUE",Y28="TRUE"))</formula>
    </cfRule>
  </conditionalFormatting>
  <conditionalFormatting sqref="R29">
    <cfRule type="expression" dxfId="177" priority="44">
      <formula>AND(R29="TRUE",V29="TRUE",OR(W29="TRUE",Y29="TRUE"))</formula>
    </cfRule>
  </conditionalFormatting>
  <conditionalFormatting sqref="V29">
    <cfRule type="expression" dxfId="176" priority="43">
      <formula>AND(R29="TRUE",V29="TRUE",OR(W29="TRUE",Y29="TRUE"))</formula>
    </cfRule>
  </conditionalFormatting>
  <conditionalFormatting sqref="W29">
    <cfRule type="expression" dxfId="175" priority="42">
      <formula>AND(R29="TRUE",V29="TRUE",OR(W29="TRUE",Y29="TRUE"))</formula>
    </cfRule>
  </conditionalFormatting>
  <conditionalFormatting sqref="Y29">
    <cfRule type="expression" dxfId="174" priority="41">
      <formula>AND(R29="TRUE",V29="TRUE",OR(W29="TRUE",Y29="TRUE"))</formula>
    </cfRule>
  </conditionalFormatting>
  <conditionalFormatting sqref="AI30">
    <cfRule type="expression" dxfId="173" priority="35">
      <formula>AND(Q30="TRUE",U30="TRUE",OR(W30="TRUE",Y30="TRUE"),AE30="TRUE",AI30="TRUE")</formula>
    </cfRule>
  </conditionalFormatting>
  <conditionalFormatting sqref="AB32">
    <cfRule type="expression" dxfId="172" priority="28">
      <formula>(AB32="TRUE")</formula>
    </cfRule>
  </conditionalFormatting>
  <conditionalFormatting sqref="C4">
    <cfRule type="expression" dxfId="171" priority="22">
      <formula>$C$4="Difficult"</formula>
    </cfRule>
    <cfRule type="expression" dxfId="170" priority="27">
      <formula>$C$4="Applicable"</formula>
    </cfRule>
  </conditionalFormatting>
  <conditionalFormatting sqref="D4">
    <cfRule type="expression" dxfId="169" priority="21">
      <formula>$D$4="Difficult"</formula>
    </cfRule>
    <cfRule type="expression" dxfId="168" priority="24">
      <formula>$D$4="Applicable"</formula>
    </cfRule>
  </conditionalFormatting>
  <conditionalFormatting sqref="E4">
    <cfRule type="expression" dxfId="167" priority="20">
      <formula>$E$4="Applicable"</formula>
    </cfRule>
    <cfRule type="expression" dxfId="166" priority="25">
      <formula>$E$4="Difficult"</formula>
    </cfRule>
  </conditionalFormatting>
  <conditionalFormatting sqref="F4">
    <cfRule type="expression" dxfId="165" priority="19">
      <formula>$F$4="Applicable"</formula>
    </cfRule>
    <cfRule type="expression" dxfId="164" priority="23">
      <formula>$F$4="Difficult"</formula>
    </cfRule>
  </conditionalFormatting>
  <conditionalFormatting sqref="G4">
    <cfRule type="expression" dxfId="163" priority="18">
      <formula>$G$4="Difficult"</formula>
    </cfRule>
    <cfRule type="expression" dxfId="162" priority="26">
      <formula>$G$4="Applicable"</formula>
    </cfRule>
  </conditionalFormatting>
  <conditionalFormatting sqref="AL14">
    <cfRule type="expression" dxfId="161" priority="15">
      <formula>AND(P14="TRUE",U14="TRUE",OR(Y14="TRUE",AH14="TRUE"),AL14="TRUE")</formula>
    </cfRule>
  </conditionalFormatting>
  <conditionalFormatting sqref="AI18">
    <cfRule type="expression" dxfId="160" priority="14">
      <formula>AND(S18="TRUE",U18="TRUE",W18="TRUE",OR(Z18="TRUE",AI18="TRUE"))</formula>
    </cfRule>
  </conditionalFormatting>
  <conditionalFormatting sqref="AK19">
    <cfRule type="expression" dxfId="159" priority="13">
      <formula>AND(R19="TRUE",U19="TRUE",W19="TRUE",AK19="TRUE")</formula>
    </cfRule>
  </conditionalFormatting>
  <conditionalFormatting sqref="AK20">
    <cfRule type="expression" dxfId="158" priority="12">
      <formula>AND(T20="TRUE",U20="TRUE",W20="TRUE",AK20="FALSE")</formula>
    </cfRule>
  </conditionalFormatting>
  <conditionalFormatting sqref="AI23">
    <cfRule type="expression" dxfId="157" priority="11">
      <formula>AND(OR(AND(R23="TRUE",U23="TRUE"),AG23="TRUE"),OR(Z23="TRUE",AI23="TRUE"))</formula>
    </cfRule>
  </conditionalFormatting>
  <conditionalFormatting sqref="AI8">
    <cfRule type="expression" dxfId="156" priority="10">
      <formula>AND(OR(AND(Q8="TRUE",U8="TRUE"),AG8="TRUE"),OR(AF8="TRUE",Z8="TRUE",AI8="TRUE"))</formula>
    </cfRule>
  </conditionalFormatting>
  <conditionalFormatting sqref="AL9">
    <cfRule type="expression" dxfId="155" priority="9">
      <formula>AND(Q9="TRUE",U9="TRUE",AL9="TRUE")</formula>
    </cfRule>
  </conditionalFormatting>
  <conditionalFormatting sqref="AM10">
    <cfRule type="expression" dxfId="154" priority="8">
      <formula>AND(OR(AND(Q10="TRUE",U10="TRUE"),AG10="TRUE"),AM10="TRUE")</formula>
    </cfRule>
  </conditionalFormatting>
  <conditionalFormatting sqref="AJ25">
    <cfRule type="expression" dxfId="153" priority="7">
      <formula>AND(S25="TRUE",V25="TRUE",(OR(W25="TRUE",Y25="TRUE")),(OR(X25="TRUE",AA25="TRUE",AJ25="TRUE")))</formula>
    </cfRule>
  </conditionalFormatting>
  <conditionalFormatting sqref="AL27">
    <cfRule type="expression" dxfId="152" priority="6">
      <formula>AND(Q27="TRUE",V27="TRUE",AL27="TRUE",OR(W27="TRUE",Y27="TRUE"))</formula>
    </cfRule>
  </conditionalFormatting>
  <conditionalFormatting sqref="AJ30">
    <cfRule type="expression" dxfId="151" priority="5">
      <formula>AND(Q30="TRUE",U30="TRUE",OR(W30="TRUE",Y30="TRUE"),AE30="TRUE",AJ30="TRUE")</formula>
    </cfRule>
  </conditionalFormatting>
  <conditionalFormatting sqref="U18">
    <cfRule type="expression" dxfId="150" priority="508">
      <formula>AND(S18="TRUE",U18="TRUE",W18="TRUE",OR(Z18="TRUE",AI18="TRUE"))</formula>
    </cfRule>
  </conditionalFormatting>
  <conditionalFormatting sqref="U19">
    <cfRule type="expression" dxfId="149" priority="509">
      <formula>AND(R19="TRUE",U19="TRUE",W19="TRUE",AK19="TRUE")</formula>
    </cfRule>
  </conditionalFormatting>
  <conditionalFormatting sqref="P14">
    <cfRule type="expression" dxfId="148" priority="510">
      <formula>AND(P14="TRUE",U14="TRUE",OR(Y14="TRUE",AH14="TRUE"),AL14="TRUE")</formula>
    </cfRule>
  </conditionalFormatting>
  <conditionalFormatting sqref="U14">
    <cfRule type="expression" dxfId="147" priority="511">
      <formula>AND(P14="TRUE",U14="TRUE",OR(Y14="TRUE",AH14="TRUE"),AL14="TRUE")</formula>
    </cfRule>
  </conditionalFormatting>
  <conditionalFormatting sqref="U20">
    <cfRule type="expression" dxfId="146" priority="512">
      <formula>AND(T20="TRUE",U20="TRUE",W20="TRUE",AK20="FALSE")</formula>
    </cfRule>
  </conditionalFormatting>
  <conditionalFormatting sqref="S18">
    <cfRule type="expression" dxfId="145" priority="513">
      <formula>AND(S18="TRUE",U18="TRUE",W18="TRUE",OR(Z18="TRUE",AI18="TRUE"))</formula>
    </cfRule>
  </conditionalFormatting>
  <conditionalFormatting sqref="T20">
    <cfRule type="expression" dxfId="144" priority="514">
      <formula>AND(T20="TRUE",U20="TRUE",W20="TRUE",AK20="FALSE")</formula>
    </cfRule>
  </conditionalFormatting>
  <conditionalFormatting sqref="R23">
    <cfRule type="expression" dxfId="143" priority="515">
      <formula>AND(OR(AND(R23="TRUE",U23="TRUE"),AG23="TRUE"),OR(Z23="TRUE",AI23="TRUE"))</formula>
    </cfRule>
  </conditionalFormatting>
  <conditionalFormatting sqref="U23">
    <cfRule type="expression" dxfId="142" priority="516">
      <formula>AND(OR(AND(R23="TRUE",U23="TRUE"),AG23="TRUE"),OR(Z23="TRUE",AI23="TRUE"))</formula>
    </cfRule>
  </conditionalFormatting>
  <conditionalFormatting sqref="Y14">
    <cfRule type="expression" dxfId="141" priority="517">
      <formula>AND(P14="TRUE",U14="TRUE",OR(Y14="TRUE",AH14="TRUE"),AL14="TRUE")</formula>
    </cfRule>
  </conditionalFormatting>
  <conditionalFormatting sqref="AH14">
    <cfRule type="expression" dxfId="140" priority="518">
      <formula>AND(P14="TRUE",U14="TRUE",OR(Y14="TRUE",AH14="TRUE"),AL14="TRUE")</formula>
    </cfRule>
  </conditionalFormatting>
  <conditionalFormatting sqref="AK14">
    <cfRule type="expression" dxfId="139" priority="519">
      <formula>AND(AG14="TRUE",AK14="TRUE",OR(AM14="TRUE",AS14="TRUE"),AW14="TRUE")</formula>
    </cfRule>
  </conditionalFormatting>
  <conditionalFormatting sqref="W18">
    <cfRule type="expression" dxfId="138" priority="520">
      <formula>AND(S18="TRUE",U18="TRUE",W18="TRUE",OR(Z18="TRUE",AI18="TRUE"))</formula>
    </cfRule>
  </conditionalFormatting>
  <conditionalFormatting sqref="Z18">
    <cfRule type="expression" dxfId="137" priority="521">
      <formula>AND(S18="TRUE",U18="TRUE",W18="TRUE",OR(Z18="TRUE",AI18="TRUE"))</formula>
    </cfRule>
  </conditionalFormatting>
  <conditionalFormatting sqref="W19">
    <cfRule type="expression" dxfId="136" priority="522">
      <formula>AND(R19="TRUE",U19="TRUE",W19="TRUE",AK19="TRUE")</formula>
    </cfRule>
  </conditionalFormatting>
  <conditionalFormatting sqref="R19">
    <cfRule type="expression" dxfId="135" priority="523">
      <formula>AND(R19="TRUE",U19="TRUE",W19="TRUE",AK19="TRUE")</formula>
    </cfRule>
  </conditionalFormatting>
  <conditionalFormatting sqref="W20">
    <cfRule type="expression" dxfId="134" priority="524">
      <formula>AND(T20="TRUE",U20="TRUE",W20="TRUE",AK20="FALSE")</formula>
    </cfRule>
  </conditionalFormatting>
  <conditionalFormatting sqref="AG23">
    <cfRule type="expression" dxfId="133" priority="525">
      <formula>AND(OR(AND(R23="TRUE",U23="TRUE"),AG23="TRUE"),OR(Z23="TRUE",AI23="TRUE"))</formula>
    </cfRule>
  </conditionalFormatting>
  <conditionalFormatting sqref="Z23">
    <cfRule type="expression" dxfId="132" priority="526">
      <formula>AND(OR(AND(R23="TRUE",U23="TRUE"),AG23="TRUE"),OR(Z23="TRUE",AI23="TRUE"))</formula>
    </cfRule>
  </conditionalFormatting>
  <conditionalFormatting sqref="Q8">
    <cfRule type="expression" dxfId="131" priority="527">
      <formula>AND(OR(AND(Q8="TRUE",U8="TRUE"),AG8="TRUE"),OR(AF8="TRUE",Z8="TRUE",AI8="TRUE"))</formula>
    </cfRule>
  </conditionalFormatting>
  <conditionalFormatting sqref="U8">
    <cfRule type="expression" dxfId="130" priority="528">
      <formula>AND(OR(AND(Q8="TRUE",U8="TRUE"),AG8="TRUE"),OR(AF8="TRUE",Z8="TRUE",AI8="TRUE"))</formula>
    </cfRule>
  </conditionalFormatting>
  <conditionalFormatting sqref="Z8">
    <cfRule type="expression" dxfId="129" priority="529">
      <formula>AND(OR(AND(Q8="TRUE",U8="TRUE"),AG8="TRUE"),OR(AF8="TRUE",Z8="TRUE",AI8="TRUE"))</formula>
    </cfRule>
  </conditionalFormatting>
  <conditionalFormatting sqref="AE8">
    <cfRule type="expression" dxfId="128" priority="530">
      <formula>AND(OR(AND(Q8="TRUE",U8="TRUE"),AG8="TRUE"),OR(AE8="TRUE",Z8="TRUE",#REF!="TRUE"))</formula>
    </cfRule>
  </conditionalFormatting>
  <conditionalFormatting sqref="AG8">
    <cfRule type="expression" dxfId="127" priority="531">
      <formula>AND(OR(AND(Q8="TRUE",U8="TRUE"),AG8="TRUE"),OR(AF8="TRUE",Z8="TRUE",AI8="TRUE"))</formula>
    </cfRule>
  </conditionalFormatting>
  <conditionalFormatting sqref="Q9">
    <cfRule type="expression" dxfId="126" priority="532">
      <formula>AND(Q9="TRUE",U9="TRUE",AL9="TRUE")</formula>
    </cfRule>
  </conditionalFormatting>
  <conditionalFormatting sqref="U9">
    <cfRule type="expression" dxfId="125" priority="533">
      <formula>AND(Q9="TRUE",U9="TRUE",AL9="TRUE")</formula>
    </cfRule>
  </conditionalFormatting>
  <conditionalFormatting sqref="Q10">
    <cfRule type="expression" dxfId="124" priority="534">
      <formula>AND(OR(AND(Q10="TRUE",U10="TRUE"),AG10="TRUE"),AM10="TRUE")</formula>
    </cfRule>
  </conditionalFormatting>
  <conditionalFormatting sqref="U10">
    <cfRule type="expression" dxfId="123" priority="535">
      <formula>AND(OR(AND(Q10="TRUE",U10="TRUE"),AG10="TRUE"),AM10="TRUE")</formula>
    </cfRule>
  </conditionalFormatting>
  <conditionalFormatting sqref="AG10">
    <cfRule type="expression" dxfId="122" priority="536">
      <formula>AND(OR(AND(Q10="TRUE",U10="TRUE"),AG10="TRUE"),AM10="TRUE")</formula>
    </cfRule>
  </conditionalFormatting>
  <conditionalFormatting sqref="S25">
    <cfRule type="expression" dxfId="121" priority="537">
      <formula>AND(S25="TRUE",V25="TRUE",(OR(W25="TRUE",Y25="TRUE")),(OR(X25="TRUE",AA25="TRUE",AJ25="TRUE")))</formula>
    </cfRule>
  </conditionalFormatting>
  <conditionalFormatting sqref="W25">
    <cfRule type="expression" dxfId="120" priority="539">
      <formula>AND(S25="TRUE",V25="TRUE",(OR(W25="TRUE",Y25="TRUE")),(OR(X25="TRUE",AA25="TRUE",AJ25="TRUE")))</formula>
    </cfRule>
  </conditionalFormatting>
  <conditionalFormatting sqref="X25">
    <cfRule type="expression" dxfId="119" priority="540">
      <formula>AND(S25="TRUE",V25="TRUE",(OR(W25="TRUE",Y25="TRUE")),(OR(X25="TRUE",AA25="TRUE",AJ25="TRUE")))</formula>
    </cfRule>
  </conditionalFormatting>
  <conditionalFormatting sqref="AA25">
    <cfRule type="expression" dxfId="118" priority="541">
      <formula>AND(S25="TRUE",V25="TRUE",(OR(W25="TRUE",Y25="TRUE")),(OR(X25="TRUE",AA25="TRUE",AJ25="TRUE")))</formula>
    </cfRule>
  </conditionalFormatting>
  <conditionalFormatting sqref="Q27">
    <cfRule type="expression" dxfId="117" priority="542">
      <formula>AND(Q27="TRUE",V27="TRUE",AL27="TRUE",OR(W27="TRUE",Y27="TRUE"))</formula>
    </cfRule>
  </conditionalFormatting>
  <conditionalFormatting sqref="V27">
    <cfRule type="expression" dxfId="116" priority="543">
      <formula>AND(Q27="TRUE",V27="TRUE",AL27="TRUE",OR(W27="TRUE",Y27="TRUE"))</formula>
    </cfRule>
  </conditionalFormatting>
  <conditionalFormatting sqref="W27">
    <cfRule type="expression" dxfId="115" priority="544">
      <formula>AND(Q27="TRUE",V27="TRUE",AL27="TRUE",OR(W27="TRUE",Y27="TRUE"))</formula>
    </cfRule>
  </conditionalFormatting>
  <conditionalFormatting sqref="Y27">
    <cfRule type="expression" dxfId="114" priority="545">
      <formula>AND(Q27="TRUE",V27="TRUE",AL27="TRUE",OR(W27="TRUE",Y27="TRUE"))</formula>
    </cfRule>
  </conditionalFormatting>
  <conditionalFormatting sqref="Q30">
    <cfRule type="expression" dxfId="113" priority="546">
      <formula>AND(Q30="TRUE",U30="TRUE",OR(W30="TRUE",Y30="TRUE"),AE30="TRUE",AJ30="TRUE")</formula>
    </cfRule>
  </conditionalFormatting>
  <conditionalFormatting sqref="U30">
    <cfRule type="expression" dxfId="112" priority="547">
      <formula>AND(Q30="TRUE",U30="TRUE",OR(W30="TRUE",Y30="TRUE"),AE30="TRUE",AJ30="TRUE")</formula>
    </cfRule>
  </conditionalFormatting>
  <conditionalFormatting sqref="W30">
    <cfRule type="expression" dxfId="111" priority="548">
      <formula>AND(Q30="TRUE",U30="TRUE",OR(W30="TRUE",Y30="TRUE"),AE30="TRUE",AJ30="TRUE")</formula>
    </cfRule>
  </conditionalFormatting>
  <conditionalFormatting sqref="Y30">
    <cfRule type="expression" dxfId="110" priority="549">
      <formula>AND(Q30="TRUE",U30="TRUE",OR(W30="TRUE",Y30="TRUE"),AE30="TRUE",AJ30="TRUE")</formula>
    </cfRule>
  </conditionalFormatting>
  <conditionalFormatting sqref="Q31">
    <cfRule type="expression" dxfId="109" priority="550">
      <formula>AND(Q31="TRUE",U31="TRUE",(OR(W31="TRUE",Y31="TRUE")),AC31="TRUE",AI31="TRUE")</formula>
    </cfRule>
  </conditionalFormatting>
  <conditionalFormatting sqref="U31">
    <cfRule type="expression" dxfId="108" priority="551">
      <formula>AND(Q31="TRUE",U31="TRUE",(OR(W31="TRUE",Y31="TRUE")),AC31="TRUE",AI31="TRUE")</formula>
    </cfRule>
  </conditionalFormatting>
  <conditionalFormatting sqref="W31">
    <cfRule type="expression" dxfId="107" priority="552">
      <formula>AND(Q31="TRUE",U31="TRUE",(OR(W31="TRUE",Y31="TRUE")),AC31="TRUE",AI31="TRUE")</formula>
    </cfRule>
  </conditionalFormatting>
  <conditionalFormatting sqref="Y31">
    <cfRule type="expression" dxfId="106" priority="553">
      <formula>AND(Q31="TRUE",U31="TRUE",(OR(W31="TRUE",Y31="TRUE")),AC31="TRUE",AI31="TRUE")</formula>
    </cfRule>
  </conditionalFormatting>
  <conditionalFormatting sqref="AC31">
    <cfRule type="expression" dxfId="105" priority="554">
      <formula>AND(Q31="TRUE",U31="TRUE",(OR(W31="TRUE",Y31="TRUE")),AC31="TRUE",AI31="TRUE")</formula>
    </cfRule>
  </conditionalFormatting>
  <conditionalFormatting sqref="AF8">
    <cfRule type="expression" dxfId="104" priority="555">
      <formula>AND(OR(AND(Q8="TRUE",U8="TRUE"),AG8="TRUE"),OR(AF8="TRUE",Z8="TRUE",AI8="TRUE"))</formula>
    </cfRule>
  </conditionalFormatting>
  <conditionalFormatting sqref="AE30">
    <cfRule type="expression" dxfId="103" priority="556">
      <formula>AND(Q30="TRUE",U30="TRUE",OR(W30="TRUE",Y30="TRUE"),AE30="TRUE",AJ30="TRUE")</formula>
    </cfRule>
  </conditionalFormatting>
  <conditionalFormatting sqref="Y25">
    <cfRule type="expression" dxfId="102" priority="3">
      <formula>AND(S25="TRUE",V25="TRUE",(OR(W25="TRUE",Y25="TRUE")),(OR(X25="TRUE",AA25="TRUE",AJ25="TRUE")))</formula>
    </cfRule>
  </conditionalFormatting>
  <conditionalFormatting sqref="V25">
    <cfRule type="expression" dxfId="101" priority="2">
      <formula>AND(S25="TRUE",V25="TRUE",(OR(W25="TRUE",Y25="TRUE")),(OR(X25="TRUE",AA25="TRUE",AJ25="TRUE")))</formula>
    </cfRule>
  </conditionalFormatting>
  <conditionalFormatting sqref="AI31">
    <cfRule type="expression" dxfId="100" priority="1">
      <formula>AND(Q31="TRUE",U31="TRUE",(OR(W31="TRUE",Y31="TRUE")),AC31="TRUE",AI31="TRUE")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B97E-C943-4CCC-9544-07840BB3F0B3}">
  <dimension ref="A4:F57"/>
  <sheetViews>
    <sheetView workbookViewId="0"/>
  </sheetViews>
  <sheetFormatPr defaultRowHeight="15" x14ac:dyDescent="0.4"/>
  <cols>
    <col min="1" max="1" width="11.375" style="1" bestFit="1" customWidth="1"/>
    <col min="2" max="2" width="9.875" style="44" customWidth="1"/>
    <col min="3" max="3" width="80.125" style="45" bestFit="1" customWidth="1"/>
    <col min="4" max="4" width="14.75" style="45" customWidth="1"/>
    <col min="5" max="5" width="18.375" style="1" bestFit="1" customWidth="1"/>
    <col min="6" max="6" width="16.25" style="1" bestFit="1" customWidth="1"/>
    <col min="7" max="16384" width="9" style="1"/>
  </cols>
  <sheetData>
    <row r="4" spans="1:6" x14ac:dyDescent="0.4">
      <c r="B4" s="78"/>
    </row>
    <row r="5" spans="1:6" x14ac:dyDescent="0.4">
      <c r="B5" s="78"/>
    </row>
    <row r="6" spans="1:6" x14ac:dyDescent="0.4">
      <c r="C6" s="79" t="s">
        <v>268</v>
      </c>
      <c r="D6" s="79" t="s">
        <v>95</v>
      </c>
      <c r="E6" s="80" t="s">
        <v>269</v>
      </c>
      <c r="F6" s="80" t="s">
        <v>270</v>
      </c>
    </row>
    <row r="7" spans="1:6" x14ac:dyDescent="0.4">
      <c r="A7" s="1" t="s">
        <v>272</v>
      </c>
      <c r="C7" s="81" t="s">
        <v>271</v>
      </c>
    </row>
    <row r="8" spans="1:6" ht="18.75" customHeight="1" x14ac:dyDescent="0.4">
      <c r="B8" s="132" t="s">
        <v>99</v>
      </c>
      <c r="C8" s="107" t="s">
        <v>424</v>
      </c>
      <c r="D8" s="130" t="str">
        <f>IF('IV. Result of Assessment'!AE43="TRUE", "Satisfied", "Not Satisfied")</f>
        <v>Not Satisfied</v>
      </c>
      <c r="E8" s="14" t="s">
        <v>287</v>
      </c>
      <c r="F8" s="14" t="str">
        <f>IF('II. Questionnaire'!D4="YES", "YES", "NO")</f>
        <v>NO</v>
      </c>
    </row>
    <row r="9" spans="1:6" x14ac:dyDescent="0.4">
      <c r="B9" s="133"/>
      <c r="C9" s="109"/>
      <c r="D9" s="131"/>
      <c r="E9" s="14" t="s">
        <v>288</v>
      </c>
      <c r="F9" s="14" t="str">
        <f>IF('II. Questionnaire'!D5="YES", "YES", "NO")</f>
        <v>NO</v>
      </c>
    </row>
    <row r="10" spans="1:6" x14ac:dyDescent="0.4">
      <c r="A10" s="1" t="s">
        <v>273</v>
      </c>
      <c r="C10" s="81" t="s">
        <v>274</v>
      </c>
    </row>
    <row r="11" spans="1:6" ht="21.75" customHeight="1" x14ac:dyDescent="0.4">
      <c r="B11" s="123" t="s">
        <v>103</v>
      </c>
      <c r="C11" s="132" t="s">
        <v>425</v>
      </c>
      <c r="D11" s="130" t="str">
        <f>IF('IV. Result of Assessment'!AE44="TRUE", "Satisfied", "Not Satisfied")</f>
        <v>Not Satisfied</v>
      </c>
      <c r="E11" s="14" t="s">
        <v>289</v>
      </c>
      <c r="F11" s="14" t="str">
        <f>IF('II. Questionnaire'!D8="YES", "YES", "NO")</f>
        <v>NO</v>
      </c>
    </row>
    <row r="12" spans="1:6" ht="21.75" customHeight="1" x14ac:dyDescent="0.4">
      <c r="B12" s="119"/>
      <c r="C12" s="133"/>
      <c r="D12" s="131"/>
      <c r="E12" s="14" t="s">
        <v>290</v>
      </c>
      <c r="F12" s="14" t="str">
        <f>IF('II. Questionnaire'!D14="YES", "YES", "NO")</f>
        <v>NO</v>
      </c>
    </row>
    <row r="13" spans="1:6" x14ac:dyDescent="0.4">
      <c r="B13" s="123" t="s">
        <v>104</v>
      </c>
      <c r="C13" s="132" t="s">
        <v>426</v>
      </c>
      <c r="D13" s="130" t="str">
        <f>IF('IV. Result of Assessment'!AE45="TRUE", "Satisfied", "Not Satisfied")</f>
        <v>Not Satisfied</v>
      </c>
      <c r="E13" s="14" t="s">
        <v>291</v>
      </c>
      <c r="F13" s="14" t="str">
        <f>IF('II. Questionnaire'!D9="YES", "YES", "NO")</f>
        <v>NO</v>
      </c>
    </row>
    <row r="14" spans="1:6" x14ac:dyDescent="0.4">
      <c r="B14" s="119"/>
      <c r="C14" s="133"/>
      <c r="D14" s="131"/>
      <c r="E14" s="14" t="s">
        <v>292</v>
      </c>
      <c r="F14" s="14" t="str">
        <f>IF('II. Questionnaire'!D15="YES", "YES", "NO")</f>
        <v>NO</v>
      </c>
    </row>
    <row r="15" spans="1:6" x14ac:dyDescent="0.4">
      <c r="B15" s="123" t="s">
        <v>105</v>
      </c>
      <c r="C15" s="132" t="s">
        <v>427</v>
      </c>
      <c r="D15" s="130" t="str">
        <f>IF('IV. Result of Assessment'!AE46="TRUE", "Satisfied", "Not Satisfied")</f>
        <v>Not Satisfied</v>
      </c>
      <c r="E15" s="14" t="s">
        <v>293</v>
      </c>
      <c r="F15" s="14" t="str">
        <f>IF('II. Questionnaire'!D10="YES", "YES", "NO")</f>
        <v>NO</v>
      </c>
    </row>
    <row r="16" spans="1:6" x14ac:dyDescent="0.4">
      <c r="B16" s="119"/>
      <c r="C16" s="133"/>
      <c r="D16" s="131"/>
      <c r="E16" s="14" t="s">
        <v>294</v>
      </c>
      <c r="F16" s="14" t="str">
        <f>IF('II. Questionnaire'!D16="YES", "YES", "NO")</f>
        <v>NO</v>
      </c>
    </row>
    <row r="17" spans="1:6" x14ac:dyDescent="0.4">
      <c r="B17" s="123" t="s">
        <v>106</v>
      </c>
      <c r="C17" s="132" t="s">
        <v>428</v>
      </c>
      <c r="D17" s="130" t="str">
        <f>IF('IV. Result of Assessment'!AE47="TRUE", "Satisfied", "Not Satisfied")</f>
        <v>Not Satisfied</v>
      </c>
      <c r="E17" s="14" t="s">
        <v>295</v>
      </c>
      <c r="F17" s="14" t="str">
        <f>IF('II. Questionnaire'!D11="YES", "YES", "NO")</f>
        <v>NO</v>
      </c>
    </row>
    <row r="18" spans="1:6" x14ac:dyDescent="0.4">
      <c r="B18" s="119"/>
      <c r="C18" s="133"/>
      <c r="D18" s="131"/>
      <c r="E18" s="14" t="s">
        <v>296</v>
      </c>
      <c r="F18" s="14" t="str">
        <f>IF('II. Questionnaire'!D17="YES", "YES", "NO")</f>
        <v>NO</v>
      </c>
    </row>
    <row r="20" spans="1:6" x14ac:dyDescent="0.4">
      <c r="A20" s="1" t="s">
        <v>275</v>
      </c>
      <c r="C20" s="81" t="s">
        <v>276</v>
      </c>
    </row>
    <row r="21" spans="1:6" x14ac:dyDescent="0.4">
      <c r="B21" s="123" t="s">
        <v>110</v>
      </c>
      <c r="C21" s="107" t="s">
        <v>429</v>
      </c>
      <c r="D21" s="130" t="str">
        <f>IF('IV. Result of Assessment'!AE48="TRUE", "Satisfied", "Not Satisfied")</f>
        <v>Not Satisfied</v>
      </c>
      <c r="E21" s="14" t="s">
        <v>297</v>
      </c>
      <c r="F21" s="14" t="str">
        <f>IF('II. Questionnaire'!D20="YES", "YES", "NO")</f>
        <v>NO</v>
      </c>
    </row>
    <row r="22" spans="1:6" x14ac:dyDescent="0.4">
      <c r="B22" s="119"/>
      <c r="C22" s="109"/>
      <c r="D22" s="131"/>
      <c r="E22" s="14" t="s">
        <v>298</v>
      </c>
      <c r="F22" s="14" t="str">
        <f>IF('II. Questionnaire'!D21="YES", "YES", "NO")</f>
        <v>NO</v>
      </c>
    </row>
    <row r="23" spans="1:6" x14ac:dyDescent="0.4">
      <c r="B23" s="69" t="s">
        <v>111</v>
      </c>
      <c r="C23" s="10" t="s">
        <v>430</v>
      </c>
      <c r="D23" s="82" t="str">
        <f>IF('IV. Result of Assessment'!AE49="TRUE", "Satisfied", "Not Satisfied")</f>
        <v>Not Satisfied</v>
      </c>
      <c r="E23" s="14" t="s">
        <v>298</v>
      </c>
      <c r="F23" s="14" t="str">
        <f>IF('II. Questionnaire'!D21="YES", "YES", "NO")</f>
        <v>NO</v>
      </c>
    </row>
    <row r="25" spans="1:6" x14ac:dyDescent="0.4">
      <c r="A25" s="1" t="s">
        <v>277</v>
      </c>
      <c r="C25" s="81" t="s">
        <v>278</v>
      </c>
    </row>
    <row r="26" spans="1:6" x14ac:dyDescent="0.4">
      <c r="B26" s="69" t="s">
        <v>116</v>
      </c>
      <c r="C26" s="10" t="s">
        <v>431</v>
      </c>
      <c r="D26" s="82" t="str">
        <f>IF('IV. Result of Assessment'!AE50="TRUE", "Satisfied", "Not Satisfied")</f>
        <v>Not Satisfied</v>
      </c>
      <c r="E26" s="14" t="s">
        <v>299</v>
      </c>
      <c r="F26" s="14" t="str">
        <f>IF('II. Questionnaire'!D24="YES", "YES", "NO")</f>
        <v>NO</v>
      </c>
    </row>
    <row r="27" spans="1:6" ht="30" x14ac:dyDescent="0.4">
      <c r="B27" s="69" t="s">
        <v>117</v>
      </c>
      <c r="C27" s="10" t="s">
        <v>432</v>
      </c>
      <c r="D27" s="82" t="str">
        <f>IF('IV. Result of Assessment'!AE51="TRUE", "Satisfied", "Not Satisfied")</f>
        <v>Not Satisfied</v>
      </c>
      <c r="E27" s="14" t="s">
        <v>300</v>
      </c>
      <c r="F27" s="14" t="str">
        <f>IF('II. Questionnaire'!D25="YES", "YES", "NO")</f>
        <v>NO</v>
      </c>
    </row>
    <row r="28" spans="1:6" ht="45" x14ac:dyDescent="0.4">
      <c r="B28" s="69" t="s">
        <v>118</v>
      </c>
      <c r="C28" s="10" t="s">
        <v>433</v>
      </c>
      <c r="D28" s="82" t="str">
        <f>IF('IV. Result of Assessment'!AE52="TRUE", "Satisfied", "Not Satisfied")</f>
        <v>Not Satisfied</v>
      </c>
      <c r="E28" s="14" t="s">
        <v>301</v>
      </c>
      <c r="F28" s="14" t="str">
        <f>IF('II. Questionnaire'!D26="YES", "YES", "NO")</f>
        <v>NO</v>
      </c>
    </row>
    <row r="29" spans="1:6" ht="45" x14ac:dyDescent="0.4">
      <c r="B29" s="69" t="s">
        <v>119</v>
      </c>
      <c r="C29" s="10" t="s">
        <v>433</v>
      </c>
      <c r="D29" s="82" t="str">
        <f>IF('IV. Result of Assessment'!AE53="TRUE", "Satisfied", "Not Satisfied")</f>
        <v>Not Satisfied</v>
      </c>
      <c r="E29" s="14" t="s">
        <v>302</v>
      </c>
      <c r="F29" s="14" t="str">
        <f>IF('II. Questionnaire'!D27="YES", "YES", "NO")</f>
        <v>NO</v>
      </c>
    </row>
    <row r="30" spans="1:6" ht="45" x14ac:dyDescent="0.4">
      <c r="B30" s="69" t="s">
        <v>120</v>
      </c>
      <c r="C30" s="10" t="s">
        <v>433</v>
      </c>
      <c r="D30" s="82" t="str">
        <f>IF('IV. Result of Assessment'!AE54="TRUE", "Satisfied", "Not Satisfied")</f>
        <v>Not Satisfied</v>
      </c>
      <c r="E30" s="14" t="s">
        <v>303</v>
      </c>
      <c r="F30" s="14" t="str">
        <f>IF('II. Questionnaire'!D28="YES", "YES", "NO")</f>
        <v>NO</v>
      </c>
    </row>
    <row r="31" spans="1:6" x14ac:dyDescent="0.4">
      <c r="B31" s="69" t="s">
        <v>121</v>
      </c>
      <c r="C31" s="10" t="s">
        <v>434</v>
      </c>
      <c r="D31" s="82" t="str">
        <f>IF('IV. Result of Assessment'!AE55="TRUE", "Satisfied", "Not Satisfied")</f>
        <v>Not Satisfied</v>
      </c>
      <c r="E31" s="14" t="s">
        <v>304</v>
      </c>
      <c r="F31" s="14" t="str">
        <f>IF('II. Questionnaire'!D29="YES", "YES", "NO")</f>
        <v>NO</v>
      </c>
    </row>
    <row r="32" spans="1:6" ht="30" x14ac:dyDescent="0.4">
      <c r="B32" s="69" t="s">
        <v>122</v>
      </c>
      <c r="C32" s="10" t="s">
        <v>435</v>
      </c>
      <c r="D32" s="82" t="str">
        <f>IF('IV. Result of Assessment'!AE56="TRUE", "Satisfied", "Not Satisfied")</f>
        <v>Not Satisfied</v>
      </c>
      <c r="E32" s="14" t="s">
        <v>305</v>
      </c>
      <c r="F32" s="14" t="str">
        <f>IF('II. Questionnaire'!D30="YES", "YES", "NO")</f>
        <v>NO</v>
      </c>
    </row>
    <row r="34" spans="1:6" x14ac:dyDescent="0.4">
      <c r="A34" s="1" t="s">
        <v>279</v>
      </c>
      <c r="C34" s="81" t="s">
        <v>280</v>
      </c>
    </row>
    <row r="35" spans="1:6" x14ac:dyDescent="0.4">
      <c r="B35" s="69" t="s">
        <v>125</v>
      </c>
      <c r="C35" s="10" t="s">
        <v>436</v>
      </c>
      <c r="D35" s="82" t="str">
        <f>IF('IV. Result of Assessment'!AE57="TRUE", "Satisfied", "Not Satisfied")</f>
        <v>Not Satisfied</v>
      </c>
      <c r="E35" s="14" t="s">
        <v>306</v>
      </c>
      <c r="F35" s="14" t="str">
        <f>IF('II. Questionnaire'!D33="YES", "YES", "NO")</f>
        <v>NO</v>
      </c>
    </row>
    <row r="37" spans="1:6" x14ac:dyDescent="0.4">
      <c r="A37" s="1" t="s">
        <v>281</v>
      </c>
      <c r="C37" s="81" t="s">
        <v>282</v>
      </c>
    </row>
    <row r="38" spans="1:6" x14ac:dyDescent="0.4">
      <c r="B38" s="69" t="s">
        <v>130</v>
      </c>
      <c r="C38" s="10" t="s">
        <v>437</v>
      </c>
      <c r="D38" s="82" t="str">
        <f>IF('IV. Result of Assessment'!AE58="TRUE", "Satisfied", "Not Satisfied")</f>
        <v>Not Satisfied</v>
      </c>
      <c r="E38" s="14" t="s">
        <v>307</v>
      </c>
      <c r="F38" s="14" t="str">
        <f>IF('II. Questionnaire'!D36="YES", "YES", "NO")</f>
        <v>NO</v>
      </c>
    </row>
    <row r="39" spans="1:6" x14ac:dyDescent="0.4">
      <c r="B39" s="69" t="s">
        <v>131</v>
      </c>
      <c r="C39" s="10" t="s">
        <v>438</v>
      </c>
      <c r="D39" s="82" t="str">
        <f>IF('IV. Result of Assessment'!AE59="TRUE", "Satisfied", "Not Satisfied")</f>
        <v>Not Satisfied</v>
      </c>
      <c r="E39" s="14" t="s">
        <v>308</v>
      </c>
      <c r="F39" s="14" t="str">
        <f>IF('II. Questionnaire'!D37="YES", "YES", "NO")</f>
        <v>NO</v>
      </c>
    </row>
    <row r="40" spans="1:6" x14ac:dyDescent="0.4">
      <c r="B40" s="69" t="s">
        <v>132</v>
      </c>
      <c r="C40" s="10" t="s">
        <v>439</v>
      </c>
      <c r="D40" s="82" t="str">
        <f>IF('IV. Result of Assessment'!AE60="TRUE", "Satisfied", "Not Satisfied")</f>
        <v>Not Satisfied</v>
      </c>
      <c r="E40" s="14" t="s">
        <v>309</v>
      </c>
      <c r="F40" s="14" t="str">
        <f>IF('II. Questionnaire'!D38="YES", "YES", "NO")</f>
        <v>NO</v>
      </c>
    </row>
    <row r="42" spans="1:6" x14ac:dyDescent="0.4">
      <c r="A42" s="1" t="s">
        <v>283</v>
      </c>
      <c r="C42" s="81" t="s">
        <v>284</v>
      </c>
    </row>
    <row r="43" spans="1:6" ht="30" x14ac:dyDescent="0.4">
      <c r="B43" s="69" t="s">
        <v>135</v>
      </c>
      <c r="C43" s="10" t="s">
        <v>440</v>
      </c>
      <c r="D43" s="82" t="str">
        <f>IF('IV. Result of Assessment'!AE61="TRUE", "Satisfied", "Not Satisfied")</f>
        <v>Not Satisfied</v>
      </c>
      <c r="E43" s="14" t="s">
        <v>310</v>
      </c>
      <c r="F43" s="14" t="str">
        <f>IF('II. Questionnaire'!D41="YES", "YES", "NO")</f>
        <v>NO</v>
      </c>
    </row>
    <row r="44" spans="1:6" ht="30" x14ac:dyDescent="0.4">
      <c r="B44" s="69" t="s">
        <v>136</v>
      </c>
      <c r="C44" s="10" t="s">
        <v>440</v>
      </c>
      <c r="D44" s="82" t="str">
        <f>IF('IV. Result of Assessment'!AE62="TRUE", "Satisfied", "Not Satisfied")</f>
        <v>Not Satisfied</v>
      </c>
      <c r="E44" s="14" t="s">
        <v>311</v>
      </c>
      <c r="F44" s="14" t="str">
        <f>IF('II. Questionnaire'!D42="YES", "YES", "NO")</f>
        <v>NO</v>
      </c>
    </row>
    <row r="45" spans="1:6" ht="30" x14ac:dyDescent="0.4">
      <c r="B45" s="69" t="s">
        <v>137</v>
      </c>
      <c r="C45" s="10" t="s">
        <v>440</v>
      </c>
      <c r="D45" s="82" t="str">
        <f>IF('IV. Result of Assessment'!AE63="TRUE", "Satisfied", "Not Satisfied")</f>
        <v>Not Satisfied</v>
      </c>
      <c r="E45" s="14" t="s">
        <v>312</v>
      </c>
      <c r="F45" s="14" t="str">
        <f>IF('II. Questionnaire'!D43="YES", "YES", "NO")</f>
        <v>NO</v>
      </c>
    </row>
    <row r="47" spans="1:6" x14ac:dyDescent="0.4">
      <c r="A47" s="1" t="s">
        <v>285</v>
      </c>
      <c r="C47" s="81" t="s">
        <v>286</v>
      </c>
    </row>
    <row r="48" spans="1:6" ht="30" x14ac:dyDescent="0.4">
      <c r="B48" s="69" t="s">
        <v>139</v>
      </c>
      <c r="C48" s="10" t="s">
        <v>441</v>
      </c>
      <c r="D48" s="82" t="str">
        <f>IF('IV. Result of Assessment'!AE64="TRUE", "Satisfied", "Not Satisfied")</f>
        <v>Not Satisfied</v>
      </c>
      <c r="E48" s="14" t="s">
        <v>313</v>
      </c>
      <c r="F48" s="14" t="str">
        <f>IF('II. Questionnaire'!D46="YES", "YES", "NO")</f>
        <v>NO</v>
      </c>
    </row>
    <row r="56" spans="1:4" s="2" customFormat="1" x14ac:dyDescent="0.4">
      <c r="A56" s="1"/>
      <c r="B56" s="44"/>
      <c r="C56" s="45"/>
      <c r="D56" s="44"/>
    </row>
    <row r="57" spans="1:4" s="2" customFormat="1" x14ac:dyDescent="0.4">
      <c r="A57" s="1"/>
      <c r="B57" s="44"/>
      <c r="C57" s="45"/>
      <c r="D57" s="44"/>
    </row>
  </sheetData>
  <mergeCells count="18">
    <mergeCell ref="C15:C16"/>
    <mergeCell ref="C17:C18"/>
    <mergeCell ref="B21:B22"/>
    <mergeCell ref="C21:C22"/>
    <mergeCell ref="D21:D22"/>
    <mergeCell ref="D15:D16"/>
    <mergeCell ref="D17:D18"/>
    <mergeCell ref="B15:B16"/>
    <mergeCell ref="B17:B18"/>
    <mergeCell ref="C8:C9"/>
    <mergeCell ref="D8:D9"/>
    <mergeCell ref="B8:B9"/>
    <mergeCell ref="B11:B12"/>
    <mergeCell ref="B13:B14"/>
    <mergeCell ref="D11:D12"/>
    <mergeCell ref="D13:D14"/>
    <mergeCell ref="C11:C12"/>
    <mergeCell ref="C13:C14"/>
  </mergeCells>
  <phoneticPr fontId="1"/>
  <conditionalFormatting sqref="B8:D9">
    <cfRule type="expression" dxfId="99" priority="57">
      <formula>$D$8="Satisfied"</formula>
    </cfRule>
  </conditionalFormatting>
  <conditionalFormatting sqref="B13:D14">
    <cfRule type="expression" dxfId="98" priority="59">
      <formula>$D$13="Satisfied"</formula>
    </cfRule>
  </conditionalFormatting>
  <conditionalFormatting sqref="B11:D12">
    <cfRule type="expression" dxfId="97" priority="58">
      <formula>$D$11="Satisfied"</formula>
    </cfRule>
  </conditionalFormatting>
  <conditionalFormatting sqref="B15:D16">
    <cfRule type="expression" dxfId="96" priority="56">
      <formula>$D$15="Satisfied"</formula>
    </cfRule>
  </conditionalFormatting>
  <conditionalFormatting sqref="B17:D18">
    <cfRule type="expression" dxfId="95" priority="55">
      <formula>$D$17="Satisfied"</formula>
    </cfRule>
  </conditionalFormatting>
  <conditionalFormatting sqref="B23:D23">
    <cfRule type="expression" dxfId="94" priority="53">
      <formula>$D$23="Satisfied"</formula>
    </cfRule>
  </conditionalFormatting>
  <conditionalFormatting sqref="B26:D26">
    <cfRule type="expression" dxfId="93" priority="52">
      <formula>$D$26="Satisfied"</formula>
    </cfRule>
  </conditionalFormatting>
  <conditionalFormatting sqref="B27:D27">
    <cfRule type="expression" dxfId="92" priority="51">
      <formula>$D$27="Satisfied"</formula>
    </cfRule>
  </conditionalFormatting>
  <conditionalFormatting sqref="B28:D28">
    <cfRule type="expression" dxfId="50" priority="50">
      <formula>$D$28="Satisfied"</formula>
    </cfRule>
  </conditionalFormatting>
  <conditionalFormatting sqref="B29:D29">
    <cfRule type="expression" dxfId="91" priority="49">
      <formula>$D$29="Satisfied"</formula>
    </cfRule>
  </conditionalFormatting>
  <conditionalFormatting sqref="B30:D30">
    <cfRule type="expression" dxfId="90" priority="48">
      <formula>$D$30="Satisfied"</formula>
    </cfRule>
  </conditionalFormatting>
  <conditionalFormatting sqref="B31:D31">
    <cfRule type="expression" dxfId="89" priority="47">
      <formula>$D$31="Satisfied"</formula>
    </cfRule>
  </conditionalFormatting>
  <conditionalFormatting sqref="B32:D32">
    <cfRule type="expression" dxfId="88" priority="46">
      <formula>$D$32="Satisfied"</formula>
    </cfRule>
  </conditionalFormatting>
  <conditionalFormatting sqref="B35:D35">
    <cfRule type="expression" dxfId="87" priority="45">
      <formula>$D$35="Satisfied"</formula>
    </cfRule>
  </conditionalFormatting>
  <conditionalFormatting sqref="B38:D38">
    <cfRule type="expression" dxfId="86" priority="43">
      <formula>$D$38="Satisfied"</formula>
    </cfRule>
  </conditionalFormatting>
  <conditionalFormatting sqref="B39:D39">
    <cfRule type="expression" dxfId="85" priority="42">
      <formula>$D$39="Satisfied"</formula>
    </cfRule>
  </conditionalFormatting>
  <conditionalFormatting sqref="B40:D40">
    <cfRule type="expression" dxfId="84" priority="41">
      <formula>$D$40="Satisfied"</formula>
    </cfRule>
  </conditionalFormatting>
  <conditionalFormatting sqref="B43:D43">
    <cfRule type="expression" dxfId="83" priority="40">
      <formula>$D$43="Satisfied"</formula>
    </cfRule>
  </conditionalFormatting>
  <conditionalFormatting sqref="B44:D44">
    <cfRule type="expression" dxfId="82" priority="39">
      <formula>$D$44="Satisfied"</formula>
    </cfRule>
  </conditionalFormatting>
  <conditionalFormatting sqref="B45:D45">
    <cfRule type="expression" dxfId="81" priority="38">
      <formula>$D$45="Satisfied"</formula>
    </cfRule>
  </conditionalFormatting>
  <conditionalFormatting sqref="B48:D48">
    <cfRule type="expression" dxfId="80" priority="37">
      <formula>$D$48="Satisfied"</formula>
    </cfRule>
  </conditionalFormatting>
  <conditionalFormatting sqref="E8:F8">
    <cfRule type="expression" dxfId="79" priority="36">
      <formula>$F$8="YES"</formula>
    </cfRule>
  </conditionalFormatting>
  <conditionalFormatting sqref="E9:F9">
    <cfRule type="expression" dxfId="78" priority="35">
      <formula>$F$9="YES"</formula>
    </cfRule>
  </conditionalFormatting>
  <conditionalFormatting sqref="E11:F11">
    <cfRule type="expression" dxfId="77" priority="34">
      <formula>$F$11="YES"</formula>
    </cfRule>
  </conditionalFormatting>
  <conditionalFormatting sqref="E12:F12">
    <cfRule type="expression" dxfId="76" priority="33">
      <formula>$F$12="YES"</formula>
    </cfRule>
  </conditionalFormatting>
  <conditionalFormatting sqref="E13:F13">
    <cfRule type="expression" dxfId="75" priority="32">
      <formula>$F$13="YES"</formula>
    </cfRule>
  </conditionalFormatting>
  <conditionalFormatting sqref="E14:F14">
    <cfRule type="expression" dxfId="74" priority="31">
      <formula>$F$14="YES"</formula>
    </cfRule>
  </conditionalFormatting>
  <conditionalFormatting sqref="E15:F15">
    <cfRule type="expression" dxfId="73" priority="30">
      <formula>$F$15="YES"</formula>
    </cfRule>
  </conditionalFormatting>
  <conditionalFormatting sqref="E16:F16">
    <cfRule type="expression" dxfId="72" priority="29">
      <formula>$F$16="YES"</formula>
    </cfRule>
  </conditionalFormatting>
  <conditionalFormatting sqref="E17:F17">
    <cfRule type="expression" dxfId="71" priority="28">
      <formula>$F$17="YES"</formula>
    </cfRule>
  </conditionalFormatting>
  <conditionalFormatting sqref="E18:F18">
    <cfRule type="expression" dxfId="70" priority="27">
      <formula>$F$18="YES"</formula>
    </cfRule>
  </conditionalFormatting>
  <conditionalFormatting sqref="E22:F22">
    <cfRule type="expression" dxfId="69" priority="26">
      <formula>$F$22="YES"</formula>
    </cfRule>
  </conditionalFormatting>
  <conditionalFormatting sqref="E23:F23">
    <cfRule type="expression" dxfId="68" priority="25">
      <formula>$F$23="YES"</formula>
    </cfRule>
  </conditionalFormatting>
  <conditionalFormatting sqref="E26:F26">
    <cfRule type="expression" dxfId="67" priority="24">
      <formula>$F$26="YES"</formula>
    </cfRule>
  </conditionalFormatting>
  <conditionalFormatting sqref="E27:F27">
    <cfRule type="expression" dxfId="66" priority="23">
      <formula>$F$27="YES"</formula>
    </cfRule>
  </conditionalFormatting>
  <conditionalFormatting sqref="E28:F28">
    <cfRule type="expression" dxfId="65" priority="22">
      <formula>$F$28="YES"</formula>
    </cfRule>
  </conditionalFormatting>
  <conditionalFormatting sqref="E29:F29">
    <cfRule type="expression" dxfId="64" priority="21">
      <formula>$F$29="YES"</formula>
    </cfRule>
  </conditionalFormatting>
  <conditionalFormatting sqref="E30:F30">
    <cfRule type="expression" dxfId="63" priority="20">
      <formula>$F$30="YES"</formula>
    </cfRule>
  </conditionalFormatting>
  <conditionalFormatting sqref="E31:F31">
    <cfRule type="expression" dxfId="62" priority="19">
      <formula>$F$31="YES"</formula>
    </cfRule>
  </conditionalFormatting>
  <conditionalFormatting sqref="E32:F32">
    <cfRule type="expression" dxfId="61" priority="18">
      <formula>$F$32="YES"</formula>
    </cfRule>
  </conditionalFormatting>
  <conditionalFormatting sqref="E35:F35">
    <cfRule type="expression" dxfId="60" priority="17">
      <formula>$F$35="YES"</formula>
    </cfRule>
  </conditionalFormatting>
  <conditionalFormatting sqref="E38:F38">
    <cfRule type="expression" dxfId="59" priority="16">
      <formula>$F$38="YES"</formula>
    </cfRule>
  </conditionalFormatting>
  <conditionalFormatting sqref="E39:F39">
    <cfRule type="expression" dxfId="58" priority="15">
      <formula>$F$39="YES"</formula>
    </cfRule>
  </conditionalFormatting>
  <conditionalFormatting sqref="E40:F40">
    <cfRule type="expression" dxfId="57" priority="14">
      <formula>$F$40="YES"</formula>
    </cfRule>
  </conditionalFormatting>
  <conditionalFormatting sqref="E43:F43">
    <cfRule type="expression" dxfId="56" priority="13">
      <formula>$F$43="YES"</formula>
    </cfRule>
  </conditionalFormatting>
  <conditionalFormatting sqref="E44:F44">
    <cfRule type="expression" dxfId="55" priority="12">
      <formula>$F$44="YES"</formula>
    </cfRule>
  </conditionalFormatting>
  <conditionalFormatting sqref="E45:F45">
    <cfRule type="expression" dxfId="54" priority="11">
      <formula>$F$45="YES"</formula>
    </cfRule>
  </conditionalFormatting>
  <conditionalFormatting sqref="E48:F48">
    <cfRule type="expression" dxfId="53" priority="10">
      <formula>$F$48="YES"</formula>
    </cfRule>
  </conditionalFormatting>
  <conditionalFormatting sqref="B21:D21">
    <cfRule type="expression" dxfId="52" priority="4">
      <formula>$D$21="Satisfied"</formula>
    </cfRule>
  </conditionalFormatting>
  <conditionalFormatting sqref="E21:F21">
    <cfRule type="expression" dxfId="51" priority="3">
      <formula>$F$21="YES"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1AA9-FA68-45D6-B1C4-FE5B710A0600}">
  <dimension ref="B1:T84"/>
  <sheetViews>
    <sheetView workbookViewId="0"/>
  </sheetViews>
  <sheetFormatPr defaultRowHeight="15" x14ac:dyDescent="0.4"/>
  <cols>
    <col min="1" max="1" width="9" style="1"/>
    <col min="2" max="5" width="12.75" style="1" bestFit="1" customWidth="1"/>
    <col min="6" max="7" width="9" style="1"/>
    <col min="8" max="8" width="10.875" style="1" customWidth="1"/>
    <col min="9" max="10" width="9" style="1"/>
    <col min="11" max="11" width="11.625" style="1" customWidth="1"/>
    <col min="12" max="16" width="9" style="1"/>
    <col min="17" max="17" width="18.625" style="1" customWidth="1"/>
    <col min="18" max="18" width="15.25" style="1" customWidth="1"/>
    <col min="19" max="19" width="31.125" style="1" customWidth="1"/>
    <col min="20" max="16384" width="9" style="1"/>
  </cols>
  <sheetData>
    <row r="1" spans="2:20" x14ac:dyDescent="0.4">
      <c r="B1" s="1" t="s">
        <v>314</v>
      </c>
      <c r="C1" s="1" t="s">
        <v>315</v>
      </c>
      <c r="D1" s="1" t="s">
        <v>316</v>
      </c>
      <c r="E1" s="1" t="s">
        <v>317</v>
      </c>
    </row>
    <row r="2" spans="2:20" x14ac:dyDescent="0.4">
      <c r="B2" s="1" t="str">
        <f>H4</f>
        <v>Difficult</v>
      </c>
      <c r="C2" s="1" t="str">
        <f>H26</f>
        <v>Difficult</v>
      </c>
      <c r="D2" s="1" t="str">
        <f>H49</f>
        <v>Difficult</v>
      </c>
      <c r="E2" s="1" t="str">
        <f>H61</f>
        <v>Difficult</v>
      </c>
    </row>
    <row r="3" spans="2:20" x14ac:dyDescent="0.4">
      <c r="O3" s="98" t="s">
        <v>99</v>
      </c>
      <c r="P3" s="17" t="s">
        <v>402</v>
      </c>
      <c r="Q3" s="19"/>
      <c r="R3" s="19"/>
      <c r="S3" s="95"/>
      <c r="T3" s="98" t="str">
        <f>'IV. Result of Assessment'!AE43</f>
        <v>FALSE</v>
      </c>
    </row>
    <row r="4" spans="2:20" x14ac:dyDescent="0.4">
      <c r="F4" s="129" t="s">
        <v>242</v>
      </c>
      <c r="G4" s="129"/>
      <c r="H4" s="129" t="str">
        <f>IF(AND(E11="TRUE",K11="TRUE"),"Applicable","Difficult")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1"/>
      <c r="H7" s="11"/>
      <c r="O7" s="99" t="s">
        <v>106</v>
      </c>
      <c r="P7" s="94" t="s">
        <v>406</v>
      </c>
      <c r="S7" s="93"/>
      <c r="T7" s="99" t="str">
        <f>'IV. Result of Assessment'!AE47</f>
        <v>FALSE</v>
      </c>
    </row>
    <row r="8" spans="2:20" x14ac:dyDescent="0.4">
      <c r="O8" s="99" t="s">
        <v>110</v>
      </c>
      <c r="P8" s="94" t="s">
        <v>407</v>
      </c>
      <c r="S8" s="93"/>
      <c r="T8" s="99" t="str">
        <f>'IV. Result of Assessment'!AE48</f>
        <v>FALSE</v>
      </c>
    </row>
    <row r="9" spans="2:20" x14ac:dyDescent="0.4">
      <c r="G9" s="93"/>
      <c r="H9" s="94"/>
      <c r="I9" s="23"/>
      <c r="O9" s="99" t="s">
        <v>111</v>
      </c>
      <c r="P9" s="94" t="s">
        <v>408</v>
      </c>
      <c r="S9" s="93"/>
      <c r="T9" s="99" t="str">
        <f>'IV. Result of Assessment'!AE49</f>
        <v>FALSE</v>
      </c>
    </row>
    <row r="10" spans="2:20" x14ac:dyDescent="0.4">
      <c r="D10" s="93"/>
      <c r="E10" s="17"/>
      <c r="F10" s="19"/>
      <c r="G10" s="19"/>
      <c r="H10" s="19"/>
      <c r="I10" s="19"/>
      <c r="J10" s="95"/>
      <c r="K10" s="94"/>
      <c r="O10" s="99" t="s">
        <v>116</v>
      </c>
      <c r="P10" s="94" t="s">
        <v>409</v>
      </c>
      <c r="S10" s="93"/>
      <c r="T10" s="99" t="str">
        <f>'IV. Result of Assessment'!AE50</f>
        <v>FALSE</v>
      </c>
    </row>
    <row r="11" spans="2:20" ht="90" x14ac:dyDescent="0.4">
      <c r="D11" s="32" t="s">
        <v>318</v>
      </c>
      <c r="E11" s="14" t="str">
        <f>IF(OR(D16="TRUE",G16="TRUE"),"TRUE","FALSE")</f>
        <v>FALSE</v>
      </c>
      <c r="J11" s="32" t="s">
        <v>319</v>
      </c>
      <c r="K11" s="14" t="str">
        <f>IF(OR(J16="TRUE",M16="TRUE"),"TRUE","FALSE")</f>
        <v>FALSE</v>
      </c>
      <c r="O11" s="99" t="s">
        <v>117</v>
      </c>
      <c r="P11" s="94" t="s">
        <v>410</v>
      </c>
      <c r="S11" s="93"/>
      <c r="T11" s="99" t="str">
        <f>'IV. Result of Assessment'!AE51</f>
        <v>FALSE</v>
      </c>
    </row>
    <row r="12" spans="2:20" x14ac:dyDescent="0.4">
      <c r="D12" s="93"/>
      <c r="E12" s="17"/>
      <c r="J12" s="95"/>
      <c r="K12" s="94"/>
      <c r="O12" s="99" t="s">
        <v>118</v>
      </c>
      <c r="P12" s="94" t="s">
        <v>411</v>
      </c>
      <c r="S12" s="93"/>
      <c r="T12" s="99" t="str">
        <f>'IV. Result of Assessment'!AE52</f>
        <v>FALSE</v>
      </c>
    </row>
    <row r="13" spans="2:20" x14ac:dyDescent="0.4">
      <c r="D13" s="93"/>
      <c r="E13" s="94"/>
      <c r="J13" s="93"/>
      <c r="K13" s="94"/>
      <c r="O13" s="99" t="s">
        <v>119</v>
      </c>
      <c r="P13" s="94" t="s">
        <v>412</v>
      </c>
      <c r="S13" s="93"/>
      <c r="T13" s="99" t="str">
        <f>'IV. Result of Assessment'!AE53</f>
        <v>FALSE</v>
      </c>
    </row>
    <row r="14" spans="2:20" x14ac:dyDescent="0.4">
      <c r="D14" s="96"/>
      <c r="E14" s="97"/>
      <c r="F14" s="23"/>
      <c r="J14" s="96"/>
      <c r="K14" s="97"/>
      <c r="L14" s="23"/>
      <c r="O14" s="99" t="s">
        <v>120</v>
      </c>
      <c r="P14" s="94" t="s">
        <v>413</v>
      </c>
      <c r="S14" s="93"/>
      <c r="T14" s="99" t="str">
        <f>'IV. Result of Assessment'!AE54</f>
        <v>FALSE</v>
      </c>
    </row>
    <row r="15" spans="2:20" x14ac:dyDescent="0.4">
      <c r="C15" s="93"/>
      <c r="D15" s="17"/>
      <c r="E15" s="19"/>
      <c r="F15" s="43"/>
      <c r="G15" s="97"/>
      <c r="I15" s="96"/>
      <c r="J15" s="102"/>
      <c r="K15" s="19"/>
      <c r="L15" s="43"/>
      <c r="M15" s="97"/>
      <c r="O15" s="99" t="s">
        <v>121</v>
      </c>
      <c r="P15" s="94" t="s">
        <v>414</v>
      </c>
      <c r="S15" s="93"/>
      <c r="T15" s="99" t="str">
        <f>'IV. Result of Assessment'!AE55</f>
        <v>FALSE</v>
      </c>
    </row>
    <row r="16" spans="2:20" ht="75" x14ac:dyDescent="0.4">
      <c r="C16" s="32" t="s">
        <v>320</v>
      </c>
      <c r="D16" s="14" t="str">
        <f>IF(AND(C22="TRUE",F22="TRUE"),"TRUE","FALSE")</f>
        <v>FALSE</v>
      </c>
      <c r="F16" s="32" t="s">
        <v>132</v>
      </c>
      <c r="G16" s="14" t="str">
        <f>T20</f>
        <v>FALSE</v>
      </c>
      <c r="I16" s="32" t="s">
        <v>118</v>
      </c>
      <c r="J16" s="14" t="str">
        <f>T12</f>
        <v>FALSE</v>
      </c>
      <c r="L16" s="32" t="s">
        <v>135</v>
      </c>
      <c r="M16" s="14" t="str">
        <f>T21</f>
        <v>FALSE</v>
      </c>
      <c r="O16" s="99" t="s">
        <v>122</v>
      </c>
      <c r="P16" s="94" t="s">
        <v>415</v>
      </c>
      <c r="S16" s="93"/>
      <c r="T16" s="99" t="str">
        <f>'IV. Result of Assessment'!AE56</f>
        <v>FALSE</v>
      </c>
    </row>
    <row r="17" spans="2:20" x14ac:dyDescent="0.4">
      <c r="C17" s="93"/>
      <c r="D17" s="94"/>
      <c r="O17" s="99" t="s">
        <v>125</v>
      </c>
      <c r="P17" s="94" t="s">
        <v>416</v>
      </c>
      <c r="S17" s="93"/>
      <c r="T17" s="99" t="str">
        <f>'IV. Result of Assessment'!AE57</f>
        <v>FALSE</v>
      </c>
    </row>
    <row r="18" spans="2:20" x14ac:dyDescent="0.4">
      <c r="O18" s="99" t="s">
        <v>130</v>
      </c>
      <c r="P18" s="94" t="s">
        <v>417</v>
      </c>
      <c r="S18" s="93"/>
      <c r="T18" s="99" t="str">
        <f>'IV. Result of Assessment'!AE58</f>
        <v>FALSE</v>
      </c>
    </row>
    <row r="19" spans="2:20" x14ac:dyDescent="0.4">
      <c r="C19" s="93"/>
      <c r="D19" s="94"/>
      <c r="O19" s="99" t="s">
        <v>131</v>
      </c>
      <c r="P19" s="94" t="s">
        <v>418</v>
      </c>
      <c r="S19" s="93"/>
      <c r="T19" s="99" t="str">
        <f>'IV. Result of Assessment'!AE59</f>
        <v>FALSE</v>
      </c>
    </row>
    <row r="20" spans="2:20" x14ac:dyDescent="0.4">
      <c r="B20" s="93"/>
      <c r="C20" s="17"/>
      <c r="D20" s="19"/>
      <c r="E20" s="95"/>
      <c r="F20" s="94"/>
      <c r="G20" s="11"/>
      <c r="H20" s="11"/>
      <c r="O20" s="99" t="s">
        <v>132</v>
      </c>
      <c r="P20" s="94" t="s">
        <v>419</v>
      </c>
      <c r="S20" s="93"/>
      <c r="T20" s="99" t="str">
        <f>'IV. Result of Assessment'!AE60</f>
        <v>FALSE</v>
      </c>
    </row>
    <row r="21" spans="2:20" x14ac:dyDescent="0.4">
      <c r="B21" s="96"/>
      <c r="C21" s="97"/>
      <c r="E21" s="96"/>
      <c r="F21" s="40"/>
      <c r="O21" s="99" t="s">
        <v>135</v>
      </c>
      <c r="P21" s="94" t="s">
        <v>420</v>
      </c>
      <c r="S21" s="93"/>
      <c r="T21" s="99" t="str">
        <f>'IV. Result of Assessment'!AE61</f>
        <v>FALSE</v>
      </c>
    </row>
    <row r="22" spans="2:20" x14ac:dyDescent="0.4">
      <c r="B22" s="32" t="s">
        <v>104</v>
      </c>
      <c r="C22" s="14" t="str">
        <f>T5</f>
        <v>FALSE</v>
      </c>
      <c r="E22" s="32" t="s">
        <v>110</v>
      </c>
      <c r="F22" s="14" t="str">
        <f>T8</f>
        <v>FALSE</v>
      </c>
      <c r="O22" s="99" t="s">
        <v>136</v>
      </c>
      <c r="P22" s="94" t="s">
        <v>444</v>
      </c>
      <c r="S22" s="93"/>
      <c r="T22" s="99" t="str">
        <f>'IV. Result of Assessment'!AE62</f>
        <v>FALSE</v>
      </c>
    </row>
    <row r="23" spans="2:20" x14ac:dyDescent="0.4">
      <c r="O23" s="99" t="s">
        <v>137</v>
      </c>
      <c r="P23" s="94" t="s">
        <v>422</v>
      </c>
      <c r="S23" s="93"/>
      <c r="T23" s="99" t="str">
        <f>'IV. Result of Assessment'!AE63</f>
        <v>FALSE</v>
      </c>
    </row>
    <row r="24" spans="2:20" x14ac:dyDescent="0.4">
      <c r="O24" s="29" t="s">
        <v>139</v>
      </c>
      <c r="P24" s="97" t="s">
        <v>423</v>
      </c>
      <c r="Q24" s="23"/>
      <c r="R24" s="23"/>
      <c r="S24" s="96"/>
      <c r="T24" s="29" t="str">
        <f>'IV. Result of Assessment'!AE64</f>
        <v>FALSE</v>
      </c>
    </row>
    <row r="26" spans="2:20" x14ac:dyDescent="0.4">
      <c r="F26" s="134" t="s">
        <v>243</v>
      </c>
      <c r="G26" s="135"/>
      <c r="H26" s="138" t="str">
        <f>IF(AND(D33="TRUE",J33="TRUE"),"Applicable","Difficult")</f>
        <v>Difficult</v>
      </c>
      <c r="I26" s="11"/>
    </row>
    <row r="27" spans="2:20" x14ac:dyDescent="0.4">
      <c r="F27" s="136"/>
      <c r="G27" s="137"/>
      <c r="H27" s="139"/>
      <c r="I27" s="11"/>
    </row>
    <row r="28" spans="2:20" x14ac:dyDescent="0.4">
      <c r="F28" s="11"/>
      <c r="G28" s="91"/>
      <c r="H28" s="92"/>
    </row>
    <row r="29" spans="2:20" x14ac:dyDescent="0.4">
      <c r="F29" s="11"/>
      <c r="G29" s="11"/>
      <c r="H29" s="11"/>
    </row>
    <row r="31" spans="2:20" x14ac:dyDescent="0.4">
      <c r="G31" s="93"/>
      <c r="H31" s="94"/>
      <c r="I31" s="23"/>
    </row>
    <row r="32" spans="2:20" x14ac:dyDescent="0.4">
      <c r="C32" s="93"/>
      <c r="D32" s="17"/>
      <c r="E32" s="19"/>
      <c r="F32" s="19"/>
      <c r="G32" s="19"/>
      <c r="H32" s="19"/>
      <c r="I32" s="95"/>
      <c r="J32" s="94"/>
    </row>
    <row r="33" spans="2:15" ht="120" x14ac:dyDescent="0.4">
      <c r="C33" s="32" t="s">
        <v>321</v>
      </c>
      <c r="D33" s="14" t="str">
        <f>IF(OR(C38="TRUE",F38="TRUE"),"TRUE","FALSE")</f>
        <v>FALSE</v>
      </c>
      <c r="I33" s="32" t="s">
        <v>322</v>
      </c>
      <c r="J33" s="14" t="str">
        <f>IF(OR(I38="TRUE",L38="TRUE",O38="TRUE"),"TRUE","FALSE")</f>
        <v>FALSE</v>
      </c>
    </row>
    <row r="34" spans="2:15" x14ac:dyDescent="0.4">
      <c r="C34" s="95"/>
      <c r="D34" s="17"/>
      <c r="I34" s="95"/>
      <c r="J34" s="17"/>
    </row>
    <row r="35" spans="2:15" x14ac:dyDescent="0.4">
      <c r="C35" s="93"/>
      <c r="D35" s="94"/>
      <c r="I35" s="93"/>
      <c r="J35" s="94"/>
    </row>
    <row r="36" spans="2:15" x14ac:dyDescent="0.4">
      <c r="C36" s="96"/>
      <c r="D36" s="97"/>
      <c r="E36" s="23"/>
      <c r="I36" s="93"/>
      <c r="J36" s="94"/>
      <c r="L36" s="23"/>
      <c r="M36" s="23"/>
      <c r="N36" s="23"/>
    </row>
    <row r="37" spans="2:15" x14ac:dyDescent="0.4">
      <c r="B37" s="93"/>
      <c r="C37" s="17"/>
      <c r="D37" s="19"/>
      <c r="E37" s="43"/>
      <c r="F37" s="97"/>
      <c r="I37" s="102"/>
      <c r="J37" s="19"/>
      <c r="K37" s="43"/>
      <c r="L37" s="102"/>
      <c r="M37" s="19"/>
      <c r="N37" s="43"/>
      <c r="O37" s="97"/>
    </row>
    <row r="38" spans="2:15" ht="75" x14ac:dyDescent="0.4">
      <c r="B38" s="32" t="s">
        <v>323</v>
      </c>
      <c r="C38" s="14" t="str">
        <f>IF(AND(C45="TRUE",F45="TRUE"),"TRUE","FALSE")</f>
        <v>FALSE</v>
      </c>
      <c r="E38" s="32" t="s">
        <v>132</v>
      </c>
      <c r="F38" s="14" t="str">
        <f>T20</f>
        <v>FALSE</v>
      </c>
      <c r="H38" s="32" t="s">
        <v>131</v>
      </c>
      <c r="I38" s="14" t="str">
        <f>T19</f>
        <v>FALSE</v>
      </c>
      <c r="K38" s="32" t="s">
        <v>119</v>
      </c>
      <c r="L38" s="14" t="str">
        <f>T13</f>
        <v>FALSE</v>
      </c>
      <c r="N38" s="32" t="s">
        <v>136</v>
      </c>
      <c r="O38" s="14" t="str">
        <f>T22</f>
        <v>FALSE</v>
      </c>
    </row>
    <row r="39" spans="2:15" x14ac:dyDescent="0.4">
      <c r="B39" s="91"/>
      <c r="C39" s="92"/>
    </row>
    <row r="41" spans="2:15" x14ac:dyDescent="0.4">
      <c r="B41" s="93"/>
      <c r="C41" s="94"/>
    </row>
    <row r="42" spans="2:15" x14ac:dyDescent="0.4">
      <c r="B42" s="93"/>
      <c r="C42" s="97"/>
      <c r="D42" s="23"/>
      <c r="E42" s="23"/>
    </row>
    <row r="43" spans="2:15" x14ac:dyDescent="0.4">
      <c r="B43" s="93"/>
      <c r="C43" s="17"/>
      <c r="D43" s="19"/>
      <c r="E43" s="95"/>
      <c r="F43" s="94"/>
    </row>
    <row r="44" spans="2:15" x14ac:dyDescent="0.4">
      <c r="B44" s="96"/>
      <c r="C44" s="97"/>
      <c r="E44" s="96"/>
      <c r="F44" s="40"/>
    </row>
    <row r="45" spans="2:15" x14ac:dyDescent="0.4">
      <c r="B45" s="32" t="s">
        <v>103</v>
      </c>
      <c r="C45" s="14" t="str">
        <f>T4</f>
        <v>FALSE</v>
      </c>
      <c r="E45" s="32" t="s">
        <v>110</v>
      </c>
      <c r="F45" s="14" t="str">
        <f>T8</f>
        <v>FALSE</v>
      </c>
    </row>
    <row r="49" spans="2:9" ht="18.75" customHeight="1" x14ac:dyDescent="0.4">
      <c r="F49" s="134" t="s">
        <v>244</v>
      </c>
      <c r="G49" s="135"/>
      <c r="H49" s="138" t="str">
        <f>IF(AND(C57="TRUE",F57="TRUE",I57="TRUE"),"Applicable","Difficult")</f>
        <v>Difficult</v>
      </c>
      <c r="I49" s="11"/>
    </row>
    <row r="50" spans="2:9" x14ac:dyDescent="0.4">
      <c r="F50" s="136"/>
      <c r="G50" s="137"/>
      <c r="H50" s="139"/>
      <c r="I50" s="11"/>
    </row>
    <row r="51" spans="2:9" x14ac:dyDescent="0.4">
      <c r="F51" s="11"/>
      <c r="G51" s="91"/>
      <c r="H51" s="92"/>
    </row>
    <row r="52" spans="2:9" x14ac:dyDescent="0.4">
      <c r="F52" s="11"/>
      <c r="G52" s="11"/>
      <c r="H52" s="11"/>
    </row>
    <row r="54" spans="2:9" x14ac:dyDescent="0.4">
      <c r="G54" s="93"/>
      <c r="H54" s="94"/>
    </row>
    <row r="55" spans="2:9" x14ac:dyDescent="0.4">
      <c r="B55" s="93"/>
      <c r="C55" s="17"/>
      <c r="D55" s="19"/>
      <c r="E55" s="95"/>
      <c r="F55" s="17"/>
      <c r="G55" s="19"/>
      <c r="H55" s="95"/>
      <c r="I55" s="94"/>
    </row>
    <row r="56" spans="2:9" x14ac:dyDescent="0.4">
      <c r="B56" s="96"/>
      <c r="C56" s="97"/>
      <c r="E56" s="96"/>
      <c r="F56" s="97"/>
      <c r="H56" s="96"/>
      <c r="I56" s="97"/>
    </row>
    <row r="57" spans="2:9" ht="75" x14ac:dyDescent="0.4">
      <c r="B57" s="32" t="s">
        <v>103</v>
      </c>
      <c r="C57" s="14" t="str">
        <f>T4</f>
        <v>FALSE</v>
      </c>
      <c r="E57" s="32" t="s">
        <v>110</v>
      </c>
      <c r="F57" s="14" t="str">
        <f>T8</f>
        <v>FALSE</v>
      </c>
      <c r="H57" s="32" t="s">
        <v>324</v>
      </c>
      <c r="I57" s="14" t="str">
        <f>IF('IV. Result of Assessment'!E4="Applicable","TRUE","FALSE")</f>
        <v>FALSE</v>
      </c>
    </row>
    <row r="61" spans="2:9" x14ac:dyDescent="0.4">
      <c r="F61" s="134" t="s">
        <v>245</v>
      </c>
      <c r="G61" s="135"/>
      <c r="H61" s="138" t="str">
        <f>IF(AND(D69="TRUE",I69="TRUE"),"Applicable","Difficult")</f>
        <v>Difficult</v>
      </c>
      <c r="I61" s="11"/>
    </row>
    <row r="62" spans="2:9" x14ac:dyDescent="0.4">
      <c r="F62" s="136"/>
      <c r="G62" s="137"/>
      <c r="H62" s="139"/>
      <c r="I62" s="11"/>
    </row>
    <row r="63" spans="2:9" x14ac:dyDescent="0.4">
      <c r="F63" s="11"/>
      <c r="G63" s="91"/>
      <c r="H63" s="92"/>
    </row>
    <row r="64" spans="2:9" x14ac:dyDescent="0.4">
      <c r="F64" s="11"/>
      <c r="G64" s="11"/>
      <c r="H64" s="11"/>
    </row>
    <row r="66" spans="2:9" x14ac:dyDescent="0.4">
      <c r="G66" s="93"/>
      <c r="H66" s="94"/>
    </row>
    <row r="67" spans="2:9" x14ac:dyDescent="0.4">
      <c r="C67" s="93"/>
      <c r="D67" s="17"/>
      <c r="E67" s="19"/>
      <c r="F67" s="19"/>
      <c r="G67" s="19"/>
      <c r="H67" s="95"/>
      <c r="I67" s="94"/>
    </row>
    <row r="68" spans="2:9" x14ac:dyDescent="0.4">
      <c r="C68" s="96"/>
      <c r="D68" s="97"/>
      <c r="H68" s="96"/>
      <c r="I68" s="97"/>
    </row>
    <row r="69" spans="2:9" ht="60" x14ac:dyDescent="0.4">
      <c r="C69" s="32" t="s">
        <v>325</v>
      </c>
      <c r="D69" s="14" t="str">
        <f>IF(OR(C74="TRUE",F74="TRUE"),"TRUE","FALSE")</f>
        <v>FALSE</v>
      </c>
      <c r="H69" s="32" t="s">
        <v>326</v>
      </c>
      <c r="I69" s="14" t="str">
        <f>IF('IV. Result of Assessment'!D4="Applicable","TRUE","FALSE")</f>
        <v>FALSE</v>
      </c>
    </row>
    <row r="70" spans="2:9" x14ac:dyDescent="0.4">
      <c r="C70" s="95"/>
      <c r="D70" s="17"/>
    </row>
    <row r="71" spans="2:9" x14ac:dyDescent="0.4">
      <c r="C71" s="93"/>
      <c r="D71" s="94"/>
    </row>
    <row r="72" spans="2:9" ht="18.75" customHeight="1" x14ac:dyDescent="0.4">
      <c r="C72" s="96"/>
      <c r="D72" s="97"/>
      <c r="E72" s="23"/>
    </row>
    <row r="73" spans="2:9" x14ac:dyDescent="0.4">
      <c r="B73" s="93"/>
      <c r="C73" s="17"/>
      <c r="D73" s="19"/>
      <c r="E73" s="43"/>
      <c r="F73" s="97"/>
    </row>
    <row r="74" spans="2:9" ht="75" x14ac:dyDescent="0.4">
      <c r="B74" s="32" t="s">
        <v>327</v>
      </c>
      <c r="C74" s="14" t="str">
        <f>IF(AND(C80="TRUE",F80="TRUE"),"TRUE","FALSE")</f>
        <v>FALSE</v>
      </c>
      <c r="E74" s="32" t="s">
        <v>132</v>
      </c>
      <c r="F74" s="14" t="str">
        <f>T20</f>
        <v>FALSE</v>
      </c>
    </row>
    <row r="75" spans="2:9" x14ac:dyDescent="0.4">
      <c r="B75" s="93"/>
      <c r="C75" s="94"/>
    </row>
    <row r="77" spans="2:9" x14ac:dyDescent="0.4">
      <c r="B77" s="93"/>
      <c r="C77" s="97"/>
      <c r="D77" s="23"/>
      <c r="E77" s="23"/>
    </row>
    <row r="78" spans="2:9" x14ac:dyDescent="0.4">
      <c r="B78" s="93"/>
      <c r="C78" s="17"/>
      <c r="D78" s="19"/>
      <c r="E78" s="95"/>
      <c r="F78" s="94"/>
    </row>
    <row r="79" spans="2:9" x14ac:dyDescent="0.4">
      <c r="B79" s="96"/>
      <c r="C79" s="97"/>
      <c r="E79" s="96"/>
      <c r="F79" s="40"/>
    </row>
    <row r="80" spans="2:9" x14ac:dyDescent="0.4">
      <c r="B80" s="32" t="s">
        <v>103</v>
      </c>
      <c r="C80" s="14" t="str">
        <f>T4</f>
        <v>FALSE</v>
      </c>
      <c r="E80" s="32" t="s">
        <v>110</v>
      </c>
      <c r="F80" s="14" t="str">
        <f>T8</f>
        <v>FALSE</v>
      </c>
    </row>
    <row r="84" s="1" customFormat="1" ht="18.75" customHeight="1" x14ac:dyDescent="0.4"/>
  </sheetData>
  <mergeCells count="8">
    <mergeCell ref="F61:G62"/>
    <mergeCell ref="H61:H62"/>
    <mergeCell ref="F4:G5"/>
    <mergeCell ref="H4:H5"/>
    <mergeCell ref="F49:G50"/>
    <mergeCell ref="H49:H50"/>
    <mergeCell ref="H26:H27"/>
    <mergeCell ref="F26:G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F459-8200-4D6C-AA36-E3DAA8CF5038}">
  <dimension ref="A1:Y48"/>
  <sheetViews>
    <sheetView workbookViewId="0"/>
  </sheetViews>
  <sheetFormatPr defaultRowHeight="15" x14ac:dyDescent="0.4"/>
  <cols>
    <col min="1" max="1" width="9" style="1"/>
    <col min="2" max="4" width="12.75" style="1" bestFit="1" customWidth="1"/>
    <col min="5" max="5" width="11" style="1" customWidth="1"/>
    <col min="6" max="7" width="9" style="1"/>
    <col min="8" max="8" width="10.875" style="1" customWidth="1"/>
    <col min="9" max="10" width="9" style="1"/>
    <col min="11" max="11" width="11.625" style="1" customWidth="1"/>
    <col min="12" max="16" width="9" style="1"/>
    <col min="17" max="17" width="17.125" style="1" customWidth="1"/>
    <col min="18" max="18" width="18.625" style="1" customWidth="1"/>
    <col min="19" max="19" width="30" style="1" customWidth="1"/>
    <col min="20" max="16384" width="9" style="1"/>
  </cols>
  <sheetData>
    <row r="1" spans="2:20" x14ac:dyDescent="0.4">
      <c r="B1" s="1" t="s">
        <v>328</v>
      </c>
      <c r="C1" s="1" t="s">
        <v>329</v>
      </c>
      <c r="D1" s="1" t="s">
        <v>330</v>
      </c>
    </row>
    <row r="2" spans="2:20" x14ac:dyDescent="0.4">
      <c r="B2" s="1" t="str">
        <f>H4</f>
        <v>Difficult</v>
      </c>
      <c r="C2" s="1" t="str">
        <f>H26</f>
        <v>Difficult</v>
      </c>
      <c r="D2" s="1" t="str">
        <f>H34</f>
        <v>Difficult</v>
      </c>
    </row>
    <row r="3" spans="2:20" x14ac:dyDescent="0.4">
      <c r="O3" s="98" t="s">
        <v>99</v>
      </c>
      <c r="P3" s="17" t="s">
        <v>402</v>
      </c>
      <c r="Q3" s="19"/>
      <c r="R3" s="19"/>
      <c r="S3" s="95"/>
      <c r="T3" s="98" t="str">
        <f>'IV. Result of Assessment'!AE43</f>
        <v>FALSE</v>
      </c>
    </row>
    <row r="4" spans="2:20" x14ac:dyDescent="0.4">
      <c r="F4" s="129" t="s">
        <v>247</v>
      </c>
      <c r="G4" s="129"/>
      <c r="H4" s="129" t="str">
        <f>IF(AND(D11="TRUE",H11="TRUE",L11="TRUE"),"Applicable","Difficult")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1"/>
      <c r="H7" s="11"/>
      <c r="O7" s="99" t="s">
        <v>106</v>
      </c>
      <c r="P7" s="94" t="s">
        <v>406</v>
      </c>
      <c r="S7" s="93"/>
      <c r="T7" s="99" t="str">
        <f>'IV. Result of Assessment'!AE47</f>
        <v>FALSE</v>
      </c>
    </row>
    <row r="8" spans="2:20" x14ac:dyDescent="0.4">
      <c r="O8" s="99" t="s">
        <v>110</v>
      </c>
      <c r="P8" s="94" t="s">
        <v>407</v>
      </c>
      <c r="S8" s="93"/>
      <c r="T8" s="99" t="str">
        <f>'IV. Result of Assessment'!AE48</f>
        <v>FALSE</v>
      </c>
    </row>
    <row r="9" spans="2:20" x14ac:dyDescent="0.4">
      <c r="F9" s="11"/>
      <c r="G9" s="103"/>
      <c r="H9" s="40"/>
      <c r="O9" s="99" t="s">
        <v>111</v>
      </c>
      <c r="P9" s="94" t="s">
        <v>408</v>
      </c>
      <c r="S9" s="93"/>
      <c r="T9" s="99" t="str">
        <f>'IV. Result of Assessment'!AE49</f>
        <v>FALSE</v>
      </c>
    </row>
    <row r="10" spans="2:20" x14ac:dyDescent="0.4">
      <c r="C10" s="93"/>
      <c r="D10" s="17"/>
      <c r="E10" s="19"/>
      <c r="F10" s="19"/>
      <c r="G10" s="95"/>
      <c r="H10" s="17"/>
      <c r="I10" s="19"/>
      <c r="J10" s="19"/>
      <c r="K10" s="95"/>
      <c r="L10" s="94"/>
      <c r="O10" s="99" t="s">
        <v>116</v>
      </c>
      <c r="P10" s="94" t="s">
        <v>409</v>
      </c>
      <c r="S10" s="93"/>
      <c r="T10" s="99" t="str">
        <f>'IV. Result of Assessment'!AE50</f>
        <v>FALSE</v>
      </c>
    </row>
    <row r="11" spans="2:20" ht="60" x14ac:dyDescent="0.4">
      <c r="C11" s="32" t="s">
        <v>331</v>
      </c>
      <c r="D11" s="14" t="str">
        <f>IF(OR(C16="TRUE",F16="TRUE"),"TRUE","FALSE")</f>
        <v>FALSE</v>
      </c>
      <c r="G11" s="32" t="s">
        <v>99</v>
      </c>
      <c r="H11" s="14" t="str">
        <f>T3</f>
        <v>FALSE</v>
      </c>
      <c r="K11" s="32" t="s">
        <v>332</v>
      </c>
      <c r="L11" s="14" t="str">
        <f>IF(OR(J16="TRUE",M16="TRUE"),"TRUE","FALSE")</f>
        <v>FALSE</v>
      </c>
      <c r="O11" s="99" t="s">
        <v>117</v>
      </c>
      <c r="P11" s="94" t="s">
        <v>410</v>
      </c>
      <c r="S11" s="93"/>
      <c r="T11" s="99" t="str">
        <f>'IV. Result of Assessment'!AE51</f>
        <v>FALSE</v>
      </c>
    </row>
    <row r="12" spans="2:20" x14ac:dyDescent="0.4">
      <c r="C12" s="93"/>
      <c r="D12" s="17"/>
      <c r="K12" s="93"/>
      <c r="L12" s="17"/>
      <c r="O12" s="99" t="s">
        <v>118</v>
      </c>
      <c r="P12" s="94" t="s">
        <v>411</v>
      </c>
      <c r="S12" s="93"/>
      <c r="T12" s="99" t="str">
        <f>'IV. Result of Assessment'!AE52</f>
        <v>FALSE</v>
      </c>
    </row>
    <row r="13" spans="2:20" x14ac:dyDescent="0.4">
      <c r="C13" s="93"/>
      <c r="D13" s="94"/>
      <c r="E13" s="11"/>
      <c r="K13" s="93"/>
      <c r="L13" s="94"/>
      <c r="M13" s="11"/>
      <c r="O13" s="99" t="s">
        <v>119</v>
      </c>
      <c r="P13" s="94" t="s">
        <v>412</v>
      </c>
      <c r="S13" s="93"/>
      <c r="T13" s="99" t="str">
        <f>'IV. Result of Assessment'!AE53</f>
        <v>FALSE</v>
      </c>
    </row>
    <row r="14" spans="2:20" x14ac:dyDescent="0.4">
      <c r="C14" s="96"/>
      <c r="D14" s="97"/>
      <c r="J14" s="23"/>
      <c r="K14" s="96"/>
      <c r="L14" s="97"/>
      <c r="O14" s="99" t="s">
        <v>120</v>
      </c>
      <c r="P14" s="94" t="s">
        <v>413</v>
      </c>
      <c r="S14" s="93"/>
      <c r="T14" s="99" t="str">
        <f>'IV. Result of Assessment'!AE54</f>
        <v>FALSE</v>
      </c>
    </row>
    <row r="15" spans="2:20" x14ac:dyDescent="0.4">
      <c r="B15" s="93"/>
      <c r="C15" s="17"/>
      <c r="D15" s="95"/>
      <c r="E15" s="97"/>
      <c r="I15" s="96"/>
      <c r="J15" s="102"/>
      <c r="K15" s="19"/>
      <c r="L15" s="95"/>
      <c r="M15" s="97"/>
      <c r="O15" s="99" t="s">
        <v>121</v>
      </c>
      <c r="P15" s="94" t="s">
        <v>414</v>
      </c>
      <c r="S15" s="93"/>
      <c r="T15" s="99" t="str">
        <f>'IV. Result of Assessment'!AE55</f>
        <v>FALSE</v>
      </c>
    </row>
    <row r="16" spans="2:20" ht="75" x14ac:dyDescent="0.4">
      <c r="B16" s="32" t="s">
        <v>333</v>
      </c>
      <c r="C16" s="14" t="str">
        <f>IF(AND(B22="TRUE",E22="TRUE"),"TRUE","FALSE")</f>
        <v>FALSE</v>
      </c>
      <c r="D16" s="93"/>
      <c r="E16" s="32" t="s">
        <v>132</v>
      </c>
      <c r="F16" s="14" t="str">
        <f>T20</f>
        <v>FALSE</v>
      </c>
      <c r="I16" s="32" t="s">
        <v>118</v>
      </c>
      <c r="J16" s="14" t="str">
        <f>T12</f>
        <v>FALSE</v>
      </c>
      <c r="L16" s="32" t="s">
        <v>135</v>
      </c>
      <c r="M16" s="14" t="str">
        <f>T21</f>
        <v>FALSE</v>
      </c>
      <c r="O16" s="99" t="s">
        <v>122</v>
      </c>
      <c r="P16" s="94" t="s">
        <v>415</v>
      </c>
      <c r="S16" s="93"/>
      <c r="T16" s="99" t="str">
        <f>'IV. Result of Assessment'!AE56</f>
        <v>FALSE</v>
      </c>
    </row>
    <row r="17" spans="1:20" x14ac:dyDescent="0.4">
      <c r="B17" s="91"/>
      <c r="C17" s="92"/>
      <c r="O17" s="99" t="s">
        <v>125</v>
      </c>
      <c r="P17" s="94" t="s">
        <v>416</v>
      </c>
      <c r="S17" s="93"/>
      <c r="T17" s="99" t="str">
        <f>'IV. Result of Assessment'!AE57</f>
        <v>FALSE</v>
      </c>
    </row>
    <row r="18" spans="1:20" x14ac:dyDescent="0.4">
      <c r="B18" s="11"/>
      <c r="C18" s="11"/>
      <c r="O18" s="99" t="s">
        <v>130</v>
      </c>
      <c r="P18" s="94" t="s">
        <v>417</v>
      </c>
      <c r="S18" s="93"/>
      <c r="T18" s="99" t="str">
        <f>'IV. Result of Assessment'!AE58</f>
        <v>FALSE</v>
      </c>
    </row>
    <row r="19" spans="1:20" x14ac:dyDescent="0.4">
      <c r="F19" s="11"/>
      <c r="G19" s="11"/>
      <c r="H19" s="11"/>
      <c r="O19" s="99" t="s">
        <v>131</v>
      </c>
      <c r="P19" s="94" t="s">
        <v>418</v>
      </c>
      <c r="S19" s="93"/>
      <c r="T19" s="99" t="str">
        <f>'IV. Result of Assessment'!AE59</f>
        <v>FALSE</v>
      </c>
    </row>
    <row r="20" spans="1:20" x14ac:dyDescent="0.4">
      <c r="B20" s="103"/>
      <c r="C20" s="40"/>
      <c r="O20" s="99" t="s">
        <v>132</v>
      </c>
      <c r="P20" s="94" t="s">
        <v>419</v>
      </c>
      <c r="S20" s="93"/>
      <c r="T20" s="99" t="str">
        <f>'IV. Result of Assessment'!AE60</f>
        <v>FALSE</v>
      </c>
    </row>
    <row r="21" spans="1:20" x14ac:dyDescent="0.4">
      <c r="A21" s="93"/>
      <c r="B21" s="17"/>
      <c r="C21" s="19"/>
      <c r="D21" s="95"/>
      <c r="E21" s="94"/>
      <c r="H21" s="11"/>
      <c r="O21" s="99" t="s">
        <v>135</v>
      </c>
      <c r="P21" s="94" t="s">
        <v>420</v>
      </c>
      <c r="S21" s="93"/>
      <c r="T21" s="99" t="str">
        <f>'IV. Result of Assessment'!AE61</f>
        <v>FALSE</v>
      </c>
    </row>
    <row r="22" spans="1:20" x14ac:dyDescent="0.4">
      <c r="A22" s="32" t="s">
        <v>104</v>
      </c>
      <c r="B22" s="14" t="str">
        <f>T5</f>
        <v>FALSE</v>
      </c>
      <c r="D22" s="32" t="s">
        <v>110</v>
      </c>
      <c r="E22" s="14" t="str">
        <f>T8</f>
        <v>FALSE</v>
      </c>
      <c r="G22" s="11"/>
      <c r="K22" s="11"/>
      <c r="O22" s="99" t="s">
        <v>136</v>
      </c>
      <c r="P22" s="94" t="s">
        <v>444</v>
      </c>
      <c r="S22" s="93"/>
      <c r="T22" s="99" t="str">
        <f>'IV. Result of Assessment'!AE62</f>
        <v>FALSE</v>
      </c>
    </row>
    <row r="23" spans="1:20" x14ac:dyDescent="0.4">
      <c r="O23" s="99" t="s">
        <v>137</v>
      </c>
      <c r="P23" s="94" t="s">
        <v>422</v>
      </c>
      <c r="S23" s="93"/>
      <c r="T23" s="99" t="str">
        <f>'IV. Result of Assessment'!AE63</f>
        <v>FALSE</v>
      </c>
    </row>
    <row r="24" spans="1:20" x14ac:dyDescent="0.4">
      <c r="O24" s="29" t="s">
        <v>139</v>
      </c>
      <c r="P24" s="97" t="s">
        <v>423</v>
      </c>
      <c r="Q24" s="23"/>
      <c r="R24" s="23"/>
      <c r="S24" s="96"/>
      <c r="T24" s="29" t="str">
        <f>'IV. Result of Assessment'!AE64</f>
        <v>FALSE</v>
      </c>
    </row>
    <row r="25" spans="1:20" x14ac:dyDescent="0.4">
      <c r="G25" s="11"/>
      <c r="H25" s="11"/>
      <c r="K25" s="11"/>
    </row>
    <row r="26" spans="1:20" x14ac:dyDescent="0.4">
      <c r="F26" s="134" t="s">
        <v>248</v>
      </c>
      <c r="G26" s="135"/>
      <c r="H26" s="138" t="str">
        <f>IF(H30="TRUE","Applicable","Difficult")</f>
        <v>Difficult</v>
      </c>
    </row>
    <row r="27" spans="1:20" x14ac:dyDescent="0.4">
      <c r="F27" s="136"/>
      <c r="G27" s="137"/>
      <c r="H27" s="139"/>
    </row>
    <row r="28" spans="1:20" ht="18.75" customHeight="1" x14ac:dyDescent="0.4">
      <c r="F28" s="11"/>
      <c r="G28" s="91"/>
      <c r="H28" s="92"/>
    </row>
    <row r="29" spans="1:20" x14ac:dyDescent="0.4">
      <c r="G29" s="93"/>
      <c r="H29" s="94"/>
    </row>
    <row r="30" spans="1:20" x14ac:dyDescent="0.4">
      <c r="G30" s="32" t="s">
        <v>125</v>
      </c>
      <c r="H30" s="14" t="str">
        <f>T17</f>
        <v>FALSE</v>
      </c>
    </row>
    <row r="34" spans="2:25" x14ac:dyDescent="0.4">
      <c r="F34" s="129" t="s">
        <v>249</v>
      </c>
      <c r="G34" s="129"/>
      <c r="H34" s="129" t="str">
        <f>IF(AND(C42="TRUE",F42="TRUE",I42="TRUE",L42="TRUE"),"Applicable","Difficult")</f>
        <v>Difficult</v>
      </c>
      <c r="I34" s="11"/>
    </row>
    <row r="35" spans="2:25" x14ac:dyDescent="0.4">
      <c r="F35" s="129"/>
      <c r="G35" s="129"/>
      <c r="H35" s="129"/>
      <c r="I35" s="11"/>
    </row>
    <row r="36" spans="2:25" x14ac:dyDescent="0.4">
      <c r="F36" s="11"/>
      <c r="G36" s="91"/>
      <c r="H36" s="92"/>
    </row>
    <row r="37" spans="2:25" x14ac:dyDescent="0.4">
      <c r="F37" s="11"/>
      <c r="G37" s="11"/>
      <c r="H37" s="11"/>
    </row>
    <row r="39" spans="2:25" x14ac:dyDescent="0.4">
      <c r="G39" s="93"/>
      <c r="H39" s="94"/>
      <c r="I39" s="23"/>
      <c r="J39" s="23"/>
      <c r="K39" s="23"/>
    </row>
    <row r="40" spans="2:25" x14ac:dyDescent="0.4">
      <c r="B40" s="93"/>
      <c r="C40" s="17"/>
      <c r="D40" s="19"/>
      <c r="E40" s="95"/>
      <c r="F40" s="17"/>
      <c r="G40" s="19"/>
      <c r="H40" s="95"/>
      <c r="I40" s="17"/>
      <c r="J40" s="19"/>
      <c r="K40" s="95"/>
      <c r="L40" s="94"/>
      <c r="W40" s="11"/>
      <c r="X40" s="11"/>
      <c r="Y40" s="11"/>
    </row>
    <row r="41" spans="2:25" x14ac:dyDescent="0.4">
      <c r="B41" s="96"/>
      <c r="C41" s="97"/>
      <c r="E41" s="96"/>
      <c r="F41" s="97"/>
      <c r="H41" s="93"/>
      <c r="I41" s="94"/>
      <c r="K41" s="96"/>
      <c r="L41" s="97"/>
    </row>
    <row r="42" spans="2:25" ht="75" x14ac:dyDescent="0.4">
      <c r="B42" s="32" t="s">
        <v>99</v>
      </c>
      <c r="C42" s="14" t="str">
        <f>T3</f>
        <v>FALSE</v>
      </c>
      <c r="E42" s="32" t="s">
        <v>110</v>
      </c>
      <c r="F42" s="14" t="str">
        <f>T8</f>
        <v>FALSE</v>
      </c>
      <c r="H42" s="32" t="s">
        <v>334</v>
      </c>
      <c r="I42" s="14" t="str">
        <f>IF(OR(G48="TRUE",J48="TRUE"),"TRUE","FALSE")</f>
        <v>FALSE</v>
      </c>
      <c r="K42" s="32" t="s">
        <v>324</v>
      </c>
      <c r="L42" s="14" t="str">
        <f>IF('IV. Result of Assessment'!E4="Applicable","TRUE","FALSE")</f>
        <v>FALSE</v>
      </c>
    </row>
    <row r="43" spans="2:25" x14ac:dyDescent="0.4">
      <c r="H43" s="93"/>
      <c r="I43" s="94"/>
    </row>
    <row r="44" spans="2:25" x14ac:dyDescent="0.4">
      <c r="H44" s="100"/>
      <c r="I44" s="94"/>
    </row>
    <row r="45" spans="2:25" x14ac:dyDescent="0.4">
      <c r="F45" s="11"/>
      <c r="H45" s="93"/>
      <c r="I45" s="94"/>
    </row>
    <row r="46" spans="2:25" x14ac:dyDescent="0.4">
      <c r="G46" s="23"/>
      <c r="H46" s="96"/>
      <c r="I46" s="97"/>
    </row>
    <row r="47" spans="2:25" x14ac:dyDescent="0.4">
      <c r="F47" s="96"/>
      <c r="G47" s="102"/>
      <c r="H47" s="19"/>
      <c r="I47" s="43"/>
      <c r="J47" s="97"/>
    </row>
    <row r="48" spans="2:25" x14ac:dyDescent="0.4">
      <c r="F48" s="32" t="s">
        <v>118</v>
      </c>
      <c r="G48" s="14" t="str">
        <f>T12</f>
        <v>FALSE</v>
      </c>
      <c r="I48" s="32" t="s">
        <v>135</v>
      </c>
      <c r="J48" s="14" t="str">
        <f>T21</f>
        <v>FALSE</v>
      </c>
    </row>
  </sheetData>
  <mergeCells count="6">
    <mergeCell ref="F26:G27"/>
    <mergeCell ref="H26:H27"/>
    <mergeCell ref="F4:G5"/>
    <mergeCell ref="H4:H5"/>
    <mergeCell ref="F34:G35"/>
    <mergeCell ref="H34:H35"/>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B450-202E-475D-B9AB-32831B2A9699}">
  <dimension ref="B1:T79"/>
  <sheetViews>
    <sheetView workbookViewId="0"/>
  </sheetViews>
  <sheetFormatPr defaultRowHeight="15" x14ac:dyDescent="0.4"/>
  <cols>
    <col min="1" max="1" width="9" style="1"/>
    <col min="2" max="7" width="12.75" style="1" bestFit="1" customWidth="1"/>
    <col min="8" max="8" width="10.875" style="1" customWidth="1"/>
    <col min="9" max="10" width="9" style="1"/>
    <col min="11" max="11" width="11.625" style="1" customWidth="1"/>
    <col min="12" max="15" width="9" style="1"/>
    <col min="16" max="17" width="14.625" style="1" customWidth="1"/>
    <col min="18" max="18" width="15" style="1" customWidth="1"/>
    <col min="19" max="19" width="29.75" style="1" customWidth="1"/>
    <col min="20" max="16384" width="9" style="1"/>
  </cols>
  <sheetData>
    <row r="1" spans="2:20" x14ac:dyDescent="0.4">
      <c r="B1" s="1" t="s">
        <v>335</v>
      </c>
      <c r="C1" s="1" t="s">
        <v>336</v>
      </c>
      <c r="D1" s="1" t="s">
        <v>337</v>
      </c>
      <c r="E1" s="1" t="s">
        <v>338</v>
      </c>
      <c r="F1" s="1" t="s">
        <v>339</v>
      </c>
      <c r="G1" s="1" t="s">
        <v>340</v>
      </c>
    </row>
    <row r="2" spans="2:20" x14ac:dyDescent="0.4">
      <c r="B2" s="1" t="str">
        <f>H4</f>
        <v>Difficult</v>
      </c>
      <c r="C2" s="1" t="str">
        <f>H16</f>
        <v>Difficult</v>
      </c>
      <c r="D2" s="1" t="str">
        <f>H28</f>
        <v>Difficult</v>
      </c>
      <c r="E2" s="1" t="str">
        <f>H46</f>
        <v>Difficult</v>
      </c>
      <c r="F2" s="1" t="str">
        <f>H58</f>
        <v>Difficult</v>
      </c>
      <c r="G2" s="1" t="str">
        <f>H75</f>
        <v>Difficult</v>
      </c>
    </row>
    <row r="3" spans="2:20" x14ac:dyDescent="0.4">
      <c r="O3" s="98" t="s">
        <v>99</v>
      </c>
      <c r="P3" s="17" t="s">
        <v>402</v>
      </c>
      <c r="Q3" s="19"/>
      <c r="R3" s="19"/>
      <c r="S3" s="95"/>
      <c r="T3" s="98" t="str">
        <f>'IV. Result of Assessment'!AE43</f>
        <v>FALSE</v>
      </c>
    </row>
    <row r="4" spans="2:20" x14ac:dyDescent="0.4">
      <c r="F4" s="129" t="s">
        <v>251</v>
      </c>
      <c r="G4" s="129"/>
      <c r="H4" s="129" t="str">
        <f>IF(AND(C12="TRUE",F12="TRUE",I12="TRUE"),"Applicable","Difficult")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1"/>
      <c r="H7" s="11"/>
      <c r="O7" s="99" t="s">
        <v>106</v>
      </c>
      <c r="P7" s="94" t="s">
        <v>406</v>
      </c>
      <c r="S7" s="93"/>
      <c r="T7" s="99" t="str">
        <f>'IV. Result of Assessment'!AE47</f>
        <v>FALSE</v>
      </c>
    </row>
    <row r="8" spans="2:20" x14ac:dyDescent="0.4">
      <c r="O8" s="99" t="s">
        <v>110</v>
      </c>
      <c r="P8" s="94" t="s">
        <v>407</v>
      </c>
      <c r="S8" s="93"/>
      <c r="T8" s="99" t="str">
        <f>'IV. Result of Assessment'!AE48</f>
        <v>FALSE</v>
      </c>
    </row>
    <row r="9" spans="2:20" x14ac:dyDescent="0.4">
      <c r="G9" s="93"/>
      <c r="H9" s="94"/>
      <c r="O9" s="99" t="s">
        <v>111</v>
      </c>
      <c r="P9" s="94" t="s">
        <v>408</v>
      </c>
      <c r="S9" s="93"/>
      <c r="T9" s="99" t="str">
        <f>'IV. Result of Assessment'!AE49</f>
        <v>FALSE</v>
      </c>
    </row>
    <row r="10" spans="2:20" x14ac:dyDescent="0.4">
      <c r="B10" s="93"/>
      <c r="C10" s="17"/>
      <c r="D10" s="19"/>
      <c r="E10" s="95"/>
      <c r="F10" s="17"/>
      <c r="G10" s="19"/>
      <c r="H10" s="95"/>
      <c r="I10" s="94"/>
      <c r="O10" s="99" t="s">
        <v>116</v>
      </c>
      <c r="P10" s="94" t="s">
        <v>409</v>
      </c>
      <c r="S10" s="93"/>
      <c r="T10" s="99" t="str">
        <f>'IV. Result of Assessment'!AE50</f>
        <v>FALSE</v>
      </c>
    </row>
    <row r="11" spans="2:20" x14ac:dyDescent="0.4">
      <c r="B11" s="96"/>
      <c r="C11" s="97"/>
      <c r="E11" s="96"/>
      <c r="F11" s="97"/>
      <c r="H11" s="96"/>
      <c r="I11" s="97"/>
      <c r="O11" s="99" t="s">
        <v>117</v>
      </c>
      <c r="P11" s="94" t="s">
        <v>410</v>
      </c>
      <c r="S11" s="93"/>
      <c r="T11" s="99" t="str">
        <f>'IV. Result of Assessment'!AE51</f>
        <v>FALSE</v>
      </c>
    </row>
    <row r="12" spans="2:20" x14ac:dyDescent="0.4">
      <c r="B12" s="32" t="s">
        <v>106</v>
      </c>
      <c r="C12" s="14" t="str">
        <f>T7</f>
        <v>FALSE</v>
      </c>
      <c r="E12" s="32" t="s">
        <v>110</v>
      </c>
      <c r="F12" s="14" t="str">
        <f>T8</f>
        <v>FALSE</v>
      </c>
      <c r="H12" s="32" t="s">
        <v>116</v>
      </c>
      <c r="I12" s="14" t="str">
        <f>T10</f>
        <v>FALSE</v>
      </c>
      <c r="O12" s="99" t="s">
        <v>118</v>
      </c>
      <c r="P12" s="94" t="s">
        <v>411</v>
      </c>
      <c r="S12" s="93"/>
      <c r="T12" s="99" t="str">
        <f>'IV. Result of Assessment'!AE52</f>
        <v>FALSE</v>
      </c>
    </row>
    <row r="13" spans="2:20" x14ac:dyDescent="0.4">
      <c r="O13" s="99" t="s">
        <v>119</v>
      </c>
      <c r="P13" s="94" t="s">
        <v>412</v>
      </c>
      <c r="S13" s="93"/>
      <c r="T13" s="99" t="str">
        <f>'IV. Result of Assessment'!AE53</f>
        <v>FALSE</v>
      </c>
    </row>
    <row r="14" spans="2:20" x14ac:dyDescent="0.4">
      <c r="O14" s="99" t="s">
        <v>120</v>
      </c>
      <c r="P14" s="94" t="s">
        <v>413</v>
      </c>
      <c r="S14" s="93"/>
      <c r="T14" s="99" t="str">
        <f>'IV. Result of Assessment'!AE54</f>
        <v>FALSE</v>
      </c>
    </row>
    <row r="15" spans="2:20" ht="18.75" customHeight="1" x14ac:dyDescent="0.4">
      <c r="O15" s="99" t="s">
        <v>121</v>
      </c>
      <c r="P15" s="94" t="s">
        <v>414</v>
      </c>
      <c r="S15" s="93"/>
      <c r="T15" s="99" t="str">
        <f>'IV. Result of Assessment'!AE55</f>
        <v>FALSE</v>
      </c>
    </row>
    <row r="16" spans="2:20" x14ac:dyDescent="0.4">
      <c r="F16" s="129" t="s">
        <v>252</v>
      </c>
      <c r="G16" s="129"/>
      <c r="H16" s="129" t="str">
        <f>IF(AND(C24="TRUE",F24="TRUE",I24="TRUE"),"Applicable","Difficult")</f>
        <v>Difficult</v>
      </c>
      <c r="I16" s="11"/>
      <c r="O16" s="99" t="s">
        <v>122</v>
      </c>
      <c r="P16" s="94" t="s">
        <v>415</v>
      </c>
      <c r="S16" s="93"/>
      <c r="T16" s="99" t="str">
        <f>'IV. Result of Assessment'!AE56</f>
        <v>FALSE</v>
      </c>
    </row>
    <row r="17" spans="2:20" x14ac:dyDescent="0.4">
      <c r="F17" s="129"/>
      <c r="G17" s="129"/>
      <c r="H17" s="129"/>
      <c r="I17" s="11"/>
      <c r="O17" s="99" t="s">
        <v>125</v>
      </c>
      <c r="P17" s="94" t="s">
        <v>416</v>
      </c>
      <c r="S17" s="93"/>
      <c r="T17" s="99" t="str">
        <f>'IV. Result of Assessment'!AE57</f>
        <v>FALSE</v>
      </c>
    </row>
    <row r="18" spans="2:20" x14ac:dyDescent="0.4">
      <c r="F18" s="11"/>
      <c r="G18" s="91"/>
      <c r="H18" s="92"/>
      <c r="O18" s="99" t="s">
        <v>130</v>
      </c>
      <c r="P18" s="94" t="s">
        <v>417</v>
      </c>
      <c r="S18" s="93"/>
      <c r="T18" s="99" t="str">
        <f>'IV. Result of Assessment'!AE58</f>
        <v>FALSE</v>
      </c>
    </row>
    <row r="19" spans="2:20" x14ac:dyDescent="0.4">
      <c r="F19" s="11"/>
      <c r="G19" s="11"/>
      <c r="H19" s="11"/>
      <c r="O19" s="99" t="s">
        <v>131</v>
      </c>
      <c r="P19" s="94" t="s">
        <v>418</v>
      </c>
      <c r="S19" s="93"/>
      <c r="T19" s="99" t="str">
        <f>'IV. Result of Assessment'!AE59</f>
        <v>FALSE</v>
      </c>
    </row>
    <row r="20" spans="2:20" x14ac:dyDescent="0.4">
      <c r="O20" s="99" t="s">
        <v>132</v>
      </c>
      <c r="P20" s="94" t="s">
        <v>419</v>
      </c>
      <c r="S20" s="93"/>
      <c r="T20" s="99" t="str">
        <f>'IV. Result of Assessment'!AE60</f>
        <v>FALSE</v>
      </c>
    </row>
    <row r="21" spans="2:20" x14ac:dyDescent="0.4">
      <c r="G21" s="93"/>
      <c r="H21" s="94"/>
      <c r="O21" s="99" t="s">
        <v>135</v>
      </c>
      <c r="P21" s="94" t="s">
        <v>420</v>
      </c>
      <c r="S21" s="93"/>
      <c r="T21" s="99" t="str">
        <f>'IV. Result of Assessment'!AE61</f>
        <v>FALSE</v>
      </c>
    </row>
    <row r="22" spans="2:20" x14ac:dyDescent="0.4">
      <c r="B22" s="93"/>
      <c r="C22" s="17"/>
      <c r="D22" s="19"/>
      <c r="E22" s="95"/>
      <c r="F22" s="17"/>
      <c r="G22" s="19"/>
      <c r="H22" s="95"/>
      <c r="I22" s="94"/>
      <c r="O22" s="99" t="s">
        <v>136</v>
      </c>
      <c r="P22" s="94" t="s">
        <v>444</v>
      </c>
      <c r="S22" s="93"/>
      <c r="T22" s="99" t="str">
        <f>'IV. Result of Assessment'!AE62</f>
        <v>FALSE</v>
      </c>
    </row>
    <row r="23" spans="2:20" x14ac:dyDescent="0.4">
      <c r="B23" s="96"/>
      <c r="C23" s="97"/>
      <c r="E23" s="96"/>
      <c r="F23" s="97"/>
      <c r="H23" s="96"/>
      <c r="I23" s="97"/>
      <c r="O23" s="99" t="s">
        <v>137</v>
      </c>
      <c r="P23" s="94" t="s">
        <v>422</v>
      </c>
      <c r="S23" s="93"/>
      <c r="T23" s="99" t="str">
        <f>'IV. Result of Assessment'!AE63</f>
        <v>FALSE</v>
      </c>
    </row>
    <row r="24" spans="2:20" x14ac:dyDescent="0.4">
      <c r="B24" s="32" t="s">
        <v>105</v>
      </c>
      <c r="C24" s="14" t="str">
        <f>T6</f>
        <v>FALSE</v>
      </c>
      <c r="E24" s="32" t="s">
        <v>110</v>
      </c>
      <c r="F24" s="14" t="str">
        <f>T8</f>
        <v>FALSE</v>
      </c>
      <c r="H24" s="32" t="s">
        <v>121</v>
      </c>
      <c r="I24" s="14" t="str">
        <f>T15</f>
        <v>FALSE</v>
      </c>
      <c r="O24" s="29" t="s">
        <v>139</v>
      </c>
      <c r="P24" s="97" t="s">
        <v>423</v>
      </c>
      <c r="Q24" s="23"/>
      <c r="R24" s="23"/>
      <c r="S24" s="96"/>
      <c r="T24" s="29" t="str">
        <f>'IV. Result of Assessment'!AE64</f>
        <v>FALSE</v>
      </c>
    </row>
    <row r="28" spans="2:20" x14ac:dyDescent="0.4">
      <c r="F28" s="129" t="s">
        <v>253</v>
      </c>
      <c r="G28" s="129"/>
      <c r="H28" s="129" t="str">
        <f>IF(AND(C36="TRUE",F36="TRUE",I36="TRUE",L36="TRUE"),"Applicable","Difficult")</f>
        <v>Difficult</v>
      </c>
      <c r="I28" s="11"/>
    </row>
    <row r="29" spans="2:20" x14ac:dyDescent="0.4">
      <c r="F29" s="129"/>
      <c r="G29" s="129"/>
      <c r="H29" s="129"/>
      <c r="I29" s="11"/>
    </row>
    <row r="30" spans="2:20" x14ac:dyDescent="0.4">
      <c r="F30" s="11"/>
      <c r="G30" s="91"/>
      <c r="H30" s="92"/>
    </row>
    <row r="31" spans="2:20" x14ac:dyDescent="0.4">
      <c r="F31" s="11"/>
      <c r="G31" s="11"/>
      <c r="H31" s="11"/>
    </row>
    <row r="33" spans="2:13" x14ac:dyDescent="0.4">
      <c r="G33" s="93"/>
      <c r="H33" s="94"/>
      <c r="I33" s="23"/>
      <c r="J33" s="23"/>
      <c r="K33" s="23"/>
    </row>
    <row r="34" spans="2:13" x14ac:dyDescent="0.4">
      <c r="B34" s="93"/>
      <c r="C34" s="17"/>
      <c r="D34" s="19"/>
      <c r="E34" s="95"/>
      <c r="F34" s="17"/>
      <c r="G34" s="19"/>
      <c r="H34" s="95"/>
      <c r="I34" s="17"/>
      <c r="J34" s="19"/>
      <c r="K34" s="95"/>
      <c r="L34" s="94"/>
    </row>
    <row r="35" spans="2:13" x14ac:dyDescent="0.4">
      <c r="B35" s="96"/>
      <c r="C35" s="97"/>
      <c r="E35" s="96"/>
      <c r="F35" s="97"/>
      <c r="H35" s="96"/>
      <c r="I35" s="97"/>
      <c r="K35" s="93"/>
      <c r="L35" s="94"/>
    </row>
    <row r="36" spans="2:13" ht="60" x14ac:dyDescent="0.4">
      <c r="B36" s="32" t="s">
        <v>105</v>
      </c>
      <c r="C36" s="14" t="str">
        <f>T6</f>
        <v>FALSE</v>
      </c>
      <c r="E36" s="32" t="s">
        <v>110</v>
      </c>
      <c r="F36" s="14" t="str">
        <f>T8</f>
        <v>FALSE</v>
      </c>
      <c r="H36" s="32" t="s">
        <v>116</v>
      </c>
      <c r="I36" s="14" t="str">
        <f>T10</f>
        <v>FALSE</v>
      </c>
      <c r="K36" s="32" t="s">
        <v>341</v>
      </c>
      <c r="L36" s="14" t="str">
        <f>IF(OR(J42="TRUE",M42="TRUE"),"TRUE","FALSE")</f>
        <v>FALSE</v>
      </c>
    </row>
    <row r="37" spans="2:13" x14ac:dyDescent="0.4">
      <c r="K37" s="93"/>
      <c r="L37" s="94"/>
    </row>
    <row r="38" spans="2:13" x14ac:dyDescent="0.4">
      <c r="K38" s="93"/>
      <c r="L38" s="94"/>
    </row>
    <row r="39" spans="2:13" x14ac:dyDescent="0.4">
      <c r="K39" s="93"/>
      <c r="L39" s="94"/>
    </row>
    <row r="40" spans="2:13" x14ac:dyDescent="0.4">
      <c r="K40" s="96"/>
      <c r="L40" s="97"/>
    </row>
    <row r="41" spans="2:13" x14ac:dyDescent="0.4">
      <c r="I41" s="96"/>
      <c r="J41" s="102"/>
      <c r="K41" s="19"/>
      <c r="L41" s="43"/>
      <c r="M41" s="97"/>
    </row>
    <row r="42" spans="2:13" x14ac:dyDescent="0.4">
      <c r="I42" s="32" t="s">
        <v>119</v>
      </c>
      <c r="J42" s="14" t="str">
        <f>T13</f>
        <v>FALSE</v>
      </c>
      <c r="L42" s="32" t="s">
        <v>136</v>
      </c>
      <c r="M42" s="14" t="str">
        <f>T22</f>
        <v>FALSE</v>
      </c>
    </row>
    <row r="46" spans="2:13" x14ac:dyDescent="0.4">
      <c r="F46" s="129" t="s">
        <v>254</v>
      </c>
      <c r="G46" s="129"/>
      <c r="H46" s="129" t="str">
        <f>IF(AND(C54="TRUE",F54="TRUE",I54="TRUE",L54="TRUE"),"Applicable","Difficult")</f>
        <v>Difficult</v>
      </c>
      <c r="I46" s="11"/>
    </row>
    <row r="47" spans="2:13" x14ac:dyDescent="0.4">
      <c r="F47" s="129"/>
      <c r="G47" s="129"/>
      <c r="H47" s="129"/>
      <c r="I47" s="11"/>
    </row>
    <row r="48" spans="2:13" x14ac:dyDescent="0.4">
      <c r="F48" s="11"/>
      <c r="G48" s="91"/>
      <c r="H48" s="92"/>
    </row>
    <row r="49" spans="2:12" x14ac:dyDescent="0.4">
      <c r="F49" s="11"/>
      <c r="G49" s="11"/>
      <c r="H49" s="11"/>
    </row>
    <row r="51" spans="2:12" x14ac:dyDescent="0.4">
      <c r="G51" s="93"/>
      <c r="H51" s="94"/>
      <c r="I51" s="23"/>
      <c r="J51" s="23"/>
      <c r="K51" s="23"/>
    </row>
    <row r="52" spans="2:12" x14ac:dyDescent="0.4">
      <c r="B52" s="93"/>
      <c r="C52" s="17"/>
      <c r="D52" s="19"/>
      <c r="E52" s="95"/>
      <c r="F52" s="17"/>
      <c r="G52" s="19"/>
      <c r="H52" s="95"/>
      <c r="I52" s="17"/>
      <c r="J52" s="19"/>
      <c r="K52" s="95"/>
      <c r="L52" s="94"/>
    </row>
    <row r="53" spans="2:12" ht="18.75" customHeight="1" x14ac:dyDescent="0.4">
      <c r="B53" s="96"/>
      <c r="C53" s="97"/>
      <c r="E53" s="96"/>
      <c r="F53" s="97"/>
      <c r="H53" s="96"/>
      <c r="I53" s="97"/>
      <c r="K53" s="96"/>
      <c r="L53" s="97"/>
    </row>
    <row r="54" spans="2:12" x14ac:dyDescent="0.4">
      <c r="B54" s="32" t="s">
        <v>104</v>
      </c>
      <c r="C54" s="14" t="str">
        <f>T5</f>
        <v>FALSE</v>
      </c>
      <c r="E54" s="32" t="s">
        <v>110</v>
      </c>
      <c r="F54" s="14" t="str">
        <f>T8</f>
        <v>FALSE</v>
      </c>
      <c r="H54" s="32" t="s">
        <v>116</v>
      </c>
      <c r="I54" s="14" t="str">
        <f>T10</f>
        <v>FALSE</v>
      </c>
      <c r="K54" s="32" t="s">
        <v>139</v>
      </c>
      <c r="L54" s="14" t="str">
        <f>T24</f>
        <v>FALSE</v>
      </c>
    </row>
    <row r="58" spans="2:12" x14ac:dyDescent="0.4">
      <c r="F58" s="129" t="s">
        <v>255</v>
      </c>
      <c r="G58" s="129"/>
      <c r="H58" s="129" t="str">
        <f>IF(AND(C66="TRUE",F66="TRUE",I66="TRUE",L66="TRUE"),"Applicable","Difficult")</f>
        <v>Difficult</v>
      </c>
      <c r="I58" s="11"/>
    </row>
    <row r="59" spans="2:12" x14ac:dyDescent="0.4">
      <c r="F59" s="129"/>
      <c r="G59" s="129"/>
      <c r="H59" s="129"/>
      <c r="I59" s="11"/>
    </row>
    <row r="60" spans="2:12" x14ac:dyDescent="0.4">
      <c r="F60" s="11"/>
      <c r="G60" s="91"/>
      <c r="H60" s="92"/>
    </row>
    <row r="61" spans="2:12" x14ac:dyDescent="0.4">
      <c r="F61" s="11"/>
      <c r="G61" s="11"/>
      <c r="H61" s="11"/>
    </row>
    <row r="63" spans="2:12" x14ac:dyDescent="0.4">
      <c r="G63" s="93"/>
      <c r="H63" s="94"/>
      <c r="I63" s="23"/>
      <c r="J63" s="23"/>
      <c r="K63" s="23"/>
    </row>
    <row r="64" spans="2:12" x14ac:dyDescent="0.4">
      <c r="B64" s="93"/>
      <c r="C64" s="17"/>
      <c r="D64" s="19"/>
      <c r="E64" s="95"/>
      <c r="F64" s="17"/>
      <c r="G64" s="19"/>
      <c r="H64" s="95"/>
      <c r="I64" s="17"/>
      <c r="J64" s="19"/>
      <c r="K64" s="95"/>
      <c r="L64" s="94"/>
    </row>
    <row r="65" spans="2:12" x14ac:dyDescent="0.4">
      <c r="B65" s="96"/>
      <c r="C65" s="97"/>
      <c r="E65" s="96"/>
      <c r="F65" s="97"/>
      <c r="H65" s="96"/>
      <c r="I65" s="97"/>
      <c r="K65" s="96"/>
      <c r="L65" s="97"/>
    </row>
    <row r="66" spans="2:12" ht="60" x14ac:dyDescent="0.4">
      <c r="B66" s="32" t="s">
        <v>106</v>
      </c>
      <c r="C66" s="14" t="str">
        <f>T7</f>
        <v>FALSE</v>
      </c>
      <c r="E66" s="32" t="s">
        <v>110</v>
      </c>
      <c r="F66" s="14" t="str">
        <f>T8</f>
        <v>FALSE</v>
      </c>
      <c r="H66" s="32" t="s">
        <v>116</v>
      </c>
      <c r="I66" s="14" t="str">
        <f>T10</f>
        <v>FALSE</v>
      </c>
      <c r="K66" s="32" t="s">
        <v>342</v>
      </c>
      <c r="L66" s="14" t="str">
        <f>IF(L71="TRUE","FALSE","TRUE")</f>
        <v>TRUE</v>
      </c>
    </row>
    <row r="67" spans="2:12" x14ac:dyDescent="0.4">
      <c r="K67" s="95"/>
      <c r="L67" s="17"/>
    </row>
    <row r="68" spans="2:12" x14ac:dyDescent="0.4">
      <c r="K68" s="93"/>
      <c r="L68" s="94"/>
    </row>
    <row r="69" spans="2:12" x14ac:dyDescent="0.4">
      <c r="K69" s="93"/>
      <c r="L69" s="94"/>
    </row>
    <row r="70" spans="2:12" x14ac:dyDescent="0.4">
      <c r="K70" s="96"/>
      <c r="L70" s="97"/>
    </row>
    <row r="71" spans="2:12" x14ac:dyDescent="0.4">
      <c r="K71" s="32" t="s">
        <v>139</v>
      </c>
      <c r="L71" s="14" t="str">
        <f>T24</f>
        <v>FALSE</v>
      </c>
    </row>
    <row r="75" spans="2:12" x14ac:dyDescent="0.4">
      <c r="F75" s="134" t="s">
        <v>256</v>
      </c>
      <c r="G75" s="135"/>
      <c r="H75" s="138" t="str">
        <f>IF(H79="TRUE","Applicable","Difficult")</f>
        <v>Difficult</v>
      </c>
    </row>
    <row r="76" spans="2:12" x14ac:dyDescent="0.4">
      <c r="F76" s="136"/>
      <c r="G76" s="137"/>
      <c r="H76" s="139"/>
    </row>
    <row r="77" spans="2:12" x14ac:dyDescent="0.4">
      <c r="F77" s="11"/>
      <c r="G77" s="91"/>
      <c r="H77" s="92"/>
    </row>
    <row r="78" spans="2:12" x14ac:dyDescent="0.4">
      <c r="G78" s="93"/>
      <c r="H78" s="94"/>
    </row>
    <row r="79" spans="2:12" x14ac:dyDescent="0.4">
      <c r="G79" s="32" t="s">
        <v>132</v>
      </c>
      <c r="H79" s="14" t="str">
        <f>T20</f>
        <v>FALSE</v>
      </c>
    </row>
  </sheetData>
  <mergeCells count="12">
    <mergeCell ref="F75:G76"/>
    <mergeCell ref="H75:H76"/>
    <mergeCell ref="F58:G59"/>
    <mergeCell ref="H58:H59"/>
    <mergeCell ref="F46:G47"/>
    <mergeCell ref="H46:H47"/>
    <mergeCell ref="F4:G5"/>
    <mergeCell ref="H4:H5"/>
    <mergeCell ref="F16:G17"/>
    <mergeCell ref="H16:H17"/>
    <mergeCell ref="F28:G29"/>
    <mergeCell ref="H28:H29"/>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E6F-8109-4042-A2B4-32B5E16C0F25}">
  <dimension ref="B1:T24"/>
  <sheetViews>
    <sheetView workbookViewId="0"/>
  </sheetViews>
  <sheetFormatPr defaultRowHeight="15" x14ac:dyDescent="0.4"/>
  <cols>
    <col min="1" max="1" width="9" style="1"/>
    <col min="2" max="3" width="10.75" style="1" customWidth="1"/>
    <col min="4" max="4" width="11.125" style="1" customWidth="1"/>
    <col min="5" max="5" width="11" style="1" customWidth="1"/>
    <col min="6" max="7" width="9" style="1"/>
    <col min="8" max="8" width="10.875" style="1" customWidth="1"/>
    <col min="9" max="10" width="9" style="1"/>
    <col min="11" max="11" width="11.625" style="1" customWidth="1"/>
    <col min="12" max="15" width="9" style="1"/>
    <col min="16" max="16" width="17.375" style="1" customWidth="1"/>
    <col min="17" max="17" width="19.375" style="1" customWidth="1"/>
    <col min="18" max="18" width="16" style="1" customWidth="1"/>
    <col min="19" max="19" width="31.25" style="1" customWidth="1"/>
    <col min="20" max="16384" width="9" style="1"/>
  </cols>
  <sheetData>
    <row r="1" spans="2:20" x14ac:dyDescent="0.4">
      <c r="B1" s="1" t="s">
        <v>343</v>
      </c>
    </row>
    <row r="2" spans="2:20" x14ac:dyDescent="0.4">
      <c r="B2" s="1" t="str">
        <f>H4</f>
        <v>Difficult</v>
      </c>
    </row>
    <row r="3" spans="2:20" x14ac:dyDescent="0.4">
      <c r="O3" s="98" t="s">
        <v>99</v>
      </c>
      <c r="P3" s="17" t="s">
        <v>402</v>
      </c>
      <c r="Q3" s="19"/>
      <c r="R3" s="19"/>
      <c r="S3" s="95"/>
      <c r="T3" s="98" t="str">
        <f>'IV. Result of Assessment'!AE43</f>
        <v>FALSE</v>
      </c>
    </row>
    <row r="4" spans="2:20" x14ac:dyDescent="0.4">
      <c r="F4" s="129" t="s">
        <v>258</v>
      </c>
      <c r="G4" s="129"/>
      <c r="H4" s="129" t="str">
        <f>IF(AND(D11="TRUE",K11="TRUE"),"Applicable","Difficult")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1"/>
      <c r="H7" s="11"/>
      <c r="O7" s="99" t="s">
        <v>106</v>
      </c>
      <c r="P7" s="94" t="s">
        <v>406</v>
      </c>
      <c r="S7" s="93"/>
      <c r="T7" s="99" t="str">
        <f>'IV. Result of Assessment'!AE47</f>
        <v>FALSE</v>
      </c>
    </row>
    <row r="8" spans="2:20" x14ac:dyDescent="0.4">
      <c r="O8" s="99" t="s">
        <v>110</v>
      </c>
      <c r="P8" s="94" t="s">
        <v>407</v>
      </c>
      <c r="S8" s="93"/>
      <c r="T8" s="99" t="str">
        <f>'IV. Result of Assessment'!AE48</f>
        <v>FALSE</v>
      </c>
    </row>
    <row r="9" spans="2:20" x14ac:dyDescent="0.4">
      <c r="G9" s="93"/>
      <c r="H9" s="94"/>
      <c r="I9" s="23"/>
      <c r="O9" s="99" t="s">
        <v>111</v>
      </c>
      <c r="P9" s="94" t="s">
        <v>408</v>
      </c>
      <c r="S9" s="93"/>
      <c r="T9" s="99" t="str">
        <f>'IV. Result of Assessment'!AE49</f>
        <v>FALSE</v>
      </c>
    </row>
    <row r="10" spans="2:20" x14ac:dyDescent="0.4">
      <c r="C10" s="93"/>
      <c r="D10" s="17"/>
      <c r="E10" s="19"/>
      <c r="F10" s="19"/>
      <c r="G10" s="19"/>
      <c r="H10" s="19"/>
      <c r="I10" s="19"/>
      <c r="J10" s="95"/>
      <c r="K10" s="94"/>
      <c r="O10" s="99" t="s">
        <v>116</v>
      </c>
      <c r="P10" s="94" t="s">
        <v>409</v>
      </c>
      <c r="S10" s="93"/>
      <c r="T10" s="99" t="str">
        <f>'IV. Result of Assessment'!AE50</f>
        <v>FALSE</v>
      </c>
    </row>
    <row r="11" spans="2:20" ht="90" x14ac:dyDescent="0.4">
      <c r="C11" s="32" t="s">
        <v>344</v>
      </c>
      <c r="D11" s="14" t="str">
        <f>IF(OR(C17="TRUE",F17="TRUE"),"TRUE","FALSE")</f>
        <v>FALSE</v>
      </c>
      <c r="J11" s="32" t="s">
        <v>345</v>
      </c>
      <c r="K11" s="14" t="str">
        <f>IF(OR(I17="TRUE",L17="TRUE"),"TRUE","FALSE")</f>
        <v>FALSE</v>
      </c>
      <c r="O11" s="99" t="s">
        <v>117</v>
      </c>
      <c r="P11" s="94" t="s">
        <v>410</v>
      </c>
      <c r="S11" s="93"/>
      <c r="T11" s="99" t="str">
        <f>'IV. Result of Assessment'!AE51</f>
        <v>FALSE</v>
      </c>
    </row>
    <row r="12" spans="2:20" x14ac:dyDescent="0.4">
      <c r="C12" s="95"/>
      <c r="D12" s="17"/>
      <c r="J12" s="95"/>
      <c r="K12" s="17"/>
      <c r="O12" s="99" t="s">
        <v>118</v>
      </c>
      <c r="P12" s="94" t="s">
        <v>411</v>
      </c>
      <c r="S12" s="93"/>
      <c r="T12" s="99" t="str">
        <f>'IV. Result of Assessment'!AE52</f>
        <v>FALSE</v>
      </c>
    </row>
    <row r="13" spans="2:20" x14ac:dyDescent="0.4">
      <c r="C13" s="93"/>
      <c r="D13" s="94"/>
      <c r="J13" s="93"/>
      <c r="K13" s="94"/>
      <c r="O13" s="99" t="s">
        <v>119</v>
      </c>
      <c r="P13" s="94" t="s">
        <v>412</v>
      </c>
      <c r="S13" s="93"/>
      <c r="T13" s="99" t="str">
        <f>'IV. Result of Assessment'!AE53</f>
        <v>FALSE</v>
      </c>
    </row>
    <row r="14" spans="2:20" x14ac:dyDescent="0.4">
      <c r="C14" s="93"/>
      <c r="D14" s="94"/>
      <c r="I14" s="11"/>
      <c r="J14" s="93"/>
      <c r="K14" s="94"/>
      <c r="O14" s="99" t="s">
        <v>120</v>
      </c>
      <c r="P14" s="94" t="s">
        <v>413</v>
      </c>
      <c r="S14" s="93"/>
      <c r="T14" s="99" t="str">
        <f>'IV. Result of Assessment'!AE54</f>
        <v>FALSE</v>
      </c>
    </row>
    <row r="15" spans="2:20" x14ac:dyDescent="0.4">
      <c r="C15" s="96"/>
      <c r="D15" s="97"/>
      <c r="E15" s="23"/>
      <c r="I15" s="23"/>
      <c r="J15" s="96"/>
      <c r="K15" s="97"/>
      <c r="O15" s="99" t="s">
        <v>121</v>
      </c>
      <c r="P15" s="94" t="s">
        <v>414</v>
      </c>
      <c r="S15" s="93"/>
      <c r="T15" s="99" t="str">
        <f>'IV. Result of Assessment'!AE55</f>
        <v>FALSE</v>
      </c>
    </row>
    <row r="16" spans="2:20" x14ac:dyDescent="0.4">
      <c r="B16" s="93"/>
      <c r="C16" s="17"/>
      <c r="D16" s="19"/>
      <c r="E16" s="43"/>
      <c r="F16" s="97"/>
      <c r="H16" s="96"/>
      <c r="I16" s="102"/>
      <c r="J16" s="19"/>
      <c r="K16" s="43"/>
      <c r="L16" s="97"/>
      <c r="O16" s="99" t="s">
        <v>122</v>
      </c>
      <c r="P16" s="94" t="s">
        <v>415</v>
      </c>
      <c r="S16" s="93"/>
      <c r="T16" s="99" t="str">
        <f>'IV. Result of Assessment'!AE56</f>
        <v>FALSE</v>
      </c>
    </row>
    <row r="17" spans="2:20" ht="90" x14ac:dyDescent="0.4">
      <c r="B17" s="32" t="s">
        <v>346</v>
      </c>
      <c r="C17" s="14" t="str">
        <f>IF(AND(C23="TRUE",F23="TRUE"),"TRUE","FALSE")</f>
        <v>FALSE</v>
      </c>
      <c r="E17" s="32" t="s">
        <v>132</v>
      </c>
      <c r="F17" s="14" t="str">
        <f>T20</f>
        <v>FALSE</v>
      </c>
      <c r="H17" s="32" t="s">
        <v>119</v>
      </c>
      <c r="I17" s="14" t="str">
        <f>T13</f>
        <v>FALSE</v>
      </c>
      <c r="J17" s="11"/>
      <c r="K17" s="32" t="s">
        <v>136</v>
      </c>
      <c r="L17" s="14" t="str">
        <f>T22</f>
        <v>FALSE</v>
      </c>
      <c r="O17" s="99" t="s">
        <v>125</v>
      </c>
      <c r="P17" s="94" t="s">
        <v>416</v>
      </c>
      <c r="S17" s="93"/>
      <c r="T17" s="99" t="str">
        <f>'IV. Result of Assessment'!AE57</f>
        <v>FALSE</v>
      </c>
    </row>
    <row r="18" spans="2:20" x14ac:dyDescent="0.4">
      <c r="B18" s="95"/>
      <c r="C18" s="17"/>
      <c r="G18" s="11"/>
      <c r="H18" s="11"/>
      <c r="I18" s="11"/>
      <c r="O18" s="99" t="s">
        <v>130</v>
      </c>
      <c r="P18" s="94" t="s">
        <v>417</v>
      </c>
      <c r="S18" s="93"/>
      <c r="T18" s="99" t="str">
        <f>'IV. Result of Assessment'!AE58</f>
        <v>FALSE</v>
      </c>
    </row>
    <row r="19" spans="2:20" x14ac:dyDescent="0.4">
      <c r="B19" s="100"/>
      <c r="C19" s="101"/>
      <c r="G19" s="11"/>
      <c r="H19" s="11"/>
      <c r="O19" s="99" t="s">
        <v>131</v>
      </c>
      <c r="P19" s="94" t="s">
        <v>418</v>
      </c>
      <c r="S19" s="93"/>
      <c r="T19" s="99" t="str">
        <f>'IV. Result of Assessment'!AE59</f>
        <v>FALSE</v>
      </c>
    </row>
    <row r="20" spans="2:20" x14ac:dyDescent="0.4">
      <c r="B20" s="93"/>
      <c r="C20" s="94"/>
      <c r="G20" s="11"/>
      <c r="H20" s="11"/>
      <c r="I20" s="11"/>
      <c r="O20" s="99" t="s">
        <v>132</v>
      </c>
      <c r="P20" s="94" t="s">
        <v>419</v>
      </c>
      <c r="S20" s="93"/>
      <c r="T20" s="99" t="str">
        <f>'IV. Result of Assessment'!AE60</f>
        <v>FALSE</v>
      </c>
    </row>
    <row r="21" spans="2:20" x14ac:dyDescent="0.4">
      <c r="B21" s="93"/>
      <c r="C21" s="94"/>
      <c r="D21" s="23"/>
      <c r="E21" s="23"/>
      <c r="O21" s="99" t="s">
        <v>135</v>
      </c>
      <c r="P21" s="94" t="s">
        <v>420</v>
      </c>
      <c r="S21" s="93"/>
      <c r="T21" s="99" t="str">
        <f>'IV. Result of Assessment'!AE61</f>
        <v>FALSE</v>
      </c>
    </row>
    <row r="22" spans="2:20" x14ac:dyDescent="0.4">
      <c r="B22" s="93"/>
      <c r="C22" s="17"/>
      <c r="D22" s="19"/>
      <c r="E22" s="95"/>
      <c r="F22" s="94"/>
      <c r="O22" s="99" t="s">
        <v>136</v>
      </c>
      <c r="P22" s="94" t="s">
        <v>444</v>
      </c>
      <c r="S22" s="93"/>
      <c r="T22" s="99" t="str">
        <f>'IV. Result of Assessment'!AE62</f>
        <v>FALSE</v>
      </c>
    </row>
    <row r="23" spans="2:20" x14ac:dyDescent="0.4">
      <c r="B23" s="32" t="s">
        <v>104</v>
      </c>
      <c r="C23" s="14" t="str">
        <f>T5</f>
        <v>FALSE</v>
      </c>
      <c r="E23" s="32" t="s">
        <v>110</v>
      </c>
      <c r="F23" s="14" t="str">
        <f>T8</f>
        <v>FALSE</v>
      </c>
      <c r="O23" s="99" t="s">
        <v>137</v>
      </c>
      <c r="P23" s="94" t="s">
        <v>422</v>
      </c>
      <c r="S23" s="93"/>
      <c r="T23" s="99" t="str">
        <f>'IV. Result of Assessment'!AE63</f>
        <v>FALSE</v>
      </c>
    </row>
    <row r="24" spans="2:20" x14ac:dyDescent="0.4">
      <c r="O24" s="29" t="s">
        <v>139</v>
      </c>
      <c r="P24" s="97" t="s">
        <v>423</v>
      </c>
      <c r="Q24" s="23"/>
      <c r="R24" s="23"/>
      <c r="S24" s="96"/>
      <c r="T24" s="29" t="str">
        <f>'IV. Result of Assessment'!AE64</f>
        <v>FALSE</v>
      </c>
    </row>
  </sheetData>
  <mergeCells count="2">
    <mergeCell ref="F4:G5"/>
    <mergeCell ref="H4:H5"/>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2" ma:contentTypeDescription="新しいドキュメントを作成します。" ma:contentTypeScope="" ma:versionID="f5cd2b5f7d3f6ddbce5e585ec9eab84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a25ac27321eaa39cc65e1fa75f305940"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AF797F-BBAB-4E83-A10E-06794A3228F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81D8A5B-1BCE-4AD2-86B6-C000ADF5C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C6F79-1B2D-4025-AD7D-7E0CCE8975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I. Specification of AI system</vt:lpstr>
      <vt:lpstr>II. Questionnaire</vt:lpstr>
      <vt:lpstr>III. Reference)Examples</vt:lpstr>
      <vt:lpstr>IV. Result of Assessment</vt:lpstr>
      <vt:lpstr>V. Countermeasures</vt:lpstr>
      <vt:lpstr>Evasion(Adversarial Examples)</vt:lpstr>
      <vt:lpstr>Poisoning</vt:lpstr>
      <vt:lpstr>Model Extraction</vt:lpstr>
      <vt:lpstr>Model Inversion</vt:lpstr>
      <vt:lpstr>Membership Inference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 Risk Diagnose Tool</dc:title>
  <dc:subject/>
  <dc:creator>Jun Yajima</dc:creator>
  <cp:keywords/>
  <dc:description/>
  <cp:lastModifiedBy>Yajima, Jun/矢嶋 純</cp:lastModifiedBy>
  <cp:revision/>
  <dcterms:created xsi:type="dcterms:W3CDTF">2021-09-09T02:08:00Z</dcterms:created>
  <dcterms:modified xsi:type="dcterms:W3CDTF">2022-12-27T04:28:47Z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2021-09-09T02:08:02Z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abb54c72-28dd-4b43-aba2-e71b8f24910c</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ies>
</file>