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mc:AlternateContent xmlns:mc="http://schemas.openxmlformats.org/markup-compatibility/2006">
    <mc:Choice Requires="x15">
      <x15ac:absPath xmlns:x15ac="http://schemas.microsoft.com/office/spreadsheetml/2010/11/ac" url="F:\newGame\ntd\excel\"/>
    </mc:Choice>
  </mc:AlternateContent>
  <xr:revisionPtr revIDLastSave="0" documentId="13_ncr:1_{F2629D9F-0691-4241-A806-A1B317C30CD3}" xr6:coauthVersionLast="47" xr6:coauthVersionMax="47" xr10:uidLastSave="{00000000-0000-0000-0000-000000000000}"/>
  <bookViews>
    <workbookView xWindow="-120" yWindow="-120" windowWidth="29040" windowHeight="15840" xr2:uid="{00000000-000D-0000-FFFF-FFFF00000000}"/>
  </bookViews>
  <sheets>
    <sheet name="static_monster" sheetId="1" r:id="rId1"/>
    <sheet name="Sheet1" sheetId="2" r:id="rId2"/>
    <sheet name="Sheet2" sheetId="3" r:id="rId3"/>
  </sheets>
  <externalReferences>
    <externalReference r:id="rId4"/>
  </externalReferenc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43" i="1" l="1"/>
  <c r="F42" i="1"/>
  <c r="F35" i="1"/>
  <c r="F36" i="1"/>
  <c r="F37" i="1"/>
  <c r="F34" i="1"/>
  <c r="F27" i="1" l="1"/>
  <c r="F26" i="1"/>
  <c r="F25" i="1"/>
  <c r="F24" i="1"/>
  <c r="G4" i="1"/>
  <c r="G5" i="1"/>
  <c r="G6" i="1"/>
  <c r="G7" i="1"/>
  <c r="G8" i="1"/>
  <c r="G9" i="1"/>
  <c r="K2" i="3"/>
  <c r="I17" i="3" s="1"/>
  <c r="B17" i="3" s="1"/>
  <c r="F22" i="1"/>
  <c r="F23" i="1"/>
  <c r="I7" i="3" l="1"/>
  <c r="B7" i="3" s="1"/>
  <c r="I5" i="3"/>
  <c r="B5" i="3" s="1"/>
  <c r="I10" i="3"/>
  <c r="B10" i="3" s="1"/>
  <c r="I6" i="3"/>
  <c r="B6" i="3" s="1"/>
  <c r="I13" i="3"/>
  <c r="B13" i="3" s="1"/>
  <c r="I18" i="3"/>
  <c r="B18" i="3" s="1"/>
  <c r="I4" i="3"/>
  <c r="B4" i="3" s="1"/>
  <c r="I8" i="3"/>
  <c r="B8" i="3" s="1"/>
  <c r="I16" i="3"/>
  <c r="B16" i="3" s="1"/>
  <c r="I9" i="3"/>
  <c r="B9" i="3" s="1"/>
  <c r="I19" i="3"/>
  <c r="B19" i="3" s="1"/>
  <c r="I11" i="3"/>
  <c r="B11" i="3" s="1"/>
  <c r="I12" i="3"/>
  <c r="B12" i="3" s="1"/>
  <c r="I14" i="3"/>
  <c r="B14" i="3" s="1"/>
  <c r="I15" i="3"/>
  <c r="B15" i="3" s="1"/>
  <c r="I3" i="3"/>
  <c r="B3" i="3" s="1"/>
  <c r="G21" i="2"/>
  <c r="G20" i="2"/>
  <c r="G19" i="2"/>
  <c r="B21" i="2"/>
  <c r="B20" i="2"/>
  <c r="B19" i="2"/>
  <c r="I21" i="1" l="1"/>
  <c r="E21" i="2" s="1"/>
  <c r="G18" i="2"/>
  <c r="E18" i="2"/>
  <c r="G17" i="2"/>
  <c r="G16" i="2"/>
  <c r="B16" i="2"/>
  <c r="B17" i="2"/>
  <c r="B18" i="2"/>
  <c r="F4" i="1"/>
  <c r="F5" i="1"/>
  <c r="F6" i="1"/>
  <c r="F7" i="1"/>
  <c r="F8" i="1"/>
  <c r="F9" i="1"/>
  <c r="F3" i="1"/>
  <c r="G15" i="2"/>
  <c r="E15" i="2"/>
  <c r="B15" i="2"/>
  <c r="G14" i="2"/>
  <c r="B14" i="2"/>
  <c r="G13" i="2"/>
  <c r="B13" i="2"/>
  <c r="G12" i="2"/>
  <c r="G11" i="2"/>
  <c r="G10" i="2"/>
  <c r="G9" i="2"/>
  <c r="G7" i="2"/>
  <c r="G8" i="2"/>
  <c r="G6" i="2"/>
  <c r="G5" i="2"/>
  <c r="G4" i="2"/>
  <c r="B1" i="2"/>
  <c r="C1" i="2"/>
  <c r="D1" i="2"/>
  <c r="E1" i="2"/>
  <c r="B2" i="2"/>
  <c r="C2" i="2"/>
  <c r="D2" i="2"/>
  <c r="E2" i="2"/>
  <c r="B3" i="2"/>
  <c r="C3" i="2"/>
  <c r="D3" i="2"/>
  <c r="E3" i="2"/>
  <c r="B4" i="2"/>
  <c r="C4" i="2"/>
  <c r="D4" i="2"/>
  <c r="E4" i="2"/>
  <c r="E5" i="2" s="1"/>
  <c r="B5" i="2"/>
  <c r="D5" i="2"/>
  <c r="B6" i="2"/>
  <c r="D6" i="2"/>
  <c r="E6" i="2"/>
  <c r="B7" i="2"/>
  <c r="D7" i="2"/>
  <c r="B8" i="2"/>
  <c r="D8" i="2"/>
  <c r="B9" i="2"/>
  <c r="E9" i="2"/>
  <c r="B10" i="2"/>
  <c r="B11" i="2"/>
  <c r="B12" i="2"/>
  <c r="E12" i="2"/>
  <c r="A2" i="2"/>
  <c r="A3" i="2"/>
  <c r="A4" i="2"/>
  <c r="A5" i="2"/>
  <c r="A6" i="2"/>
  <c r="A7" i="2"/>
  <c r="A8" i="2"/>
  <c r="A9" i="2"/>
  <c r="A1" i="2"/>
  <c r="I4" i="2" l="1"/>
  <c r="C5" i="2" s="1"/>
  <c r="A11" i="1"/>
  <c r="G11" i="1" s="1"/>
  <c r="A12" i="1"/>
  <c r="G12" i="1" s="1"/>
  <c r="A10" i="1"/>
  <c r="G10" i="1" s="1"/>
  <c r="C14" i="2" l="1"/>
  <c r="C7" i="2"/>
  <c r="C8" i="2"/>
  <c r="C16" i="2"/>
  <c r="C17" i="2"/>
  <c r="C18" i="2"/>
  <c r="C15" i="2"/>
  <c r="C20" i="2"/>
  <c r="C21" i="2"/>
  <c r="D10" i="2"/>
  <c r="C10" i="2" s="1"/>
  <c r="F10" i="1"/>
  <c r="F12" i="1"/>
  <c r="F11" i="1"/>
  <c r="D11" i="2"/>
  <c r="C11" i="2" s="1"/>
  <c r="C19" i="2"/>
  <c r="C6" i="2"/>
  <c r="C9" i="2"/>
  <c r="C13" i="2"/>
  <c r="C12" i="2"/>
  <c r="A12" i="2"/>
  <c r="A15" i="1"/>
  <c r="G15" i="1" s="1"/>
  <c r="A13" i="1"/>
  <c r="G13" i="1" s="1"/>
  <c r="A10" i="2"/>
  <c r="A11" i="2"/>
  <c r="A14" i="1"/>
  <c r="G14" i="1" s="1"/>
  <c r="F14" i="1" l="1"/>
  <c r="F13" i="1"/>
  <c r="F15" i="1"/>
  <c r="A14" i="2"/>
  <c r="A17" i="1"/>
  <c r="G17" i="1" s="1"/>
  <c r="A16" i="1"/>
  <c r="G16" i="1" s="1"/>
  <c r="A13" i="2"/>
  <c r="A15" i="2"/>
  <c r="A18" i="1"/>
  <c r="G18" i="1" s="1"/>
  <c r="F18" i="1" l="1"/>
  <c r="F16" i="1"/>
  <c r="F17" i="1"/>
  <c r="A18" i="2"/>
  <c r="A21" i="1"/>
  <c r="G21" i="1" s="1"/>
  <c r="A19" i="1"/>
  <c r="G19" i="1" s="1"/>
  <c r="A16" i="2"/>
  <c r="A17" i="2"/>
  <c r="A20" i="1"/>
  <c r="G20" i="1" s="1"/>
  <c r="A19" i="2" l="1"/>
  <c r="F19" i="1"/>
  <c r="A20" i="2"/>
  <c r="F20" i="1"/>
  <c r="A21" i="2"/>
  <c r="F21" i="1"/>
</calcChain>
</file>

<file path=xl/sharedStrings.xml><?xml version="1.0" encoding="utf-8"?>
<sst xmlns="http://schemas.openxmlformats.org/spreadsheetml/2006/main" count="186" uniqueCount="171">
  <si>
    <t>id</t>
  </si>
  <si>
    <t>name</t>
  </si>
  <si>
    <t>res</t>
  </si>
  <si>
    <t>type</t>
  </si>
  <si>
    <t>hp</t>
  </si>
  <si>
    <t>hpGrow</t>
  </si>
  <si>
    <t>speed</t>
  </si>
  <si>
    <t>size</t>
  </si>
  <si>
    <t>exp</t>
  </si>
  <si>
    <t>des</t>
  </si>
  <si>
    <t>索引</t>
  </si>
  <si>
    <t>姓名</t>
  </si>
  <si>
    <t>资源</t>
  </si>
  <si>
    <r>
      <rPr>
        <sz val="11"/>
        <color theme="1"/>
        <rFont val="宋体"/>
        <family val="3"/>
        <charset val="134"/>
      </rPr>
      <t>类型[</t>
    </r>
    <r>
      <rPr>
        <sz val="11"/>
        <color theme="1"/>
        <rFont val="宋体"/>
        <family val="3"/>
        <charset val="134"/>
      </rPr>
      <t>1小怪,2特殊怪,3BOSS]</t>
    </r>
  </si>
  <si>
    <t>血量</t>
  </si>
  <si>
    <t>血量成长</t>
  </si>
  <si>
    <t>移动速度</t>
  </si>
  <si>
    <t>大小</t>
  </si>
  <si>
    <t>击杀经验</t>
  </si>
  <si>
    <t>描述</t>
  </si>
  <si>
    <t>monster10001</t>
  </si>
  <si>
    <t>monster10002</t>
  </si>
  <si>
    <t>monster10003</t>
  </si>
  <si>
    <t>monster99999</t>
    <phoneticPr fontId="3" type="noConversion"/>
  </si>
  <si>
    <t>monster10011</t>
    <phoneticPr fontId="3" type="noConversion"/>
  </si>
  <si>
    <t>monster10012</t>
    <phoneticPr fontId="3" type="noConversion"/>
  </si>
  <si>
    <t>monster10013</t>
    <phoneticPr fontId="3" type="noConversion"/>
  </si>
  <si>
    <t>[55,55]</t>
  </si>
  <si>
    <t>[42,55]</t>
  </si>
  <si>
    <t>[81,65]</t>
  </si>
  <si>
    <t>[73,55]</t>
  </si>
  <si>
    <t>[110,55]</t>
  </si>
  <si>
    <t>[114,65]</t>
  </si>
  <si>
    <t>[50,65]</t>
  </si>
  <si>
    <r>
      <t>monster100</t>
    </r>
    <r>
      <rPr>
        <sz val="11"/>
        <color theme="1"/>
        <rFont val="宋体"/>
        <family val="3"/>
        <charset val="134"/>
        <scheme val="minor"/>
      </rPr>
      <t>2</t>
    </r>
    <r>
      <rPr>
        <sz val="11"/>
        <color theme="1"/>
        <rFont val="宋体"/>
        <family val="3"/>
        <charset val="134"/>
        <scheme val="minor"/>
      </rPr>
      <t>1</t>
    </r>
    <phoneticPr fontId="3" type="noConversion"/>
  </si>
  <si>
    <r>
      <t>monster100</t>
    </r>
    <r>
      <rPr>
        <sz val="11"/>
        <color theme="1"/>
        <rFont val="宋体"/>
        <family val="3"/>
        <charset val="134"/>
        <scheme val="minor"/>
      </rPr>
      <t>2</t>
    </r>
    <r>
      <rPr>
        <sz val="11"/>
        <color theme="1"/>
        <rFont val="宋体"/>
        <family val="3"/>
        <charset val="134"/>
        <scheme val="minor"/>
      </rPr>
      <t>2</t>
    </r>
    <phoneticPr fontId="3" type="noConversion"/>
  </si>
  <si>
    <r>
      <t>monster100</t>
    </r>
    <r>
      <rPr>
        <sz val="11"/>
        <color theme="1"/>
        <rFont val="宋体"/>
        <family val="3"/>
        <charset val="134"/>
        <scheme val="minor"/>
      </rPr>
      <t>2</t>
    </r>
    <r>
      <rPr>
        <sz val="11"/>
        <color theme="1"/>
        <rFont val="宋体"/>
        <family val="3"/>
        <charset val="134"/>
        <scheme val="minor"/>
      </rPr>
      <t>3</t>
    </r>
    <phoneticPr fontId="3" type="noConversion"/>
  </si>
  <si>
    <t>[41,55]</t>
    <phoneticPr fontId="3" type="noConversion"/>
  </si>
  <si>
    <t>[85,55]</t>
    <phoneticPr fontId="3" type="noConversion"/>
  </si>
  <si>
    <t>[60,65]</t>
    <phoneticPr fontId="3" type="noConversion"/>
  </si>
  <si>
    <t>THIEF</t>
  </si>
  <si>
    <t>彩蛋</t>
    <phoneticPr fontId="3" type="noConversion"/>
  </si>
  <si>
    <t>B_BOSS</t>
    <phoneticPr fontId="3" type="noConversion"/>
  </si>
  <si>
    <t>ROBBER</t>
    <phoneticPr fontId="3" type="noConversion"/>
  </si>
  <si>
    <t>ROBBER摩托</t>
    <phoneticPr fontId="3" type="noConversion"/>
  </si>
  <si>
    <t>ROBBER卡车</t>
    <phoneticPr fontId="3" type="noConversion"/>
  </si>
  <si>
    <t>ROBBER飞机</t>
    <phoneticPr fontId="3" type="noConversion"/>
  </si>
  <si>
    <t>UFO管家</t>
    <phoneticPr fontId="3" type="noConversion"/>
  </si>
  <si>
    <t>36UFO</t>
    <phoneticPr fontId="3" type="noConversion"/>
  </si>
  <si>
    <t>破灭分身</t>
    <phoneticPr fontId="3" type="noConversion"/>
  </si>
  <si>
    <t>只是一个普普通通彩色的蛋，纹路中歪歪扭扭地刻着一行英文“Created By Warren Robinett”\n每次将彩蛋打碎，可以获得彩蛋奖品，拿起小锤子，开始敲吧！\n\n血量：高\n移动速度：极慢\n出没扇区:所有扇区</t>
  </si>
  <si>
    <t>破灭博士在八岁时，收到了一个MP3作为生日礼物。然而MP3却在课间，莫名被偷了。\n所以ELK第一位成员就是以小偷为形象进行设计，并命名为ELK_THIEF。\n\n血量：低\n移动速度：快\n出没扇区:S82_ELK</t>
  </si>
  <si>
    <t>为了抵抗ELK的入侵，反破灭联盟派出了强大的反击部队。\n但是破灭博士策反了这只反击部队，重命名为Robber，并非常嘲讽地投放在82扇区。\n\n血量：低\n移动速度：中\n出没扇区:S82_ELK</t>
  </si>
  <si>
    <t>在进入扇区之后，会不断的进行自我克隆，会直到将真个扇区塞满。\n作为毁灭博士第一批产物，FBD在创建后也是第一时间针对ELK进行研究并且开始分析应对ELK的反制手段。\n\n血量：高\n移动速度：中\n出没扇区:S82_ELK</t>
  </si>
  <si>
    <t>ROBBER骑上了心爱的摩托车，永远都不会堵车。\n\n血量：低\n移动速度：快\n出没扇区:S86_BRAIN</t>
  </si>
  <si>
    <t>在86扇区，经常会上演的就是会看到横行霸道的ROBBER，一把将开着车的正常程序或者抵御不对拽出车辆，并占有它，并高喊iamthelaw。\n\n血量：高\n移动速度：高\n出没扇区:S86_BRAIN</t>
  </si>
  <si>
    <t>86扇区最让人棘手的敌人，在ROBBER抢占了直升飞机之后，战斗力大幅提升，给FBD制造了很大的困难。\n\n血量：高\n移动速度：中\n出没扇区:S86_BRAIN</t>
  </si>
  <si>
    <t>FBD部队中，安全防护及病毒查杀方面的能力已达到国际一流水平的UFO管家，被破灭博士轻松破解，这让FBD感到非常棘手。\n\n血量：低\n移动速度：低\n出没扇区:S88_MORRIS</t>
  </si>
  <si>
    <t>在察觉到FBD已经把自己作为头号敌人，并投入大量资源之后，破灭博士创造了大批量分身，并号称这些分身"都是他自己"，88扇区已经彻底沦陷了。\n\n血量：高\n移动速度：慢\n出没扇区:S88_MORRIS</t>
  </si>
  <si>
    <t>数量</t>
    <phoneticPr fontId="3" type="noConversion"/>
  </si>
  <si>
    <t>间隔</t>
    <phoneticPr fontId="3" type="noConversion"/>
  </si>
  <si>
    <t>monster10031</t>
    <phoneticPr fontId="3" type="noConversion"/>
  </si>
  <si>
    <t>monster10032</t>
    <phoneticPr fontId="3" type="noConversion"/>
  </si>
  <si>
    <t>monster10033</t>
    <phoneticPr fontId="3" type="noConversion"/>
  </si>
  <si>
    <t>破灭飞行员</t>
  </si>
  <si>
    <t>破灭热气球</t>
  </si>
  <si>
    <t>破灭飞行器</t>
  </si>
  <si>
    <t>[47,70]</t>
    <phoneticPr fontId="3" type="noConversion"/>
  </si>
  <si>
    <t>[40,55]</t>
    <phoneticPr fontId="3" type="noConversion"/>
  </si>
  <si>
    <t>[65,45]</t>
    <phoneticPr fontId="3" type="noConversion"/>
  </si>
  <si>
    <t>白焖鸡</t>
    <phoneticPr fontId="3" type="noConversion"/>
  </si>
  <si>
    <t>黑焖鸡</t>
    <phoneticPr fontId="3" type="noConversion"/>
  </si>
  <si>
    <t>土焖鸡</t>
    <phoneticPr fontId="3" type="noConversion"/>
  </si>
  <si>
    <t>monster10041</t>
    <phoneticPr fontId="3" type="noConversion"/>
  </si>
  <si>
    <t>monster10042</t>
    <phoneticPr fontId="3" type="noConversion"/>
  </si>
  <si>
    <t>monster10043</t>
    <phoneticPr fontId="3" type="noConversion"/>
  </si>
  <si>
    <t>[55,80]</t>
    <phoneticPr fontId="3" type="noConversion"/>
  </si>
  <si>
    <t>[41,60]</t>
    <phoneticPr fontId="3" type="noConversion"/>
  </si>
  <si>
    <t>[45,65]</t>
    <phoneticPr fontId="3" type="noConversion"/>
  </si>
  <si>
    <t>红忍者</t>
    <phoneticPr fontId="3" type="noConversion"/>
  </si>
  <si>
    <t>紫忍者</t>
    <phoneticPr fontId="3" type="noConversion"/>
  </si>
  <si>
    <t>黑白忍者</t>
    <phoneticPr fontId="3" type="noConversion"/>
  </si>
  <si>
    <t>monster10051</t>
    <phoneticPr fontId="3" type="noConversion"/>
  </si>
  <si>
    <t>monster10052</t>
    <phoneticPr fontId="3" type="noConversion"/>
  </si>
  <si>
    <t>monster10053</t>
    <phoneticPr fontId="3" type="noConversion"/>
  </si>
  <si>
    <t>[59,55]</t>
    <phoneticPr fontId="3" type="noConversion"/>
  </si>
  <si>
    <t>[43,55]</t>
    <phoneticPr fontId="3" type="noConversion"/>
  </si>
  <si>
    <t>[75,70]</t>
    <phoneticPr fontId="3" type="noConversion"/>
  </si>
  <si>
    <t>FBD以毒攻毒部队，擅长进行反向入侵，但很明显，FBD低估了破灭博士的强大实力，他很快破解了36UFO部队的编码，并将36UFO作为入侵88扇区的主力，投入使用之中。\n\n血量：高\n移动速度：高\n出没扇区:S88_MORRIS</t>
    <phoneticPr fontId="3" type="noConversion"/>
  </si>
  <si>
    <t>驾驶着纸飞机的飞行员们，拥有很快的速度，他们如同漫天的蝗虫一样将所到之处破坏殆尽。\n\n血量：低\n移动速度：超快\n出没扇区:S99_MELISSA</t>
    <phoneticPr fontId="3" type="noConversion"/>
  </si>
  <si>
    <t>热能克隆体是破灭博士又一发明，克隆体可以在短时间内产生高额的热量，配合他们背上的热气球，可以达到飞行的效果。\n由于这一性能，他们有幸加入了飞行大军执行空降偷袭。\n\n血量：低\n移动速度：超快\n出没扇区:S99_MELISSA</t>
    <phoneticPr fontId="3" type="noConversion"/>
  </si>
  <si>
    <t>热能克隆体和纸飞机飞行员进行了系统结合，纸飞机的能源由高性能的冲击器，组成了破灭飞行器，飞行器拥有更高的防御能力以及速度。\n\n血量：高\n移动速度：超快\n出没扇区:S99_MELISSA</t>
    <phoneticPr fontId="3" type="noConversion"/>
  </si>
  <si>
    <t>爆炸鸡的克隆体，失去了爆炸能力，但是可以源源不断地进行自我克隆，让FBD非常头疼，难以处理。\n\n血量：高\n移动速度：低\n出没扇区:S00_LOVE BUG</t>
    <phoneticPr fontId="3" type="noConversion"/>
  </si>
  <si>
    <t>与白焖鸡不同，黑焖鸡是爆炸鸡心灵中黑暗面的克隆体，他由爆炸鸡心灵黑暗面产生，产生于爆炸鸡打开邮件一瞬间期望的破灭瞬间。\n\n血量：低\n移动速度：低\n出没扇区:S00_LOVE BUG</t>
    <phoneticPr fontId="3" type="noConversion"/>
  </si>
  <si>
    <t>土焖鸡没有什么特别的，只是因为白焖鸡掉进了水坑里，变了色。但是由于这种事情发生，他们的攻击性变得更强。\n他们很勇，尽量少惹。\n\n血量：高\n移动速度：低\n出没扇区:S00_LOVE BUG</t>
    <phoneticPr fontId="3" type="noConversion"/>
  </si>
  <si>
    <t>monster90001</t>
    <phoneticPr fontId="3" type="noConversion"/>
  </si>
  <si>
    <t>monster90002</t>
    <phoneticPr fontId="3" type="noConversion"/>
  </si>
  <si>
    <t>[213,200]</t>
    <phoneticPr fontId="3" type="noConversion"/>
  </si>
  <si>
    <t>天神组_蛋高</t>
    <phoneticPr fontId="3" type="noConversion"/>
  </si>
  <si>
    <t>天神组_蛋高位居天神组的第五位，他拥有魁梧的身躯和茂密的大胡子，在他睡觉时，发出的呼噜声可以有效地遏制彩蛋的能量，使她们变成坏掉的彩蛋。\n\n血量：超高\n移动速度：超慢\n出没地区:特殊模式</t>
    <phoneticPr fontId="3" type="noConversion"/>
  </si>
  <si>
    <t>坏掉的彩蛋</t>
    <phoneticPr fontId="3" type="noConversion"/>
  </si>
  <si>
    <t>彩蛋们在蛋高的呼噜声遏制下，变成了坏掉的彩蛋，他们并不是简单的失去魔法能量，而是变成了拥有复制能力的电脑病毒。\n\n血量：中\n移动速度：中\n出没地区:特殊模式</t>
    <phoneticPr fontId="3" type="noConversion"/>
  </si>
  <si>
    <t>紫色忍者和红色忍者其实没有什么区别，他们移动速度相同、血量相同、甚至长相都是相似的。他们来源于一款叫做美图秀秀的软件，后来被破灭博士变成了电脑病毒。\n\n血量：低\n移动速度：快\n出没扇区:S01 灰鸽子</t>
    <phoneticPr fontId="3" type="noConversion"/>
  </si>
  <si>
    <t>红色忍者和紫色忍者其实没有什么区别，他们移动速度相同、血量相同、甚至长相都是相似的。他们来源于一款叫做美图秀秀的软件，后来被破灭博士变成了电脑病毒。\n\n血量：低\n移动速度：快\n出没扇区:S01 灰鸽子</t>
    <phoneticPr fontId="3" type="noConversion"/>
  </si>
  <si>
    <t>在美图秀秀中的忍者小红和小紫，非常意外的结合，并克隆出了黑白忍者，黑白忍者更加凶残，所到之处，寸草不生。\n\n血量：高\n移动速度：慢\n出没扇区:S01 灰鸽子</t>
    <phoneticPr fontId="3" type="noConversion"/>
  </si>
  <si>
    <t>机械改造蛋</t>
    <phoneticPr fontId="3" type="noConversion"/>
  </si>
  <si>
    <t>被松松改造过的机械蛋，里面富含着对于符文进行改造的最新技术，可以使符文获得非常强大的力量加持\n为了保证改造技术的成功运营，机械蛋被设定为只改造英雄们已佩戴的符文\n\n血量：高\n移动速度：极慢\n出没扇区:所有扇区</t>
    <phoneticPr fontId="3" type="noConversion"/>
  </si>
  <si>
    <t>monster99998</t>
    <phoneticPr fontId="3" type="noConversion"/>
  </si>
  <si>
    <t>小僵尸</t>
    <phoneticPr fontId="3" type="noConversion"/>
  </si>
  <si>
    <t>小小僵尸</t>
    <phoneticPr fontId="3" type="noConversion"/>
  </si>
  <si>
    <t>小小小僵尸</t>
    <phoneticPr fontId="3" type="noConversion"/>
  </si>
  <si>
    <t>monster90011</t>
    <phoneticPr fontId="3" type="noConversion"/>
  </si>
  <si>
    <t>monster90012</t>
    <phoneticPr fontId="3" type="noConversion"/>
  </si>
  <si>
    <t>monster90013</t>
    <phoneticPr fontId="3" type="noConversion"/>
  </si>
  <si>
    <t>[31,40]</t>
    <phoneticPr fontId="3" type="noConversion"/>
  </si>
  <si>
    <t>[23,30]</t>
    <phoneticPr fontId="3" type="noConversion"/>
  </si>
  <si>
    <t>小僵尸，反正不是大僵尸，非常恐怖，让人害怕。\n\n血量：中\n移动速度：中\n出没地区:特殊模式</t>
    <phoneticPr fontId="3" type="noConversion"/>
  </si>
  <si>
    <t>小小僵尸，体积小，有一点萌，不是那么让人害怕\n\n血量：中高\n移动速度：中\n出没地区:特殊模式</t>
    <phoneticPr fontId="3" type="noConversion"/>
  </si>
  <si>
    <t>小小僵尸，超级萌，一点都不让人害怕，但是不要小看它\n\n血量：高\n移动速度：中\n出没地区:特殊模式</t>
    <phoneticPr fontId="3" type="noConversion"/>
  </si>
  <si>
    <t>monster90031</t>
    <phoneticPr fontId="3" type="noConversion"/>
  </si>
  <si>
    <t>破灭博士的精锐飞行大军，有一只强大的编外队伍，他们的团队合作能力让人感觉就像是一个人\n\n血量：高\n移动速度：极快\n出没地区:特殊模式</t>
    <phoneticPr fontId="3" type="noConversion"/>
  </si>
  <si>
    <t>鳄鱼仔</t>
    <phoneticPr fontId="3" type="noConversion"/>
  </si>
  <si>
    <t>monster90041</t>
    <phoneticPr fontId="3" type="noConversion"/>
  </si>
  <si>
    <t>monster90042</t>
    <phoneticPr fontId="3" type="noConversion"/>
  </si>
  <si>
    <t>天神组_鳄鱼</t>
    <phoneticPr fontId="3" type="noConversion"/>
  </si>
  <si>
    <t>[118,40]</t>
    <phoneticPr fontId="3" type="noConversion"/>
  </si>
  <si>
    <t>[177,60]</t>
    <phoneticPr fontId="3" type="noConversion"/>
  </si>
  <si>
    <t>天神组_鳄鱼的小弟，他们彪悍而且领域意识非常地强，对于任何进入视野的人都会进行疯狂地攻击\n\n血量：中\n移动速度：中\n出没地区:特殊模式</t>
    <phoneticPr fontId="3" type="noConversion"/>
  </si>
  <si>
    <t>天神组_鳄鱼是天神组的第三位，他狡诈擅长计谋，据说他还有一个哥哥也是天神组的一员，并且他哥哥的武器被彩蛋收纳成了符文\n\n血量：中\n移动速度：快\n出没地区:特殊模式</t>
    <phoneticPr fontId="3" type="noConversion"/>
  </si>
  <si>
    <t>[60,62]</t>
    <phoneticPr fontId="3" type="noConversion"/>
  </si>
  <si>
    <t>monster90032</t>
    <phoneticPr fontId="3" type="noConversion"/>
  </si>
  <si>
    <t>王牌飞行员2</t>
    <phoneticPr fontId="3" type="noConversion"/>
  </si>
  <si>
    <t>王牌飞行员1</t>
    <phoneticPr fontId="3" type="noConversion"/>
  </si>
  <si>
    <t>破灭博士的精锐飞行大军，有一只强大的编外队伍，他们的团队合作能力让人感觉就像是另外一个人\n\n血量：高\n移动速度：极快\n出没地区:特殊模式</t>
    <phoneticPr fontId="3" type="noConversion"/>
  </si>
  <si>
    <t>天神组_牛头的分身，牛头拥有超强的复活能力，每次遭遇不测，他都会生成一个分身，用于保护自己的本体\n\n血量：中\n移动速度：中\n出没地区:特殊模式</t>
    <phoneticPr fontId="3" type="noConversion"/>
  </si>
  <si>
    <t>天神组_牛头是天神组的第四位，憨厚老实的牛牛经常被其他天神组的成员欺负，但这些欺负他的天神组其他成员在见识了牛头的成长之后再也不敢招惹他\n\n血量：中\n移动速度：快\n出没地区:特殊模式</t>
    <phoneticPr fontId="3" type="noConversion"/>
  </si>
  <si>
    <t>[50,50]</t>
    <phoneticPr fontId="3" type="noConversion"/>
  </si>
  <si>
    <t>monster90051</t>
    <phoneticPr fontId="3" type="noConversion"/>
  </si>
  <si>
    <t>monster90052</t>
    <phoneticPr fontId="3" type="noConversion"/>
  </si>
  <si>
    <t>[96,95]</t>
    <phoneticPr fontId="3" type="noConversion"/>
  </si>
  <si>
    <r>
      <t>monster</t>
    </r>
    <r>
      <rPr>
        <sz val="11"/>
        <color theme="1"/>
        <rFont val="宋体"/>
        <family val="3"/>
        <charset val="134"/>
        <scheme val="minor"/>
      </rPr>
      <t>100001</t>
    </r>
    <phoneticPr fontId="3" type="noConversion"/>
  </si>
  <si>
    <r>
      <t>monster</t>
    </r>
    <r>
      <rPr>
        <sz val="11"/>
        <color theme="1"/>
        <rFont val="宋体"/>
        <family val="3"/>
        <charset val="134"/>
        <scheme val="minor"/>
      </rPr>
      <t>100002</t>
    </r>
    <phoneticPr fontId="3" type="noConversion"/>
  </si>
  <si>
    <r>
      <t>monster</t>
    </r>
    <r>
      <rPr>
        <sz val="11"/>
        <color theme="1"/>
        <rFont val="宋体"/>
        <family val="3"/>
        <charset val="134"/>
        <scheme val="minor"/>
      </rPr>
      <t>100003</t>
    </r>
    <r>
      <rPr>
        <sz val="11"/>
        <color theme="1"/>
        <rFont val="宋体"/>
        <family val="2"/>
        <scheme val="minor"/>
      </rPr>
      <t/>
    </r>
  </si>
  <si>
    <r>
      <t>monster</t>
    </r>
    <r>
      <rPr>
        <sz val="11"/>
        <color theme="1"/>
        <rFont val="宋体"/>
        <family val="3"/>
        <charset val="134"/>
        <scheme val="minor"/>
      </rPr>
      <t>100004</t>
    </r>
    <r>
      <rPr>
        <sz val="11"/>
        <color theme="1"/>
        <rFont val="宋体"/>
        <family val="2"/>
        <scheme val="minor"/>
      </rPr>
      <t/>
    </r>
  </si>
  <si>
    <r>
      <t>[60</t>
    </r>
    <r>
      <rPr>
        <sz val="11"/>
        <color theme="1"/>
        <rFont val="宋体"/>
        <family val="3"/>
        <charset val="134"/>
        <scheme val="minor"/>
      </rPr>
      <t>,</t>
    </r>
    <r>
      <rPr>
        <sz val="11"/>
        <color theme="1"/>
        <rFont val="宋体"/>
        <family val="3"/>
        <charset val="134"/>
        <scheme val="minor"/>
      </rPr>
      <t>100</t>
    </r>
    <r>
      <rPr>
        <sz val="11"/>
        <color theme="1"/>
        <rFont val="宋体"/>
        <family val="3"/>
        <charset val="134"/>
        <scheme val="minor"/>
      </rPr>
      <t>]</t>
    </r>
    <phoneticPr fontId="3" type="noConversion"/>
  </si>
  <si>
    <t>金元素体</t>
    <phoneticPr fontId="3" type="noConversion"/>
  </si>
  <si>
    <t>水元素体</t>
    <phoneticPr fontId="3" type="noConversion"/>
  </si>
  <si>
    <t>火元素体</t>
    <phoneticPr fontId="3" type="noConversion"/>
  </si>
  <si>
    <t>雷元素体</t>
    <phoneticPr fontId="3" type="noConversion"/>
  </si>
  <si>
    <t>牛头仔</t>
    <phoneticPr fontId="3" type="noConversion"/>
  </si>
  <si>
    <t>天神组_牛头</t>
    <phoneticPr fontId="3" type="noConversion"/>
  </si>
  <si>
    <t>THIEF_变种</t>
    <phoneticPr fontId="3" type="noConversion"/>
  </si>
  <si>
    <t>B_BOSS_变种</t>
    <phoneticPr fontId="3" type="noConversion"/>
  </si>
  <si>
    <t>击败之后，可以获得金蛋</t>
    <phoneticPr fontId="3" type="noConversion"/>
  </si>
  <si>
    <t>击败之后，可以获得伤害继承</t>
    <phoneticPr fontId="3" type="noConversion"/>
  </si>
  <si>
    <t>击败之后，可以使怪物受到伤害增加</t>
    <phoneticPr fontId="3" type="noConversion"/>
  </si>
  <si>
    <t>击败之后，可以使用风蛋</t>
    <phoneticPr fontId="3" type="noConversion"/>
  </si>
  <si>
    <t>咒印像体</t>
    <phoneticPr fontId="3" type="noConversion"/>
  </si>
  <si>
    <t>monster90071</t>
    <phoneticPr fontId="3" type="noConversion"/>
  </si>
  <si>
    <t>monster90072</t>
    <phoneticPr fontId="3" type="noConversion"/>
  </si>
  <si>
    <t>[73,50]</t>
    <phoneticPr fontId="3" type="noConversion"/>
  </si>
  <si>
    <t>[145,100]</t>
    <phoneticPr fontId="3" type="noConversion"/>
  </si>
  <si>
    <t>相由心生</t>
    <phoneticPr fontId="3" type="noConversion"/>
  </si>
  <si>
    <t>相逐心生</t>
  </si>
  <si>
    <t>咒印相体</t>
    <phoneticPr fontId="3" type="noConversion"/>
  </si>
  <si>
    <t>UFO实验体</t>
    <phoneticPr fontId="3" type="noConversion"/>
  </si>
  <si>
    <t>破灭实验体</t>
    <phoneticPr fontId="3" type="noConversion"/>
  </si>
  <si>
    <t>破灭博士作为FBD的最终敌人，实验室中以他作为终极目标这不合理嘛，这很合理。【故事编的不错，下次别编了】\n\n血量：高\n移动速度：慢\n出没扇区:特殊模式</t>
    <phoneticPr fontId="3" type="noConversion"/>
  </si>
  <si>
    <t>在36UFO部队被破解后，一直是比较头疼的对手，而符文实验室也将UOF作为假想敌，来进行符文研究和英雄训练。\n\n血量：高\n移动速度：高\n出没扇区:特殊模式</t>
    <phoneticPr fontId="3" type="noConversion"/>
  </si>
  <si>
    <t>走走走，抓人去了！\n\n血量：低\n移动速度：快\n出没扇区:特殊模式</t>
    <phoneticPr fontId="3" type="noConversion"/>
  </si>
  <si>
    <t>快走！快走！我们去抓人咯\n\n血量：高\n移动速度：中\n出没扇区:特殊模式</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</si>
</sst>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宋体"/>
      <charset val="134"/>
      <scheme val="minor"/>
    </font>
    <font>
      <sz val="11"/>
      <color theme="1"/>
      <name val="宋体"/>
      <family val="2"/>
      <scheme val="minor"/>
    </font>
    <font>
      <sz val="11"/>
      <color theme="1"/>
      <name val="宋体"/>
      <family val="3"/>
      <charset val="134"/>
    </font>
    <font>
      <sz val="9"/>
      <name val="宋体"/>
      <family val="3"/>
      <charset val="134"/>
      <scheme val="minor"/>
    </font>
    <font>
      <sz val="11"/>
      <color theme="1"/>
      <name val="宋体"/>
      <family val="3"/>
      <charset val="134"/>
      <scheme val="minor"/>
    </font>
    <font>
      <sz val="9"/>
      <name val="宋体"/>
      <family val="3"/>
      <charset val="134"/>
      <scheme val="minor"/>
    </font>
    <font>
      <sz val="11"/>
      <color rgb="FF333333"/>
      <name val="Arial"/>
      <family val="2"/>
    </font>
  </fonts>
  <fills count="4">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Font="1"/>
    <xf numFmtId="0" fontId="4" fillId="0" borderId="0" xfId="0" applyFont="1"/>
    <xf numFmtId="0" fontId="0" fillId="2" borderId="0" xfId="0" applyFill="1"/>
    <xf numFmtId="0" fontId="0" fillId="3" borderId="0" xfId="0" applyFill="1"/>
    <xf numFmtId="0" fontId="6" fillId="0" borderId="0" xfId="0" applyFont="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atic_pve_sta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ic_pve_stage"/>
      <sheetName val="Sheet1"/>
      <sheetName val="Sheet2"/>
      <sheetName val="Sheet3"/>
    </sheetNames>
    <sheetDataSet>
      <sheetData sheetId="0">
        <row r="1">
          <cell r="A1" t="str">
            <v>id</v>
          </cell>
        </row>
      </sheetData>
      <sheetData sheetId="1"/>
      <sheetData sheetId="2"/>
      <sheetData sheetId="3">
        <row r="2">
          <cell r="D2">
            <v>50001</v>
          </cell>
          <cell r="E2">
            <v>50</v>
          </cell>
          <cell r="F2">
            <v>4</v>
          </cell>
          <cell r="G2">
            <v>200</v>
          </cell>
          <cell r="H2">
            <v>400</v>
          </cell>
          <cell r="J2">
            <v>100</v>
          </cell>
          <cell r="K2">
            <v>100</v>
          </cell>
        </row>
        <row r="3">
          <cell r="D3">
            <v>50002</v>
          </cell>
          <cell r="E3">
            <v>50</v>
          </cell>
          <cell r="F3">
            <v>4</v>
          </cell>
          <cell r="G3">
            <v>200</v>
          </cell>
          <cell r="J3">
            <v>100</v>
          </cell>
          <cell r="K3">
            <v>100</v>
          </cell>
        </row>
        <row r="4">
          <cell r="D4">
            <v>50003</v>
          </cell>
          <cell r="E4">
            <v>45</v>
          </cell>
          <cell r="F4">
            <v>0</v>
          </cell>
          <cell r="G4">
            <v>0</v>
          </cell>
          <cell r="J4">
            <v>400</v>
          </cell>
          <cell r="K4">
            <v>85</v>
          </cell>
        </row>
        <row r="5">
          <cell r="D5">
            <v>50011</v>
          </cell>
          <cell r="E5">
            <v>67</v>
          </cell>
          <cell r="F5">
            <v>3</v>
          </cell>
          <cell r="G5">
            <v>201</v>
          </cell>
          <cell r="H5">
            <v>401</v>
          </cell>
          <cell r="J5">
            <v>75</v>
          </cell>
          <cell r="K5">
            <v>135</v>
          </cell>
        </row>
        <row r="6">
          <cell r="D6">
            <v>50012</v>
          </cell>
          <cell r="E6">
            <v>40</v>
          </cell>
          <cell r="F6">
            <v>5</v>
          </cell>
          <cell r="G6">
            <v>200</v>
          </cell>
          <cell r="J6">
            <v>125</v>
          </cell>
          <cell r="K6">
            <v>70</v>
          </cell>
        </row>
        <row r="7">
          <cell r="D7">
            <v>50013</v>
          </cell>
          <cell r="E7">
            <v>45</v>
          </cell>
          <cell r="F7">
            <v>0</v>
          </cell>
          <cell r="G7">
            <v>0</v>
          </cell>
          <cell r="J7">
            <v>400</v>
          </cell>
          <cell r="K7">
            <v>85</v>
          </cell>
        </row>
        <row r="8">
          <cell r="D8">
            <v>50021</v>
          </cell>
          <cell r="E8">
            <v>40</v>
          </cell>
          <cell r="F8">
            <v>5</v>
          </cell>
          <cell r="G8">
            <v>200</v>
          </cell>
          <cell r="H8">
            <v>400</v>
          </cell>
          <cell r="J8">
            <v>125</v>
          </cell>
          <cell r="K8">
            <v>70</v>
          </cell>
        </row>
        <row r="9">
          <cell r="D9">
            <v>50022</v>
          </cell>
          <cell r="E9">
            <v>40</v>
          </cell>
          <cell r="F9">
            <v>5</v>
          </cell>
          <cell r="G9">
            <v>200</v>
          </cell>
          <cell r="J9">
            <v>125</v>
          </cell>
          <cell r="K9">
            <v>70</v>
          </cell>
        </row>
        <row r="10">
          <cell r="D10">
            <v>50023</v>
          </cell>
          <cell r="E10">
            <v>45</v>
          </cell>
          <cell r="F10">
            <v>0</v>
          </cell>
          <cell r="G10">
            <v>0</v>
          </cell>
          <cell r="J10">
            <v>400</v>
          </cell>
          <cell r="K10">
            <v>85</v>
          </cell>
        </row>
        <row r="11">
          <cell r="D11">
            <v>50031</v>
          </cell>
          <cell r="E11">
            <v>50</v>
          </cell>
          <cell r="F11">
            <v>4</v>
          </cell>
          <cell r="G11">
            <v>200</v>
          </cell>
          <cell r="H11">
            <v>401</v>
          </cell>
          <cell r="J11">
            <v>100</v>
          </cell>
          <cell r="K11">
            <v>100</v>
          </cell>
        </row>
        <row r="12">
          <cell r="D12">
            <v>50032</v>
          </cell>
          <cell r="E12">
            <v>67</v>
          </cell>
          <cell r="F12">
            <v>3</v>
          </cell>
          <cell r="G12">
            <v>201</v>
          </cell>
          <cell r="J12">
            <v>75</v>
          </cell>
          <cell r="K12">
            <v>135</v>
          </cell>
        </row>
        <row r="13">
          <cell r="D13">
            <v>50033</v>
          </cell>
          <cell r="E13">
            <v>45</v>
          </cell>
          <cell r="F13">
            <v>0</v>
          </cell>
          <cell r="G13">
            <v>0</v>
          </cell>
          <cell r="J13">
            <v>400</v>
          </cell>
          <cell r="K13">
            <v>85</v>
          </cell>
        </row>
        <row r="14">
          <cell r="D14">
            <v>50041</v>
          </cell>
          <cell r="E14">
            <v>40</v>
          </cell>
          <cell r="F14">
            <v>5</v>
          </cell>
          <cell r="G14">
            <v>200</v>
          </cell>
          <cell r="H14">
            <v>401</v>
          </cell>
          <cell r="J14">
            <v>125</v>
          </cell>
          <cell r="K14">
            <v>70</v>
          </cell>
        </row>
        <row r="15">
          <cell r="D15">
            <v>50042</v>
          </cell>
          <cell r="E15">
            <v>67</v>
          </cell>
          <cell r="F15">
            <v>3</v>
          </cell>
          <cell r="G15">
            <v>201</v>
          </cell>
          <cell r="J15">
            <v>75</v>
          </cell>
          <cell r="K15">
            <v>135</v>
          </cell>
        </row>
        <row r="16">
          <cell r="D16">
            <v>50043</v>
          </cell>
          <cell r="E16">
            <v>45</v>
          </cell>
          <cell r="F16">
            <v>0</v>
          </cell>
          <cell r="G16">
            <v>0</v>
          </cell>
          <cell r="J16">
            <v>400</v>
          </cell>
          <cell r="K16">
            <v>85</v>
          </cell>
        </row>
        <row r="17">
          <cell r="D17">
            <v>50051</v>
          </cell>
          <cell r="E17">
            <v>67</v>
          </cell>
          <cell r="F17">
            <v>3</v>
          </cell>
          <cell r="G17">
            <v>201</v>
          </cell>
          <cell r="H17">
            <v>402</v>
          </cell>
          <cell r="J17">
            <v>75</v>
          </cell>
          <cell r="K17">
            <v>135</v>
          </cell>
        </row>
        <row r="18">
          <cell r="D18">
            <v>50052</v>
          </cell>
          <cell r="E18">
            <v>67</v>
          </cell>
          <cell r="F18">
            <v>3</v>
          </cell>
          <cell r="G18">
            <v>201</v>
          </cell>
          <cell r="J18">
            <v>75</v>
          </cell>
          <cell r="K18">
            <v>135</v>
          </cell>
        </row>
        <row r="19">
          <cell r="D19">
            <v>50053</v>
          </cell>
          <cell r="E19">
            <v>45</v>
          </cell>
          <cell r="F19">
            <v>0</v>
          </cell>
          <cell r="G19">
            <v>0</v>
          </cell>
          <cell r="J19">
            <v>400</v>
          </cell>
          <cell r="K19">
            <v>85</v>
          </cell>
        </row>
        <row r="24">
          <cell r="H24">
            <v>3</v>
          </cell>
          <cell r="I24">
            <v>67</v>
          </cell>
          <cell r="J24">
            <v>75</v>
          </cell>
          <cell r="K24">
            <v>135</v>
          </cell>
        </row>
        <row r="25">
          <cell r="H25">
            <v>4</v>
          </cell>
          <cell r="I25">
            <v>50</v>
          </cell>
          <cell r="J25">
            <v>100</v>
          </cell>
          <cell r="K25">
            <v>100</v>
          </cell>
        </row>
        <row r="26">
          <cell r="H26">
            <v>5</v>
          </cell>
          <cell r="I26">
            <v>40</v>
          </cell>
          <cell r="J26">
            <v>125</v>
          </cell>
          <cell r="K26">
            <v>70</v>
          </cell>
        </row>
        <row r="27">
          <cell r="I27">
            <v>45</v>
          </cell>
          <cell r="J27">
            <v>400</v>
          </cell>
          <cell r="K27">
            <v>85</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3"/>
  <sheetViews>
    <sheetView tabSelected="1" zoomScale="70" zoomScaleNormal="70" workbookViewId="0">
      <selection activeCell="A44" sqref="A44"/>
    </sheetView>
  </sheetViews>
  <sheetFormatPr defaultColWidth="9" defaultRowHeight="13.5" x14ac:dyDescent="0.15"/>
  <cols>
    <col min="1" max="1" width="7.25" customWidth="1"/>
    <col min="2" max="2" width="13" customWidth="1"/>
    <col min="3" max="3" width="13.875" customWidth="1"/>
    <col min="4" max="4" width="20.25" customWidth="1"/>
    <col min="5" max="5" width="11" customWidth="1"/>
    <col min="6" max="6" width="13.625" customWidth="1"/>
    <col min="7" max="7" width="12" customWidth="1"/>
    <col min="8" max="8" width="15" customWidth="1"/>
    <col min="9" max="9" width="13.125" customWidth="1"/>
    <col min="10" max="10" width="12" customWidth="1"/>
  </cols>
  <sheetData>
    <row r="1" spans="1:12" x14ac:dyDescent="0.15">
      <c r="A1" t="s">
        <v>0</v>
      </c>
      <c r="B1" t="s">
        <v>1</v>
      </c>
      <c r="C1" t="s">
        <v>2</v>
      </c>
      <c r="D1" s="1" t="s">
        <v>3</v>
      </c>
      <c r="E1" s="1" t="s">
        <v>4</v>
      </c>
      <c r="F1" t="s">
        <v>5</v>
      </c>
      <c r="G1" t="s">
        <v>6</v>
      </c>
      <c r="H1" t="s">
        <v>7</v>
      </c>
      <c r="I1" t="s">
        <v>8</v>
      </c>
      <c r="J1" t="s">
        <v>9</v>
      </c>
    </row>
    <row r="2" spans="1:12" x14ac:dyDescent="0.15">
      <c r="A2" t="s">
        <v>10</v>
      </c>
      <c r="B2" t="s">
        <v>11</v>
      </c>
      <c r="C2" t="s">
        <v>12</v>
      </c>
      <c r="D2" s="1" t="s">
        <v>13</v>
      </c>
      <c r="E2" s="1" t="s">
        <v>14</v>
      </c>
      <c r="F2" s="1" t="s">
        <v>15</v>
      </c>
      <c r="G2" s="1" t="s">
        <v>16</v>
      </c>
      <c r="H2" s="1" t="s">
        <v>17</v>
      </c>
      <c r="I2" s="1" t="s">
        <v>18</v>
      </c>
      <c r="J2" t="s">
        <v>19</v>
      </c>
    </row>
    <row r="3" spans="1:12" x14ac:dyDescent="0.15">
      <c r="A3">
        <v>50000</v>
      </c>
      <c r="B3" s="2" t="s">
        <v>41</v>
      </c>
      <c r="C3" t="s">
        <v>23</v>
      </c>
      <c r="D3">
        <v>2</v>
      </c>
      <c r="E3">
        <v>500</v>
      </c>
      <c r="F3">
        <f>E3</f>
        <v>500</v>
      </c>
      <c r="G3">
        <v>50</v>
      </c>
      <c r="H3" s="2" t="s">
        <v>33</v>
      </c>
      <c r="I3">
        <v>0</v>
      </c>
      <c r="J3" s="2" t="s">
        <v>50</v>
      </c>
      <c r="K3" s="1"/>
      <c r="L3" s="1"/>
    </row>
    <row r="4" spans="1:12" s="1" customFormat="1" x14ac:dyDescent="0.15">
      <c r="A4" s="1">
        <v>50001</v>
      </c>
      <c r="B4" s="1" t="s">
        <v>40</v>
      </c>
      <c r="C4" s="1" t="s">
        <v>20</v>
      </c>
      <c r="D4" s="1">
        <v>1</v>
      </c>
      <c r="E4" s="1">
        <v>100</v>
      </c>
      <c r="F4">
        <f t="shared" ref="F4:F15" si="0">E4</f>
        <v>100</v>
      </c>
      <c r="G4" s="1">
        <f>VLOOKUP(A4,[1]Sheet3!$D:$K,8,FALSE)</f>
        <v>100</v>
      </c>
      <c r="H4" s="1" t="s">
        <v>27</v>
      </c>
      <c r="I4" s="1">
        <v>4</v>
      </c>
      <c r="J4" s="2" t="s">
        <v>51</v>
      </c>
    </row>
    <row r="5" spans="1:12" x14ac:dyDescent="0.15">
      <c r="A5">
        <v>50002</v>
      </c>
      <c r="B5" s="2" t="s">
        <v>43</v>
      </c>
      <c r="C5" t="s">
        <v>21</v>
      </c>
      <c r="D5">
        <v>1</v>
      </c>
      <c r="E5" s="1">
        <v>90</v>
      </c>
      <c r="F5">
        <f t="shared" si="0"/>
        <v>90</v>
      </c>
      <c r="G5" s="1">
        <f>VLOOKUP(A5,[1]Sheet3!$D:$K,8,FALSE)</f>
        <v>100</v>
      </c>
      <c r="H5" t="s">
        <v>28</v>
      </c>
      <c r="I5">
        <v>4</v>
      </c>
      <c r="J5" s="2" t="s">
        <v>52</v>
      </c>
      <c r="K5" s="1"/>
      <c r="L5" s="1"/>
    </row>
    <row r="6" spans="1:12" x14ac:dyDescent="0.15">
      <c r="A6">
        <v>50003</v>
      </c>
      <c r="B6" s="2" t="s">
        <v>42</v>
      </c>
      <c r="C6" t="s">
        <v>22</v>
      </c>
      <c r="D6">
        <v>3</v>
      </c>
      <c r="E6" s="1">
        <v>400</v>
      </c>
      <c r="F6">
        <f t="shared" si="0"/>
        <v>400</v>
      </c>
      <c r="G6" s="1">
        <f>VLOOKUP(A6,[1]Sheet3!$D:$K,8,FALSE)</f>
        <v>85</v>
      </c>
      <c r="H6" s="2" t="s">
        <v>29</v>
      </c>
      <c r="I6">
        <v>0</v>
      </c>
      <c r="J6" s="2" t="s">
        <v>53</v>
      </c>
      <c r="K6" s="1"/>
      <c r="L6" s="1"/>
    </row>
    <row r="7" spans="1:12" x14ac:dyDescent="0.15">
      <c r="A7">
        <v>50011</v>
      </c>
      <c r="B7" s="2" t="s">
        <v>44</v>
      </c>
      <c r="C7" t="s">
        <v>24</v>
      </c>
      <c r="D7">
        <v>1</v>
      </c>
      <c r="E7" s="1">
        <v>90</v>
      </c>
      <c r="F7">
        <f t="shared" si="0"/>
        <v>90</v>
      </c>
      <c r="G7" s="1">
        <f>VLOOKUP(A7,[1]Sheet3!$D:$K,8,FALSE)</f>
        <v>135</v>
      </c>
      <c r="H7" s="2" t="s">
        <v>30</v>
      </c>
      <c r="I7">
        <v>3</v>
      </c>
      <c r="J7" s="2" t="s">
        <v>54</v>
      </c>
      <c r="K7" s="1"/>
      <c r="L7" s="1"/>
    </row>
    <row r="8" spans="1:12" x14ac:dyDescent="0.15">
      <c r="A8">
        <v>50012</v>
      </c>
      <c r="B8" s="2" t="s">
        <v>45</v>
      </c>
      <c r="C8" t="s">
        <v>25</v>
      </c>
      <c r="D8">
        <v>1</v>
      </c>
      <c r="E8" s="1">
        <v>150</v>
      </c>
      <c r="F8">
        <f t="shared" si="0"/>
        <v>150</v>
      </c>
      <c r="G8" s="1">
        <f>VLOOKUP(A8,[1]Sheet3!$D:$K,8,FALSE)</f>
        <v>70</v>
      </c>
      <c r="H8" s="2" t="s">
        <v>31</v>
      </c>
      <c r="I8">
        <v>5</v>
      </c>
      <c r="J8" s="2" t="s">
        <v>55</v>
      </c>
      <c r="K8" s="1"/>
      <c r="L8" s="1"/>
    </row>
    <row r="9" spans="1:12" x14ac:dyDescent="0.15">
      <c r="A9">
        <v>50013</v>
      </c>
      <c r="B9" s="2" t="s">
        <v>46</v>
      </c>
      <c r="C9" t="s">
        <v>26</v>
      </c>
      <c r="D9">
        <v>3</v>
      </c>
      <c r="E9" s="1">
        <v>450</v>
      </c>
      <c r="F9">
        <f t="shared" si="0"/>
        <v>450</v>
      </c>
      <c r="G9" s="1">
        <f>VLOOKUP(A9,[1]Sheet3!$D:$K,8,FALSE)</f>
        <v>85</v>
      </c>
      <c r="H9" s="2" t="s">
        <v>32</v>
      </c>
      <c r="I9">
        <v>0</v>
      </c>
      <c r="J9" s="2" t="s">
        <v>56</v>
      </c>
      <c r="K9" s="1"/>
      <c r="L9" s="1"/>
    </row>
    <row r="10" spans="1:12" x14ac:dyDescent="0.15">
      <c r="A10">
        <f>A7+10</f>
        <v>50021</v>
      </c>
      <c r="B10" s="2" t="s">
        <v>47</v>
      </c>
      <c r="C10" s="2" t="s">
        <v>34</v>
      </c>
      <c r="D10">
        <v>1</v>
      </c>
      <c r="E10" s="1">
        <v>130</v>
      </c>
      <c r="F10">
        <f t="shared" si="0"/>
        <v>130</v>
      </c>
      <c r="G10" s="1">
        <f>VLOOKUP(A10,[1]Sheet3!$D:$K,8,FALSE)</f>
        <v>70</v>
      </c>
      <c r="H10" s="2" t="s">
        <v>38</v>
      </c>
      <c r="I10">
        <v>5</v>
      </c>
      <c r="J10" s="2" t="s">
        <v>57</v>
      </c>
      <c r="K10" s="1"/>
      <c r="L10" s="1"/>
    </row>
    <row r="11" spans="1:12" x14ac:dyDescent="0.15">
      <c r="A11">
        <f t="shared" ref="A11:A21" si="1">A8+10</f>
        <v>50022</v>
      </c>
      <c r="B11" s="2" t="s">
        <v>48</v>
      </c>
      <c r="C11" s="2" t="s">
        <v>35</v>
      </c>
      <c r="D11">
        <v>1</v>
      </c>
      <c r="E11" s="1">
        <v>100</v>
      </c>
      <c r="F11">
        <f t="shared" si="0"/>
        <v>100</v>
      </c>
      <c r="G11" s="1">
        <f>VLOOKUP(A11,[1]Sheet3!$D:$K,8,FALSE)</f>
        <v>70</v>
      </c>
      <c r="H11" s="2" t="s">
        <v>37</v>
      </c>
      <c r="I11">
        <v>5</v>
      </c>
      <c r="J11" s="2" t="s">
        <v>88</v>
      </c>
      <c r="K11" s="1"/>
      <c r="L11" s="1"/>
    </row>
    <row r="12" spans="1:12" x14ac:dyDescent="0.15">
      <c r="A12">
        <f t="shared" si="1"/>
        <v>50023</v>
      </c>
      <c r="B12" s="2" t="s">
        <v>49</v>
      </c>
      <c r="C12" s="2" t="s">
        <v>36</v>
      </c>
      <c r="D12">
        <v>3</v>
      </c>
      <c r="E12" s="1">
        <v>360</v>
      </c>
      <c r="F12">
        <f t="shared" si="0"/>
        <v>360</v>
      </c>
      <c r="G12" s="1">
        <f>VLOOKUP(A12,[1]Sheet3!$D:$K,8,FALSE)</f>
        <v>85</v>
      </c>
      <c r="H12" s="2" t="s">
        <v>39</v>
      </c>
      <c r="I12">
        <v>0</v>
      </c>
      <c r="J12" s="2" t="s">
        <v>58</v>
      </c>
      <c r="K12" s="1"/>
      <c r="L12" s="1"/>
    </row>
    <row r="13" spans="1:12" x14ac:dyDescent="0.15">
      <c r="A13">
        <f>A10+10</f>
        <v>50031</v>
      </c>
      <c r="B13" s="2" t="s">
        <v>64</v>
      </c>
      <c r="C13" s="2" t="s">
        <v>61</v>
      </c>
      <c r="D13">
        <v>1</v>
      </c>
      <c r="E13" s="1">
        <v>90</v>
      </c>
      <c r="F13">
        <f t="shared" si="0"/>
        <v>90</v>
      </c>
      <c r="G13" s="1">
        <f>VLOOKUP(A13,[1]Sheet3!$D:$K,8,FALSE)</f>
        <v>100</v>
      </c>
      <c r="H13" s="2" t="s">
        <v>69</v>
      </c>
      <c r="I13">
        <v>4</v>
      </c>
      <c r="J13" s="2" t="s">
        <v>89</v>
      </c>
      <c r="K13" s="1"/>
      <c r="L13" s="1"/>
    </row>
    <row r="14" spans="1:12" x14ac:dyDescent="0.15">
      <c r="A14">
        <f t="shared" si="1"/>
        <v>50032</v>
      </c>
      <c r="B14" s="2" t="s">
        <v>65</v>
      </c>
      <c r="C14" s="2" t="s">
        <v>62</v>
      </c>
      <c r="D14">
        <v>1</v>
      </c>
      <c r="E14" s="1">
        <v>70</v>
      </c>
      <c r="F14">
        <f t="shared" si="0"/>
        <v>70</v>
      </c>
      <c r="G14" s="1">
        <f>VLOOKUP(A14,[1]Sheet3!$D:$K,8,FALSE)</f>
        <v>135</v>
      </c>
      <c r="H14" s="2" t="s">
        <v>68</v>
      </c>
      <c r="I14">
        <v>3</v>
      </c>
      <c r="J14" s="2" t="s">
        <v>90</v>
      </c>
      <c r="K14" s="1"/>
      <c r="L14" s="1"/>
    </row>
    <row r="15" spans="1:12" x14ac:dyDescent="0.15">
      <c r="A15">
        <f t="shared" si="1"/>
        <v>50033</v>
      </c>
      <c r="B15" s="2" t="s">
        <v>66</v>
      </c>
      <c r="C15" s="2" t="s">
        <v>63</v>
      </c>
      <c r="D15">
        <v>3</v>
      </c>
      <c r="E15" s="1">
        <v>340</v>
      </c>
      <c r="F15">
        <f t="shared" si="0"/>
        <v>340</v>
      </c>
      <c r="G15" s="1">
        <f>VLOOKUP(A15,[1]Sheet3!$D:$K,8,FALSE)</f>
        <v>85</v>
      </c>
      <c r="H15" s="2" t="s">
        <v>67</v>
      </c>
      <c r="I15">
        <v>0</v>
      </c>
      <c r="J15" s="2" t="s">
        <v>91</v>
      </c>
      <c r="K15" s="1"/>
      <c r="L15" s="1"/>
    </row>
    <row r="16" spans="1:12" x14ac:dyDescent="0.15">
      <c r="A16">
        <f>A13+10</f>
        <v>50041</v>
      </c>
      <c r="B16" s="2" t="s">
        <v>70</v>
      </c>
      <c r="C16" s="2" t="s">
        <v>73</v>
      </c>
      <c r="D16">
        <v>1</v>
      </c>
      <c r="E16" s="1">
        <v>110</v>
      </c>
      <c r="F16">
        <f t="shared" ref="F16:F18" si="2">E16</f>
        <v>110</v>
      </c>
      <c r="G16" s="1">
        <f>VLOOKUP(A16,[1]Sheet3!$D:$K,8,FALSE)</f>
        <v>70</v>
      </c>
      <c r="H16" s="2" t="s">
        <v>78</v>
      </c>
      <c r="I16">
        <v>5</v>
      </c>
      <c r="J16" s="2" t="s">
        <v>92</v>
      </c>
      <c r="K16" s="1"/>
      <c r="L16" s="1"/>
    </row>
    <row r="17" spans="1:12" x14ac:dyDescent="0.15">
      <c r="A17">
        <f t="shared" si="1"/>
        <v>50042</v>
      </c>
      <c r="B17" s="2" t="s">
        <v>71</v>
      </c>
      <c r="C17" s="2" t="s">
        <v>74</v>
      </c>
      <c r="D17">
        <v>1</v>
      </c>
      <c r="E17" s="1">
        <v>80</v>
      </c>
      <c r="F17">
        <f t="shared" si="2"/>
        <v>80</v>
      </c>
      <c r="G17" s="1">
        <f>VLOOKUP(A17,[1]Sheet3!$D:$K,8,FALSE)</f>
        <v>135</v>
      </c>
      <c r="H17" s="2" t="s">
        <v>77</v>
      </c>
      <c r="I17">
        <v>3</v>
      </c>
      <c r="J17" s="2" t="s">
        <v>93</v>
      </c>
      <c r="K17" s="1"/>
      <c r="L17" s="1"/>
    </row>
    <row r="18" spans="1:12" x14ac:dyDescent="0.15">
      <c r="A18">
        <f t="shared" si="1"/>
        <v>50043</v>
      </c>
      <c r="B18" s="2" t="s">
        <v>72</v>
      </c>
      <c r="C18" s="2" t="s">
        <v>75</v>
      </c>
      <c r="D18">
        <v>3</v>
      </c>
      <c r="E18" s="1">
        <v>380</v>
      </c>
      <c r="F18">
        <f t="shared" si="2"/>
        <v>380</v>
      </c>
      <c r="G18" s="1">
        <f>VLOOKUP(A18,[1]Sheet3!$D:$K,8,FALSE)</f>
        <v>85</v>
      </c>
      <c r="H18" s="2" t="s">
        <v>76</v>
      </c>
      <c r="I18">
        <v>0</v>
      </c>
      <c r="J18" s="2" t="s">
        <v>94</v>
      </c>
      <c r="K18" s="1"/>
      <c r="L18" s="1"/>
    </row>
    <row r="19" spans="1:12" x14ac:dyDescent="0.15">
      <c r="A19">
        <f>A16+10</f>
        <v>50051</v>
      </c>
      <c r="B19" s="2" t="s">
        <v>79</v>
      </c>
      <c r="C19" s="2" t="s">
        <v>82</v>
      </c>
      <c r="D19">
        <v>1</v>
      </c>
      <c r="E19" s="1">
        <v>70</v>
      </c>
      <c r="F19">
        <f t="shared" ref="F19:F23" si="3">E19</f>
        <v>70</v>
      </c>
      <c r="G19" s="1">
        <f>VLOOKUP(A19,[1]Sheet3!$D:$K,8,FALSE)</f>
        <v>135</v>
      </c>
      <c r="H19" s="2" t="s">
        <v>86</v>
      </c>
      <c r="I19">
        <v>3</v>
      </c>
      <c r="J19" s="2" t="s">
        <v>103</v>
      </c>
      <c r="K19" s="1"/>
      <c r="L19" s="1"/>
    </row>
    <row r="20" spans="1:12" x14ac:dyDescent="0.15">
      <c r="A20">
        <f t="shared" si="1"/>
        <v>50052</v>
      </c>
      <c r="B20" s="2" t="s">
        <v>80</v>
      </c>
      <c r="C20" s="2" t="s">
        <v>83</v>
      </c>
      <c r="D20">
        <v>1</v>
      </c>
      <c r="E20" s="1">
        <v>80</v>
      </c>
      <c r="F20">
        <f t="shared" si="3"/>
        <v>80</v>
      </c>
      <c r="G20" s="1">
        <f>VLOOKUP(A20,[1]Sheet3!$D:$K,8,FALSE)</f>
        <v>135</v>
      </c>
      <c r="H20" s="2" t="s">
        <v>85</v>
      </c>
      <c r="I20">
        <v>3</v>
      </c>
      <c r="J20" s="2" t="s">
        <v>102</v>
      </c>
      <c r="K20" s="1"/>
      <c r="L20" s="1"/>
    </row>
    <row r="21" spans="1:12" x14ac:dyDescent="0.15">
      <c r="A21">
        <f t="shared" si="1"/>
        <v>50053</v>
      </c>
      <c r="B21" s="2" t="s">
        <v>81</v>
      </c>
      <c r="C21" s="2" t="s">
        <v>84</v>
      </c>
      <c r="D21">
        <v>3</v>
      </c>
      <c r="E21" s="1">
        <v>400</v>
      </c>
      <c r="F21">
        <f t="shared" si="3"/>
        <v>400</v>
      </c>
      <c r="G21" s="1">
        <f>VLOOKUP(A21,[1]Sheet3!$D:$K,8,FALSE)</f>
        <v>85</v>
      </c>
      <c r="H21" s="2" t="s">
        <v>87</v>
      </c>
      <c r="I21">
        <f>static_monster!M21</f>
        <v>0</v>
      </c>
      <c r="J21" s="2" t="s">
        <v>104</v>
      </c>
      <c r="K21" s="1"/>
      <c r="L21" s="1"/>
    </row>
    <row r="22" spans="1:12" x14ac:dyDescent="0.15">
      <c r="A22">
        <v>90001</v>
      </c>
      <c r="B22" s="2" t="s">
        <v>100</v>
      </c>
      <c r="C22" s="2" t="s">
        <v>95</v>
      </c>
      <c r="D22">
        <v>1</v>
      </c>
      <c r="E22">
        <v>100</v>
      </c>
      <c r="F22">
        <f t="shared" si="3"/>
        <v>100</v>
      </c>
      <c r="G22">
        <v>100</v>
      </c>
      <c r="H22" s="2" t="s">
        <v>39</v>
      </c>
      <c r="I22" s="2">
        <v>2</v>
      </c>
      <c r="J22" s="2" t="s">
        <v>101</v>
      </c>
    </row>
    <row r="23" spans="1:12" x14ac:dyDescent="0.15">
      <c r="A23">
        <v>90002</v>
      </c>
      <c r="B23" s="2" t="s">
        <v>98</v>
      </c>
      <c r="C23" s="2" t="s">
        <v>96</v>
      </c>
      <c r="D23">
        <v>3</v>
      </c>
      <c r="E23">
        <v>40000</v>
      </c>
      <c r="F23">
        <f t="shared" si="3"/>
        <v>40000</v>
      </c>
      <c r="G23">
        <v>20</v>
      </c>
      <c r="H23" s="2" t="s">
        <v>97</v>
      </c>
      <c r="I23" s="2">
        <v>0</v>
      </c>
      <c r="J23" s="2" t="s">
        <v>99</v>
      </c>
    </row>
    <row r="24" spans="1:12" x14ac:dyDescent="0.15">
      <c r="A24">
        <v>90000</v>
      </c>
      <c r="B24" s="2" t="s">
        <v>105</v>
      </c>
      <c r="C24" t="s">
        <v>107</v>
      </c>
      <c r="D24">
        <v>4</v>
      </c>
      <c r="E24">
        <v>1000</v>
      </c>
      <c r="F24">
        <f>E24</f>
        <v>1000</v>
      </c>
      <c r="G24">
        <v>50</v>
      </c>
      <c r="H24" s="2" t="s">
        <v>33</v>
      </c>
      <c r="I24">
        <v>0</v>
      </c>
      <c r="J24" s="2" t="s">
        <v>106</v>
      </c>
      <c r="K24" s="1"/>
      <c r="L24" s="1"/>
    </row>
    <row r="25" spans="1:12" x14ac:dyDescent="0.15">
      <c r="A25">
        <v>90011</v>
      </c>
      <c r="B25" s="2" t="s">
        <v>108</v>
      </c>
      <c r="C25" s="2" t="s">
        <v>111</v>
      </c>
      <c r="D25">
        <v>1</v>
      </c>
      <c r="E25">
        <v>90</v>
      </c>
      <c r="F25">
        <f>E25</f>
        <v>90</v>
      </c>
      <c r="G25">
        <v>100</v>
      </c>
      <c r="H25" s="2" t="s">
        <v>86</v>
      </c>
      <c r="I25">
        <v>5</v>
      </c>
      <c r="J25" s="2" t="s">
        <v>116</v>
      </c>
    </row>
    <row r="26" spans="1:12" x14ac:dyDescent="0.15">
      <c r="A26">
        <v>90012</v>
      </c>
      <c r="B26" s="2" t="s">
        <v>109</v>
      </c>
      <c r="C26" s="2" t="s">
        <v>112</v>
      </c>
      <c r="D26">
        <v>1</v>
      </c>
      <c r="E26">
        <v>120</v>
      </c>
      <c r="F26">
        <f>E26</f>
        <v>120</v>
      </c>
      <c r="G26">
        <v>100</v>
      </c>
      <c r="H26" s="2" t="s">
        <v>114</v>
      </c>
      <c r="I26">
        <v>3</v>
      </c>
      <c r="J26" s="2" t="s">
        <v>117</v>
      </c>
    </row>
    <row r="27" spans="1:12" x14ac:dyDescent="0.15">
      <c r="A27">
        <v>90013</v>
      </c>
      <c r="B27" s="2" t="s">
        <v>110</v>
      </c>
      <c r="C27" s="2" t="s">
        <v>113</v>
      </c>
      <c r="D27">
        <v>3</v>
      </c>
      <c r="E27">
        <v>450</v>
      </c>
      <c r="F27">
        <f>E27</f>
        <v>450</v>
      </c>
      <c r="G27">
        <v>100</v>
      </c>
      <c r="H27" s="2" t="s">
        <v>115</v>
      </c>
      <c r="I27">
        <v>0</v>
      </c>
      <c r="J27" s="2" t="s">
        <v>118</v>
      </c>
    </row>
    <row r="28" spans="1:12" x14ac:dyDescent="0.15">
      <c r="A28">
        <v>90031</v>
      </c>
      <c r="B28" s="2" t="s">
        <v>132</v>
      </c>
      <c r="C28" s="2" t="s">
        <v>119</v>
      </c>
      <c r="D28">
        <v>1</v>
      </c>
      <c r="E28">
        <v>200</v>
      </c>
      <c r="F28">
        <v>200</v>
      </c>
      <c r="G28">
        <v>200</v>
      </c>
      <c r="H28" s="2" t="s">
        <v>129</v>
      </c>
      <c r="I28" s="2">
        <v>10</v>
      </c>
      <c r="J28" s="2" t="s">
        <v>120</v>
      </c>
    </row>
    <row r="29" spans="1:12" x14ac:dyDescent="0.15">
      <c r="A29">
        <v>90032</v>
      </c>
      <c r="B29" s="2" t="s">
        <v>131</v>
      </c>
      <c r="C29" s="2" t="s">
        <v>130</v>
      </c>
      <c r="D29">
        <v>1</v>
      </c>
      <c r="E29">
        <v>200</v>
      </c>
      <c r="F29">
        <v>200</v>
      </c>
      <c r="G29">
        <v>200</v>
      </c>
      <c r="H29" s="2" t="s">
        <v>129</v>
      </c>
      <c r="I29" s="2">
        <v>10</v>
      </c>
      <c r="J29" s="2" t="s">
        <v>133</v>
      </c>
    </row>
    <row r="30" spans="1:12" x14ac:dyDescent="0.15">
      <c r="A30">
        <v>90041</v>
      </c>
      <c r="B30" s="2" t="s">
        <v>121</v>
      </c>
      <c r="C30" s="2" t="s">
        <v>122</v>
      </c>
      <c r="D30">
        <v>1</v>
      </c>
      <c r="E30">
        <v>100</v>
      </c>
      <c r="F30">
        <v>100</v>
      </c>
      <c r="G30">
        <v>100</v>
      </c>
      <c r="H30" s="2" t="s">
        <v>125</v>
      </c>
      <c r="I30" s="2">
        <v>4</v>
      </c>
      <c r="J30" s="2" t="s">
        <v>127</v>
      </c>
    </row>
    <row r="31" spans="1:12" x14ac:dyDescent="0.15">
      <c r="A31">
        <v>90042</v>
      </c>
      <c r="B31" s="2" t="s">
        <v>124</v>
      </c>
      <c r="C31" s="2" t="s">
        <v>123</v>
      </c>
      <c r="D31">
        <v>3</v>
      </c>
      <c r="E31">
        <v>450</v>
      </c>
      <c r="F31">
        <v>450</v>
      </c>
      <c r="G31">
        <v>150</v>
      </c>
      <c r="H31" s="2" t="s">
        <v>126</v>
      </c>
      <c r="I31" s="2">
        <v>0</v>
      </c>
      <c r="J31" s="2" t="s">
        <v>128</v>
      </c>
    </row>
    <row r="32" spans="1:12" x14ac:dyDescent="0.15">
      <c r="A32">
        <v>90051</v>
      </c>
      <c r="B32" s="2" t="s">
        <v>149</v>
      </c>
      <c r="C32" s="2" t="s">
        <v>137</v>
      </c>
      <c r="D32">
        <v>1</v>
      </c>
      <c r="E32">
        <v>150</v>
      </c>
      <c r="F32">
        <v>150</v>
      </c>
      <c r="G32">
        <v>100</v>
      </c>
      <c r="H32" s="2" t="s">
        <v>136</v>
      </c>
      <c r="I32" s="2">
        <v>5</v>
      </c>
      <c r="J32" s="2" t="s">
        <v>134</v>
      </c>
    </row>
    <row r="33" spans="1:12" x14ac:dyDescent="0.15">
      <c r="A33">
        <v>90052</v>
      </c>
      <c r="B33" s="2" t="s">
        <v>150</v>
      </c>
      <c r="C33" s="2" t="s">
        <v>138</v>
      </c>
      <c r="D33">
        <v>3</v>
      </c>
      <c r="E33">
        <v>1500</v>
      </c>
      <c r="F33">
        <v>1500</v>
      </c>
      <c r="G33">
        <v>150</v>
      </c>
      <c r="H33" s="2" t="s">
        <v>139</v>
      </c>
      <c r="I33" s="2">
        <v>0</v>
      </c>
      <c r="J33" s="2" t="s">
        <v>135</v>
      </c>
    </row>
    <row r="34" spans="1:12" x14ac:dyDescent="0.15">
      <c r="A34">
        <v>100001</v>
      </c>
      <c r="B34" s="2" t="s">
        <v>145</v>
      </c>
      <c r="C34" s="2" t="s">
        <v>140</v>
      </c>
      <c r="D34">
        <v>5</v>
      </c>
      <c r="E34">
        <v>16000</v>
      </c>
      <c r="F34">
        <f>E34</f>
        <v>16000</v>
      </c>
      <c r="G34">
        <v>200</v>
      </c>
      <c r="H34" s="2" t="s">
        <v>144</v>
      </c>
      <c r="I34">
        <v>3</v>
      </c>
      <c r="J34" s="2" t="s">
        <v>153</v>
      </c>
    </row>
    <row r="35" spans="1:12" x14ac:dyDescent="0.15">
      <c r="A35">
        <v>100002</v>
      </c>
      <c r="B35" s="2" t="s">
        <v>146</v>
      </c>
      <c r="C35" s="2" t="s">
        <v>141</v>
      </c>
      <c r="D35">
        <v>6</v>
      </c>
      <c r="E35">
        <v>17500</v>
      </c>
      <c r="F35">
        <f t="shared" ref="F35:F37" si="4">E35</f>
        <v>17500</v>
      </c>
      <c r="G35">
        <v>160</v>
      </c>
      <c r="H35" s="2" t="s">
        <v>144</v>
      </c>
      <c r="I35">
        <v>0</v>
      </c>
      <c r="J35" s="2" t="s">
        <v>154</v>
      </c>
    </row>
    <row r="36" spans="1:12" x14ac:dyDescent="0.15">
      <c r="A36">
        <v>100003</v>
      </c>
      <c r="B36" s="2" t="s">
        <v>147</v>
      </c>
      <c r="C36" s="2" t="s">
        <v>142</v>
      </c>
      <c r="D36">
        <v>7</v>
      </c>
      <c r="E36">
        <v>19000</v>
      </c>
      <c r="F36">
        <f t="shared" si="4"/>
        <v>19000</v>
      </c>
      <c r="G36">
        <v>130</v>
      </c>
      <c r="H36" s="2" t="s">
        <v>144</v>
      </c>
      <c r="I36">
        <v>3</v>
      </c>
      <c r="J36" s="2" t="s">
        <v>155</v>
      </c>
    </row>
    <row r="37" spans="1:12" x14ac:dyDescent="0.15">
      <c r="A37">
        <v>100004</v>
      </c>
      <c r="B37" s="2" t="s">
        <v>148</v>
      </c>
      <c r="C37" s="2" t="s">
        <v>143</v>
      </c>
      <c r="D37">
        <v>8</v>
      </c>
      <c r="E37">
        <v>20000</v>
      </c>
      <c r="F37">
        <f t="shared" si="4"/>
        <v>20000</v>
      </c>
      <c r="G37">
        <v>100</v>
      </c>
      <c r="H37" s="2" t="s">
        <v>144</v>
      </c>
      <c r="I37">
        <v>3</v>
      </c>
      <c r="J37" s="2" t="s">
        <v>156</v>
      </c>
    </row>
    <row r="38" spans="1:12" s="1" customFormat="1" x14ac:dyDescent="0.15">
      <c r="A38" s="1">
        <v>90061</v>
      </c>
      <c r="B38" s="1" t="s">
        <v>151</v>
      </c>
      <c r="C38" s="1" t="s">
        <v>20</v>
      </c>
      <c r="D38" s="1">
        <v>1</v>
      </c>
      <c r="E38" s="1">
        <v>100</v>
      </c>
      <c r="F38">
        <v>100</v>
      </c>
      <c r="G38" s="1">
        <v>50</v>
      </c>
      <c r="H38" s="1" t="s">
        <v>27</v>
      </c>
      <c r="I38" s="1">
        <v>4</v>
      </c>
      <c r="J38" s="2" t="s">
        <v>169</v>
      </c>
    </row>
    <row r="39" spans="1:12" x14ac:dyDescent="0.15">
      <c r="A39">
        <v>90062</v>
      </c>
      <c r="B39" s="2" t="s">
        <v>152</v>
      </c>
      <c r="C39" t="s">
        <v>22</v>
      </c>
      <c r="D39">
        <v>3</v>
      </c>
      <c r="E39" s="1">
        <v>400</v>
      </c>
      <c r="F39">
        <v>400</v>
      </c>
      <c r="G39" s="1">
        <v>50</v>
      </c>
      <c r="H39" s="2" t="s">
        <v>29</v>
      </c>
      <c r="I39">
        <v>0</v>
      </c>
      <c r="J39" s="2" t="s">
        <v>170</v>
      </c>
      <c r="K39" s="1"/>
      <c r="L39" s="1"/>
    </row>
    <row r="40" spans="1:12" x14ac:dyDescent="0.15">
      <c r="A40">
        <v>90071</v>
      </c>
      <c r="B40" s="2" t="s">
        <v>157</v>
      </c>
      <c r="C40" s="2" t="s">
        <v>158</v>
      </c>
      <c r="D40" s="1">
        <v>1</v>
      </c>
      <c r="E40" s="1">
        <v>100</v>
      </c>
      <c r="F40">
        <v>100</v>
      </c>
      <c r="G40" s="1">
        <v>85</v>
      </c>
      <c r="H40" s="2" t="s">
        <v>160</v>
      </c>
      <c r="I40" s="2">
        <v>4</v>
      </c>
      <c r="J40" s="2" t="s">
        <v>162</v>
      </c>
    </row>
    <row r="41" spans="1:12" ht="14.25" x14ac:dyDescent="0.2">
      <c r="A41">
        <v>90072</v>
      </c>
      <c r="B41" s="2" t="s">
        <v>164</v>
      </c>
      <c r="C41" s="2" t="s">
        <v>159</v>
      </c>
      <c r="D41">
        <v>3</v>
      </c>
      <c r="E41" s="1">
        <v>400</v>
      </c>
      <c r="F41">
        <v>400</v>
      </c>
      <c r="G41" s="1">
        <v>100</v>
      </c>
      <c r="H41" s="2" t="s">
        <v>161</v>
      </c>
      <c r="I41" s="2">
        <v>0</v>
      </c>
      <c r="J41" s="5" t="s">
        <v>163</v>
      </c>
    </row>
    <row r="42" spans="1:12" x14ac:dyDescent="0.15">
      <c r="A42">
        <v>90081</v>
      </c>
      <c r="B42" s="2" t="s">
        <v>165</v>
      </c>
      <c r="C42" s="2" t="s">
        <v>35</v>
      </c>
      <c r="D42">
        <v>1</v>
      </c>
      <c r="E42" s="1">
        <v>200</v>
      </c>
      <c r="F42">
        <f t="shared" ref="F42:F43" si="5">E42</f>
        <v>200</v>
      </c>
      <c r="G42" s="1">
        <v>85</v>
      </c>
      <c r="H42" s="2" t="s">
        <v>37</v>
      </c>
      <c r="I42" s="2">
        <v>8</v>
      </c>
      <c r="J42" s="2" t="s">
        <v>168</v>
      </c>
      <c r="K42" s="1"/>
      <c r="L42" s="1"/>
    </row>
    <row r="43" spans="1:12" x14ac:dyDescent="0.15">
      <c r="A43">
        <v>90082</v>
      </c>
      <c r="B43" s="2" t="s">
        <v>166</v>
      </c>
      <c r="C43" s="2" t="s">
        <v>36</v>
      </c>
      <c r="D43">
        <v>3</v>
      </c>
      <c r="E43" s="1">
        <v>600</v>
      </c>
      <c r="F43">
        <f t="shared" si="5"/>
        <v>600</v>
      </c>
      <c r="G43" s="1">
        <v>100</v>
      </c>
      <c r="H43" s="2" t="s">
        <v>39</v>
      </c>
      <c r="I43">
        <v>0</v>
      </c>
      <c r="J43" s="2" t="s">
        <v>167</v>
      </c>
      <c r="K43" s="1"/>
      <c r="L43" s="1"/>
    </row>
  </sheetData>
  <phoneticPr fontId="3" type="noConversion"/>
  <pageMargins left="0.69930555555555596" right="0.69930555555555596"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1"/>
  <sheetViews>
    <sheetView topLeftCell="A2" workbookViewId="0">
      <selection activeCell="C6" sqref="C6"/>
    </sheetView>
  </sheetViews>
  <sheetFormatPr defaultRowHeight="13.5" x14ac:dyDescent="0.15"/>
  <cols>
    <col min="2" max="2" width="12.125" customWidth="1"/>
  </cols>
  <sheetData>
    <row r="1" spans="1:9" x14ac:dyDescent="0.15">
      <c r="A1" t="str">
        <f>static_monster!A1</f>
        <v>id</v>
      </c>
      <c r="B1" t="str">
        <f>static_monster!B1</f>
        <v>name</v>
      </c>
      <c r="C1" t="str">
        <f>static_monster!E1</f>
        <v>hp</v>
      </c>
      <c r="D1" t="str">
        <f>static_monster!G1</f>
        <v>speed</v>
      </c>
      <c r="E1" t="str">
        <f>static_monster!I1</f>
        <v>exp</v>
      </c>
    </row>
    <row r="2" spans="1:9" x14ac:dyDescent="0.15">
      <c r="A2" t="str">
        <f>static_monster!A2</f>
        <v>索引</v>
      </c>
      <c r="B2" t="str">
        <f>static_monster!B2</f>
        <v>姓名</v>
      </c>
      <c r="C2" t="str">
        <f>static_monster!E2</f>
        <v>血量</v>
      </c>
      <c r="D2" t="str">
        <f>static_monster!G2</f>
        <v>移动速度</v>
      </c>
      <c r="E2" t="str">
        <f>static_monster!I2</f>
        <v>击杀经验</v>
      </c>
      <c r="F2" s="2" t="s">
        <v>59</v>
      </c>
      <c r="G2" s="2" t="s">
        <v>60</v>
      </c>
    </row>
    <row r="3" spans="1:9" x14ac:dyDescent="0.15">
      <c r="A3">
        <f>static_monster!A3</f>
        <v>50000</v>
      </c>
      <c r="B3" t="str">
        <f>static_monster!B3</f>
        <v>彩蛋</v>
      </c>
      <c r="C3">
        <f>static_monster!E3</f>
        <v>500</v>
      </c>
      <c r="D3">
        <f>static_monster!G3</f>
        <v>50</v>
      </c>
      <c r="E3">
        <f>static_monster!I3</f>
        <v>0</v>
      </c>
    </row>
    <row r="4" spans="1:9" x14ac:dyDescent="0.15">
      <c r="A4">
        <f>static_monster!A4</f>
        <v>50001</v>
      </c>
      <c r="B4" t="str">
        <f>static_monster!B4</f>
        <v>THIEF</v>
      </c>
      <c r="C4">
        <f>static_monster!E4</f>
        <v>100</v>
      </c>
      <c r="D4">
        <f>static_monster!G4</f>
        <v>100</v>
      </c>
      <c r="E4">
        <f>static_monster!I4</f>
        <v>4</v>
      </c>
      <c r="F4">
        <v>52</v>
      </c>
      <c r="G4">
        <f>10/F4</f>
        <v>0.19230769230769232</v>
      </c>
      <c r="I4">
        <f>C4*D4*F4</f>
        <v>520000</v>
      </c>
    </row>
    <row r="5" spans="1:9" x14ac:dyDescent="0.15">
      <c r="A5">
        <f>static_monster!A5</f>
        <v>50002</v>
      </c>
      <c r="B5" t="str">
        <f>static_monster!B5</f>
        <v>ROBBER</v>
      </c>
      <c r="C5" s="3">
        <f>INT($I$4/F5/D5)</f>
        <v>100</v>
      </c>
      <c r="D5">
        <f>static_monster!G5</f>
        <v>100</v>
      </c>
      <c r="E5">
        <f>$F$4*$E$4/F5</f>
        <v>4</v>
      </c>
      <c r="F5">
        <v>52</v>
      </c>
      <c r="G5">
        <f>10/F5</f>
        <v>0.19230769230769232</v>
      </c>
    </row>
    <row r="6" spans="1:9" x14ac:dyDescent="0.15">
      <c r="A6">
        <f>static_monster!A6</f>
        <v>50003</v>
      </c>
      <c r="B6" t="str">
        <f>static_monster!B6</f>
        <v>B_BOSS</v>
      </c>
      <c r="C6" s="4">
        <f>ROUND($I$4/F6/D6*2.5,0)</f>
        <v>340</v>
      </c>
      <c r="D6">
        <f>static_monster!G6</f>
        <v>85</v>
      </c>
      <c r="E6">
        <f>static_monster!I6</f>
        <v>0</v>
      </c>
      <c r="F6">
        <v>45</v>
      </c>
      <c r="G6">
        <f>10/F6</f>
        <v>0.22222222222222221</v>
      </c>
    </row>
    <row r="7" spans="1:9" x14ac:dyDescent="0.15">
      <c r="A7">
        <f>static_monster!A7</f>
        <v>50011</v>
      </c>
      <c r="B7" t="str">
        <f>static_monster!B7</f>
        <v>ROBBER摩托</v>
      </c>
      <c r="C7" s="3">
        <f>INT($I$4/F7/D7)</f>
        <v>59</v>
      </c>
      <c r="D7">
        <f>static_monster!G7</f>
        <v>135</v>
      </c>
      <c r="E7">
        <v>3</v>
      </c>
      <c r="F7">
        <v>65</v>
      </c>
      <c r="G7">
        <f t="shared" ref="G7:G12" si="0">10/F7</f>
        <v>0.15384615384615385</v>
      </c>
    </row>
    <row r="8" spans="1:9" x14ac:dyDescent="0.15">
      <c r="A8">
        <f>static_monster!A8</f>
        <v>50012</v>
      </c>
      <c r="B8" t="str">
        <f>static_monster!B8</f>
        <v>ROBBER卡车</v>
      </c>
      <c r="C8" s="3">
        <f>INT($I$4/F8/D8)</f>
        <v>190</v>
      </c>
      <c r="D8">
        <f>static_monster!G8</f>
        <v>70</v>
      </c>
      <c r="E8">
        <v>5</v>
      </c>
      <c r="F8">
        <v>39</v>
      </c>
      <c r="G8">
        <f t="shared" si="0"/>
        <v>0.25641025641025639</v>
      </c>
    </row>
    <row r="9" spans="1:9" x14ac:dyDescent="0.15">
      <c r="A9">
        <f>static_monster!A9</f>
        <v>50013</v>
      </c>
      <c r="B9" t="str">
        <f>static_monster!B9</f>
        <v>ROBBER飞机</v>
      </c>
      <c r="C9" s="4">
        <f>ROUND($I$4/F9/D9*2.5,0)</f>
        <v>361</v>
      </c>
      <c r="D9">
        <v>80</v>
      </c>
      <c r="E9">
        <f>static_monster!I9</f>
        <v>0</v>
      </c>
      <c r="F9">
        <v>45</v>
      </c>
      <c r="G9">
        <f t="shared" si="0"/>
        <v>0.22222222222222221</v>
      </c>
    </row>
    <row r="10" spans="1:9" x14ac:dyDescent="0.15">
      <c r="A10">
        <f>static_monster!A10</f>
        <v>50021</v>
      </c>
      <c r="B10" t="str">
        <f>static_monster!B10</f>
        <v>UFO管家</v>
      </c>
      <c r="C10" s="3">
        <f>INT($I$4/F10/D10)</f>
        <v>190</v>
      </c>
      <c r="D10">
        <f>static_monster!G10</f>
        <v>70</v>
      </c>
      <c r="E10">
        <v>5</v>
      </c>
      <c r="F10">
        <v>39</v>
      </c>
      <c r="G10">
        <f t="shared" si="0"/>
        <v>0.25641025641025639</v>
      </c>
    </row>
    <row r="11" spans="1:9" x14ac:dyDescent="0.15">
      <c r="A11">
        <f>static_monster!A11</f>
        <v>50022</v>
      </c>
      <c r="B11" t="str">
        <f>static_monster!B11</f>
        <v>36UFO</v>
      </c>
      <c r="C11" s="3">
        <f>INT($I$4/F11/D11)</f>
        <v>190</v>
      </c>
      <c r="D11">
        <f>static_monster!G11</f>
        <v>70</v>
      </c>
      <c r="E11">
        <v>5</v>
      </c>
      <c r="F11">
        <v>39</v>
      </c>
      <c r="G11">
        <f t="shared" si="0"/>
        <v>0.25641025641025639</v>
      </c>
    </row>
    <row r="12" spans="1:9" x14ac:dyDescent="0.15">
      <c r="A12">
        <f>static_monster!A12</f>
        <v>50023</v>
      </c>
      <c r="B12" t="str">
        <f>static_monster!B12</f>
        <v>破灭分身</v>
      </c>
      <c r="C12" s="4">
        <f>ROUND($I$4/F12/D12*2.5,0)</f>
        <v>361</v>
      </c>
      <c r="D12">
        <v>80</v>
      </c>
      <c r="E12">
        <f>static_monster!I12</f>
        <v>0</v>
      </c>
      <c r="F12">
        <v>45</v>
      </c>
      <c r="G12">
        <f t="shared" si="0"/>
        <v>0.22222222222222221</v>
      </c>
    </row>
    <row r="13" spans="1:9" x14ac:dyDescent="0.15">
      <c r="A13">
        <f>static_monster!A13</f>
        <v>50031</v>
      </c>
      <c r="B13" t="str">
        <f>static_monster!B13</f>
        <v>破灭飞行员</v>
      </c>
      <c r="C13" s="3">
        <f>INT($I$4/F13/D13)</f>
        <v>55</v>
      </c>
      <c r="D13">
        <v>180</v>
      </c>
      <c r="E13">
        <v>4</v>
      </c>
      <c r="F13">
        <v>52</v>
      </c>
      <c r="G13">
        <f t="shared" ref="G13:G15" si="1">10/F13</f>
        <v>0.19230769230769232</v>
      </c>
    </row>
    <row r="14" spans="1:9" x14ac:dyDescent="0.15">
      <c r="A14">
        <f>static_monster!A14</f>
        <v>50032</v>
      </c>
      <c r="B14" t="str">
        <f>static_monster!B14</f>
        <v>破灭热气球</v>
      </c>
      <c r="C14" s="3">
        <f>INT($I$4/F14/D14)</f>
        <v>50</v>
      </c>
      <c r="D14">
        <v>160</v>
      </c>
      <c r="E14">
        <v>3</v>
      </c>
      <c r="F14">
        <v>65</v>
      </c>
      <c r="G14">
        <f t="shared" si="1"/>
        <v>0.15384615384615385</v>
      </c>
    </row>
    <row r="15" spans="1:9" x14ac:dyDescent="0.15">
      <c r="A15">
        <f>static_monster!A15</f>
        <v>50033</v>
      </c>
      <c r="B15" t="str">
        <f>static_monster!B15</f>
        <v>破灭飞行器</v>
      </c>
      <c r="C15" s="4">
        <f>ROUND($I$4/F15/D15*2.5,0)</f>
        <v>361</v>
      </c>
      <c r="D15">
        <v>80</v>
      </c>
      <c r="E15">
        <f>static_monster!I15</f>
        <v>0</v>
      </c>
      <c r="F15">
        <v>45</v>
      </c>
      <c r="G15">
        <f t="shared" si="1"/>
        <v>0.22222222222222221</v>
      </c>
    </row>
    <row r="16" spans="1:9" x14ac:dyDescent="0.15">
      <c r="A16">
        <f>static_monster!A16</f>
        <v>50041</v>
      </c>
      <c r="B16" t="str">
        <f>static_monster!B16</f>
        <v>白焖鸡</v>
      </c>
      <c r="C16" s="3">
        <f>INT($I$4/F16/D16)</f>
        <v>133</v>
      </c>
      <c r="D16">
        <v>100</v>
      </c>
      <c r="E16">
        <v>3</v>
      </c>
      <c r="F16">
        <v>39</v>
      </c>
      <c r="G16">
        <f t="shared" ref="G16:G21" si="2">10/F16</f>
        <v>0.25641025641025639</v>
      </c>
    </row>
    <row r="17" spans="1:7" x14ac:dyDescent="0.15">
      <c r="A17">
        <f>static_monster!A17</f>
        <v>50042</v>
      </c>
      <c r="B17" t="str">
        <f>static_monster!B17</f>
        <v>黑焖鸡</v>
      </c>
      <c r="C17" s="3">
        <f>INT($I$4/F17/D17)</f>
        <v>80</v>
      </c>
      <c r="D17">
        <v>100</v>
      </c>
      <c r="E17">
        <v>3</v>
      </c>
      <c r="F17">
        <v>65</v>
      </c>
      <c r="G17">
        <f t="shared" si="2"/>
        <v>0.15384615384615385</v>
      </c>
    </row>
    <row r="18" spans="1:7" x14ac:dyDescent="0.15">
      <c r="A18">
        <f>static_monster!A18</f>
        <v>50043</v>
      </c>
      <c r="B18" t="str">
        <f>static_monster!B18</f>
        <v>土焖鸡</v>
      </c>
      <c r="C18" s="4">
        <f>ROUND($I$4/F18/D18*2.5,0)</f>
        <v>361</v>
      </c>
      <c r="D18">
        <v>80</v>
      </c>
      <c r="E18">
        <f>static_monster!I18</f>
        <v>0</v>
      </c>
      <c r="F18">
        <v>45</v>
      </c>
      <c r="G18">
        <f t="shared" si="2"/>
        <v>0.22222222222222221</v>
      </c>
    </row>
    <row r="19" spans="1:7" x14ac:dyDescent="0.15">
      <c r="A19">
        <f>static_monster!A19</f>
        <v>50051</v>
      </c>
      <c r="B19" t="str">
        <f>static_monster!B19</f>
        <v>红忍者</v>
      </c>
      <c r="C19" s="3">
        <f>INT($I$4/F19/D19)</f>
        <v>57</v>
      </c>
      <c r="D19">
        <v>140</v>
      </c>
      <c r="E19">
        <v>3</v>
      </c>
      <c r="F19">
        <v>65</v>
      </c>
      <c r="G19">
        <f t="shared" si="2"/>
        <v>0.15384615384615385</v>
      </c>
    </row>
    <row r="20" spans="1:7" x14ac:dyDescent="0.15">
      <c r="A20">
        <f>static_monster!A20</f>
        <v>50052</v>
      </c>
      <c r="B20" t="str">
        <f>static_monster!B20</f>
        <v>紫忍者</v>
      </c>
      <c r="C20" s="3">
        <f>INT($I$4/F20/D20)</f>
        <v>53</v>
      </c>
      <c r="D20">
        <v>150</v>
      </c>
      <c r="E20">
        <v>3</v>
      </c>
      <c r="F20">
        <v>65</v>
      </c>
      <c r="G20">
        <f t="shared" si="2"/>
        <v>0.15384615384615385</v>
      </c>
    </row>
    <row r="21" spans="1:7" x14ac:dyDescent="0.15">
      <c r="A21">
        <f>static_monster!A21</f>
        <v>50053</v>
      </c>
      <c r="B21" t="str">
        <f>static_monster!B21</f>
        <v>黑白忍者</v>
      </c>
      <c r="C21" s="4">
        <f>ROUND($I$4/F21/D21*2.5,0)</f>
        <v>361</v>
      </c>
      <c r="D21">
        <v>80</v>
      </c>
      <c r="E21">
        <f>static_monster!I21</f>
        <v>0</v>
      </c>
      <c r="F21">
        <v>45</v>
      </c>
      <c r="G21">
        <f t="shared" si="2"/>
        <v>0.22222222222222221</v>
      </c>
    </row>
  </sheetData>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C04C4-2CF7-4180-B6E0-767576285883}">
  <dimension ref="A1:K19"/>
  <sheetViews>
    <sheetView workbookViewId="0">
      <selection activeCell="B19" sqref="B2:B19"/>
    </sheetView>
  </sheetViews>
  <sheetFormatPr defaultRowHeight="13.5" x14ac:dyDescent="0.15"/>
  <cols>
    <col min="9" max="10" width="12.75" bestFit="1" customWidth="1"/>
  </cols>
  <sheetData>
    <row r="1" spans="1:11" x14ac:dyDescent="0.15">
      <c r="A1">
        <v>500</v>
      </c>
      <c r="C1">
        <v>50</v>
      </c>
      <c r="E1">
        <v>50</v>
      </c>
      <c r="F1">
        <v>65</v>
      </c>
    </row>
    <row r="2" spans="1:11" x14ac:dyDescent="0.15">
      <c r="A2">
        <v>100</v>
      </c>
      <c r="B2">
        <v>100</v>
      </c>
      <c r="C2">
        <v>100</v>
      </c>
      <c r="E2">
        <v>55</v>
      </c>
      <c r="F2">
        <v>55</v>
      </c>
      <c r="K2">
        <f>SQRT(C2)*A2/POWER(E2*F2,1/3)</f>
        <v>69.144590195661664</v>
      </c>
    </row>
    <row r="3" spans="1:11" x14ac:dyDescent="0.15">
      <c r="A3">
        <v>100</v>
      </c>
      <c r="B3">
        <f t="shared" ref="B3:B19" si="0">ROUNDDOWN(I3,-1)</f>
        <v>90</v>
      </c>
      <c r="C3">
        <v>100</v>
      </c>
      <c r="E3">
        <v>42</v>
      </c>
      <c r="F3">
        <v>55</v>
      </c>
      <c r="I3">
        <f>$K$2/(SQRT(C3)/POWER(E3*F3,1/3))</f>
        <v>91.4033683237395</v>
      </c>
    </row>
    <row r="4" spans="1:11" x14ac:dyDescent="0.15">
      <c r="A4">
        <v>400</v>
      </c>
      <c r="B4">
        <f t="shared" si="0"/>
        <v>400</v>
      </c>
      <c r="C4">
        <v>85</v>
      </c>
      <c r="E4">
        <v>81</v>
      </c>
      <c r="F4">
        <v>65</v>
      </c>
      <c r="I4">
        <f>$K$2/(SQRT(C4)/POWER(E4*F4,1/3))*3.1</f>
        <v>404.46091792397766</v>
      </c>
    </row>
    <row r="5" spans="1:11" x14ac:dyDescent="0.15">
      <c r="A5">
        <v>75</v>
      </c>
      <c r="B5">
        <f t="shared" si="0"/>
        <v>90</v>
      </c>
      <c r="C5">
        <v>135</v>
      </c>
      <c r="E5">
        <v>73</v>
      </c>
      <c r="F5">
        <v>55</v>
      </c>
      <c r="I5">
        <f>$K$2/(SQRT(C5)/POWER(E5*F5,1/3))</f>
        <v>94.584471014430264</v>
      </c>
    </row>
    <row r="6" spans="1:11" x14ac:dyDescent="0.15">
      <c r="A6">
        <v>125</v>
      </c>
      <c r="B6">
        <f t="shared" si="0"/>
        <v>150</v>
      </c>
      <c r="C6">
        <v>70</v>
      </c>
      <c r="E6">
        <v>110</v>
      </c>
      <c r="F6">
        <v>55</v>
      </c>
      <c r="I6">
        <f>$K$2/(SQRT(C6)/POWER(E6*F6,1/3))</f>
        <v>150.58936843369787</v>
      </c>
    </row>
    <row r="7" spans="1:11" x14ac:dyDescent="0.15">
      <c r="A7">
        <v>400</v>
      </c>
      <c r="B7">
        <f t="shared" si="0"/>
        <v>450</v>
      </c>
      <c r="C7">
        <v>85</v>
      </c>
      <c r="E7">
        <v>114</v>
      </c>
      <c r="F7">
        <v>65</v>
      </c>
      <c r="I7">
        <f>$K$2/(SQRT(C7)/POWER(E7*F7,1/3))*3.1</f>
        <v>453.26255302391547</v>
      </c>
    </row>
    <row r="8" spans="1:11" x14ac:dyDescent="0.15">
      <c r="A8">
        <v>125</v>
      </c>
      <c r="B8">
        <f t="shared" si="0"/>
        <v>130</v>
      </c>
      <c r="C8">
        <v>70</v>
      </c>
      <c r="E8">
        <v>85</v>
      </c>
      <c r="F8">
        <v>55</v>
      </c>
      <c r="I8">
        <f>$K$2/(SQRT(C8)/POWER(E8*F8,1/3))</f>
        <v>138.18780720392351</v>
      </c>
    </row>
    <row r="9" spans="1:11" x14ac:dyDescent="0.15">
      <c r="A9">
        <v>125</v>
      </c>
      <c r="B9">
        <f t="shared" si="0"/>
        <v>100</v>
      </c>
      <c r="C9">
        <v>70</v>
      </c>
      <c r="E9">
        <v>41</v>
      </c>
      <c r="F9">
        <v>55</v>
      </c>
      <c r="I9">
        <f>$K$2/(SQRT(C9)/POWER(E9*F9,1/3))</f>
        <v>108.37390000085308</v>
      </c>
    </row>
    <row r="10" spans="1:11" x14ac:dyDescent="0.15">
      <c r="A10">
        <v>400</v>
      </c>
      <c r="B10">
        <f t="shared" si="0"/>
        <v>360</v>
      </c>
      <c r="C10">
        <v>85</v>
      </c>
      <c r="E10">
        <v>60</v>
      </c>
      <c r="F10">
        <v>65</v>
      </c>
      <c r="I10">
        <f>$K$2/(SQRT(C10)/POWER(E10*F10,1/3))*3.1</f>
        <v>365.95861361233028</v>
      </c>
    </row>
    <row r="11" spans="1:11" x14ac:dyDescent="0.15">
      <c r="A11">
        <v>100</v>
      </c>
      <c r="B11">
        <f t="shared" si="0"/>
        <v>90</v>
      </c>
      <c r="C11">
        <v>100</v>
      </c>
      <c r="E11">
        <v>65</v>
      </c>
      <c r="F11">
        <v>45</v>
      </c>
      <c r="I11">
        <f>$K$2/(SQRT(C11)/POWER(E11*F11,1/3))</f>
        <v>98.885701124932964</v>
      </c>
    </row>
    <row r="12" spans="1:11" x14ac:dyDescent="0.15">
      <c r="A12">
        <v>75</v>
      </c>
      <c r="B12">
        <f t="shared" si="0"/>
        <v>70</v>
      </c>
      <c r="C12">
        <v>135</v>
      </c>
      <c r="E12">
        <v>40</v>
      </c>
      <c r="F12">
        <v>55</v>
      </c>
      <c r="I12">
        <f>$K$2/(SQRT(C12)/POWER(E12*F12,1/3))</f>
        <v>77.398441602375087</v>
      </c>
    </row>
    <row r="13" spans="1:11" x14ac:dyDescent="0.15">
      <c r="A13">
        <v>400</v>
      </c>
      <c r="B13">
        <f t="shared" si="0"/>
        <v>340</v>
      </c>
      <c r="C13">
        <v>85</v>
      </c>
      <c r="E13">
        <v>47</v>
      </c>
      <c r="F13">
        <v>70</v>
      </c>
      <c r="I13">
        <f>$K$2/(SQRT(C13)/POWER(E13*F13,1/3))*3.1</f>
        <v>345.78732553625798</v>
      </c>
    </row>
    <row r="14" spans="1:11" x14ac:dyDescent="0.15">
      <c r="A14">
        <v>125</v>
      </c>
      <c r="B14">
        <f t="shared" si="0"/>
        <v>110</v>
      </c>
      <c r="C14">
        <v>70</v>
      </c>
      <c r="E14">
        <v>45</v>
      </c>
      <c r="F14">
        <v>65</v>
      </c>
      <c r="I14">
        <f>$K$2/(SQRT(C14)/POWER(E14*F14,1/3))</f>
        <v>118.19101903861011</v>
      </c>
    </row>
    <row r="15" spans="1:11" x14ac:dyDescent="0.15">
      <c r="A15">
        <v>75</v>
      </c>
      <c r="B15">
        <f t="shared" si="0"/>
        <v>80</v>
      </c>
      <c r="C15">
        <v>135</v>
      </c>
      <c r="E15">
        <v>41</v>
      </c>
      <c r="F15">
        <v>60</v>
      </c>
      <c r="I15">
        <f>$K$2/(SQRT(C15)/POWER(E15*F15,1/3))</f>
        <v>80.334672053499574</v>
      </c>
    </row>
    <row r="16" spans="1:11" x14ac:dyDescent="0.15">
      <c r="A16">
        <v>400</v>
      </c>
      <c r="B16">
        <f t="shared" si="0"/>
        <v>380</v>
      </c>
      <c r="C16">
        <v>85</v>
      </c>
      <c r="E16">
        <v>55</v>
      </c>
      <c r="F16">
        <v>80</v>
      </c>
      <c r="I16">
        <f>$K$2/(SQRT(C16)/POWER(E16*F16,1/3))*3.1</f>
        <v>380.97340849269108</v>
      </c>
    </row>
    <row r="17" spans="1:9" x14ac:dyDescent="0.15">
      <c r="A17">
        <v>75</v>
      </c>
      <c r="B17">
        <f t="shared" si="0"/>
        <v>70</v>
      </c>
      <c r="C17">
        <v>135</v>
      </c>
      <c r="E17">
        <v>43</v>
      </c>
      <c r="F17">
        <v>55</v>
      </c>
      <c r="I17">
        <f>$K$2/(SQRT(C17)/POWER(E17*F17,1/3))</f>
        <v>79.28694865963034</v>
      </c>
    </row>
    <row r="18" spans="1:9" x14ac:dyDescent="0.15">
      <c r="A18">
        <v>75</v>
      </c>
      <c r="B18">
        <f t="shared" si="0"/>
        <v>80</v>
      </c>
      <c r="C18">
        <v>135</v>
      </c>
      <c r="E18">
        <v>59</v>
      </c>
      <c r="F18">
        <v>55</v>
      </c>
      <c r="I18">
        <f>$K$2/(SQRT(C18)/POWER(E18*F18,1/3))</f>
        <v>88.104121095333426</v>
      </c>
    </row>
    <row r="19" spans="1:9" x14ac:dyDescent="0.15">
      <c r="A19">
        <v>400</v>
      </c>
      <c r="B19">
        <f t="shared" si="0"/>
        <v>400</v>
      </c>
      <c r="C19">
        <v>85</v>
      </c>
      <c r="E19">
        <v>75</v>
      </c>
      <c r="F19">
        <v>70</v>
      </c>
      <c r="I19">
        <f>$K$2/(SQRT(C19)/POWER(E19*F19,1/3))*3.1</f>
        <v>404.07644913910758</v>
      </c>
    </row>
  </sheetData>
  <phoneticPr fontId="5"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static_monster</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852</dc:creator>
  <cp:lastModifiedBy>liushinan</cp:lastModifiedBy>
  <dcterms:created xsi:type="dcterms:W3CDTF">2006-09-30T00:00:00Z</dcterms:created>
  <dcterms:modified xsi:type="dcterms:W3CDTF">2022-01-07T13:25:32Z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2052-3.7.0.5929</vt:lpwstr>
  </property>
</Properties>
</file>