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260" tabRatio="50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2" l="1"/>
  <c r="A75" i="2"/>
  <c r="J74" i="2"/>
  <c r="A74" i="2"/>
  <c r="J73" i="2"/>
  <c r="A73" i="2"/>
  <c r="J72" i="2"/>
  <c r="A72" i="2"/>
  <c r="J71" i="2"/>
  <c r="A71" i="2"/>
  <c r="J70" i="2"/>
  <c r="A70" i="2"/>
  <c r="J69" i="2"/>
  <c r="A69" i="2"/>
  <c r="J68" i="2"/>
  <c r="A68" i="2"/>
  <c r="J67" i="2"/>
  <c r="A67" i="2"/>
  <c r="J66" i="2"/>
  <c r="A66" i="2"/>
  <c r="J65" i="2"/>
  <c r="A65" i="2"/>
  <c r="J64" i="2"/>
  <c r="A64" i="2"/>
  <c r="J63" i="2"/>
  <c r="A63" i="2"/>
  <c r="J62" i="2"/>
  <c r="A62" i="2"/>
  <c r="J61" i="2"/>
  <c r="A61" i="2"/>
  <c r="J60" i="2"/>
  <c r="A60" i="2"/>
  <c r="J59" i="2"/>
  <c r="A59" i="2"/>
  <c r="J58" i="2"/>
  <c r="A58" i="2"/>
  <c r="J57" i="2"/>
  <c r="A57" i="2"/>
  <c r="J56" i="2"/>
  <c r="A56" i="2"/>
  <c r="J55" i="2"/>
  <c r="A55" i="2"/>
  <c r="J54" i="2"/>
  <c r="A54" i="2"/>
  <c r="J53" i="2"/>
  <c r="A53" i="2"/>
  <c r="J52" i="2"/>
  <c r="A52" i="2"/>
  <c r="J51" i="2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</calcChain>
</file>

<file path=xl/sharedStrings.xml><?xml version="1.0" encoding="utf-8"?>
<sst xmlns="http://schemas.openxmlformats.org/spreadsheetml/2006/main" count="391" uniqueCount="285">
  <si>
    <t>Kandidaatintutkielman kirjoittaminen ja seminaarit (MAAT300)</t>
  </si>
  <si>
    <t>Muu opetustapahtuma</t>
  </si>
  <si>
    <t>07.09.2010 - 19.12.2010</t>
  </si>
  <si>
    <t>07.09.10 TI 08:00 - 12:00 Kehitystalo sh 117</t>
  </si>
  <si>
    <t>14.09.10 TI 08:00 - 10:00 Kehitystalo sh 117</t>
  </si>
  <si>
    <t>21.09.10-28.09.10 TI 08:00 - 10:00 INFO ATK1 h138</t>
  </si>
  <si>
    <t>21.09.10-28.09.10 TI 08:00 - 10:00 INFO ATK3 h170</t>
  </si>
  <si>
    <t>21.09.10-28.09.10 TI 08:00 - 10:00 ATK4403, Bio3,Viikki</t>
  </si>
  <si>
    <t>05.10.10 TI 08:00 - 12:00 Kehitystalo sh 117</t>
  </si>
  <si>
    <t>12.10.10-19.10.10 TI 08:00 - 10:00 Kehitystalo sh 117</t>
  </si>
  <si>
    <t>11.11.10 TO 08:00 - 10:00 MMKEL ls 305, Viikki</t>
  </si>
  <si>
    <t>25.11.10 TO 08:00 - 10:00 MMKEL ls 305, Viikki</t>
  </si>
  <si>
    <t>09.12.10 TO 08:00 - 10:00 MMKEL ls 305, Viikki</t>
  </si>
  <si>
    <t>5 op</t>
  </si>
  <si>
    <t>Opettaja</t>
  </si>
  <si>
    <t>opisnro</t>
  </si>
  <si>
    <t>Sukunimi</t>
  </si>
  <si>
    <t>Etunimi</t>
  </si>
  <si>
    <t>Opinto-oikeus</t>
  </si>
  <si>
    <t>Ilmoittautumisen status</t>
  </si>
  <si>
    <t>Ilmoittautumishetken tarkistusten tulos</t>
  </si>
  <si>
    <t>Puhelinnumero</t>
  </si>
  <si>
    <t>21.04.1966</t>
  </si>
  <si>
    <t>Haka</t>
  </si>
  <si>
    <t>Leena Ria *Kristiina</t>
  </si>
  <si>
    <t>Vahvistettu</t>
  </si>
  <si>
    <t>kristiina.haka@helsinki.fi</t>
  </si>
  <si>
    <t>18.07.1986</t>
  </si>
  <si>
    <t>Ahjos</t>
  </si>
  <si>
    <t>Outi Susanna</t>
  </si>
  <si>
    <t>MM/MMK/A 794/2004/Kasvintuotannon/Kasvintuotannon</t>
  </si>
  <si>
    <t>outi.ahjos@helsinki.fi</t>
  </si>
  <si>
    <t>16.03.1987</t>
  </si>
  <si>
    <t>Satu-Maria</t>
  </si>
  <si>
    <t>16.09.1988</t>
  </si>
  <si>
    <t>Peltola</t>
  </si>
  <si>
    <t>Antti Veikko Tapio</t>
  </si>
  <si>
    <t>antti.v.peltola@helsinki.fi</t>
  </si>
  <si>
    <t>21.03.1986</t>
  </si>
  <si>
    <t>Rajanen</t>
  </si>
  <si>
    <t>Hanne Katri Tuulikki</t>
  </si>
  <si>
    <t>hanne.rajanen@helsinki.fi</t>
  </si>
  <si>
    <t>30.12.1976</t>
  </si>
  <si>
    <t>Mila Marina</t>
  </si>
  <si>
    <t>24.02.1987</t>
  </si>
  <si>
    <t>Liisa-Maria</t>
  </si>
  <si>
    <t>liisa-maria.pakkila@helsinki.fi</t>
  </si>
  <si>
    <t>04.03.1989</t>
  </si>
  <si>
    <t>Niemi</t>
  </si>
  <si>
    <t>Helka Alina</t>
  </si>
  <si>
    <t>21.07.1985</t>
  </si>
  <si>
    <t>Latva-Somppi</t>
  </si>
  <si>
    <t>Minna Liisa Kaarina</t>
  </si>
  <si>
    <t>30.09.1987</t>
  </si>
  <si>
    <t>Saari</t>
  </si>
  <si>
    <t>Leena Johanna</t>
  </si>
  <si>
    <t>$MM/MMM/A 794/2004/Kasvintuotannon/Kasvintuotannon</t>
  </si>
  <si>
    <t>leena.j.saari@helsinki.fi</t>
  </si>
  <si>
    <t>27.04.1975</t>
  </si>
  <si>
    <t>Kotilainen</t>
  </si>
  <si>
    <t>Kati Marketta</t>
  </si>
  <si>
    <t>#Avoin yliopisto/Muu koulutus, j/Ohjelmistotekn</t>
  </si>
  <si>
    <t>26.09.1973</t>
  </si>
  <si>
    <t>Horppu</t>
  </si>
  <si>
    <t>Heli Birgitta</t>
  </si>
  <si>
    <t>heli.horppu@helsinki.fi</t>
  </si>
  <si>
    <t>08.07.1988</t>
  </si>
  <si>
    <t>Aaro Pekka Arto</t>
  </si>
  <si>
    <t>MM/MMM/A 794/2004/Maat- ja ymp/Maatal- ja ymp</t>
  </si>
  <si>
    <t>aaro.alaspaa@helsinki.fi</t>
  </si>
  <si>
    <t>28.10.1988</t>
  </si>
  <si>
    <t>Pia Annika</t>
  </si>
  <si>
    <t>MM/ETM/A 794/2004/Elintarviketekn/Elintarviketekn</t>
  </si>
  <si>
    <t>pia.kivela@helsinki.fi</t>
  </si>
  <si>
    <t>05.06.1987</t>
  </si>
  <si>
    <t>Korhonen</t>
  </si>
  <si>
    <t>Panu Alvar</t>
  </si>
  <si>
    <t>MM/MMM/A 794/2004/Kasvintuotannon/Kasvintuotannon</t>
  </si>
  <si>
    <t>panu.korhonen@helsinki.fi</t>
  </si>
  <si>
    <t>04.07.1985</t>
  </si>
  <si>
    <t>Henri Mikael</t>
  </si>
  <si>
    <t>MM/MMK/A 794/2004/Maat- ja ymp/Maatal- ja ymp</t>
  </si>
  <si>
    <t>henri.maki@helsinki.fi</t>
  </si>
  <si>
    <t>25.02.1989</t>
  </si>
  <si>
    <t>Anttila</t>
  </si>
  <si>
    <t>Anne Maarit</t>
  </si>
  <si>
    <t>anne.anttila@helsinki.fi</t>
  </si>
  <si>
    <t>21.01.1965</t>
  </si>
  <si>
    <t>helja.marjamaki@helsinki.fi</t>
  </si>
  <si>
    <t>14.04.1980</t>
  </si>
  <si>
    <t>Vihonen</t>
  </si>
  <si>
    <t>Erkki Kalervo</t>
  </si>
  <si>
    <t>erkki.vihonen@helsinki.fi</t>
  </si>
  <si>
    <t>02.04.1989</t>
  </si>
  <si>
    <t>Ojala</t>
  </si>
  <si>
    <t>Vilma-Riikka Mirjam</t>
  </si>
  <si>
    <t>vilma-riikka.ojala@helsinki.fi</t>
  </si>
  <si>
    <t>03.08.1981</t>
  </si>
  <si>
    <t>Sauramo</t>
  </si>
  <si>
    <t>Virva Silva Viveca</t>
  </si>
  <si>
    <t>virva.sauramo@helsinki.fi</t>
  </si>
  <si>
    <t>31.05.1965</t>
  </si>
  <si>
    <t>Siitonen</t>
  </si>
  <si>
    <t>Irja *Liisa</t>
  </si>
  <si>
    <t>Liisa.Siitonen@helsinki.fi</t>
  </si>
  <si>
    <t>06.04.1988</t>
  </si>
  <si>
    <t>Tero Petteri</t>
  </si>
  <si>
    <t>tero.valila@helsinki.fi</t>
  </si>
  <si>
    <t>24.02.1978</t>
  </si>
  <si>
    <t>Jokitie</t>
  </si>
  <si>
    <t>Minna *Niitta Piritta</t>
  </si>
  <si>
    <t>niitta.jokitie@helsinki.fi</t>
  </si>
  <si>
    <t>28.01.1988</t>
  </si>
  <si>
    <t>Gustafsson</t>
  </si>
  <si>
    <t>Markus Antero</t>
  </si>
  <si>
    <t>$#MM/MMM/A 794/2004/Maat- ja ymp/Maatal- ja ymp</t>
  </si>
  <si>
    <t>markus.gustafsson@helsinki.fi</t>
  </si>
  <si>
    <t>26.05.1987</t>
  </si>
  <si>
    <t>Hakonen</t>
  </si>
  <si>
    <t>Riikka Marika</t>
  </si>
  <si>
    <t>riikka.m.hakonen@helsinki.fi</t>
  </si>
  <si>
    <t>13.12.1988</t>
  </si>
  <si>
    <t>Rauhala</t>
  </si>
  <si>
    <t>Jussi Veli Johannes</t>
  </si>
  <si>
    <t>jussi.rauhala@helsinki.fi</t>
  </si>
  <si>
    <t>31.07.1988</t>
  </si>
  <si>
    <t>Pennala</t>
  </si>
  <si>
    <t>Tuomas Antti Ilmari</t>
  </si>
  <si>
    <t>tuomas.pennala@helsinki.fi</t>
  </si>
  <si>
    <t>11.02.1984</t>
  </si>
  <si>
    <t>Jauho</t>
  </si>
  <si>
    <t>Jenny Aliisa</t>
  </si>
  <si>
    <t>jenny.ahokainen@helsinki.fi</t>
  </si>
  <si>
    <t>30.06.1987</t>
  </si>
  <si>
    <t>Rivinoja</t>
  </si>
  <si>
    <t>Essi Maria</t>
  </si>
  <si>
    <t>essi.rivinoja@helsinki.fi</t>
  </si>
  <si>
    <t>08.03.1988</t>
  </si>
  <si>
    <t>Luukkonen</t>
  </si>
  <si>
    <t>Vesa Juhani</t>
  </si>
  <si>
    <t>$MM/MMM/A 794/2004/Maat- ja ymp/Maatal- ja ymp</t>
  </si>
  <si>
    <t>vesa.luukkonen@helsinki.fi</t>
  </si>
  <si>
    <t>19.11.1983</t>
  </si>
  <si>
    <t>Gerlich</t>
  </si>
  <si>
    <t>Eliisa Maria</t>
  </si>
  <si>
    <t>$#MM/MMK/A 794/2004/Kasvintuotannon/Kasvintuotannon</t>
  </si>
  <si>
    <t>16.06.1988</t>
  </si>
  <si>
    <t>Vesterinen</t>
  </si>
  <si>
    <t>Eero Tapio</t>
  </si>
  <si>
    <t>eero.vesterinen@helsinki.fi</t>
  </si>
  <si>
    <t>20.12.1973</t>
  </si>
  <si>
    <t>Nieminen</t>
  </si>
  <si>
    <t>Kati Johanna</t>
  </si>
  <si>
    <t>kati.z.nieminen@helsinki.fi</t>
  </si>
  <si>
    <t>13.04.1988</t>
  </si>
  <si>
    <t>Aspila</t>
  </si>
  <si>
    <t>Matti Heikki Tapio</t>
  </si>
  <si>
    <t>matti.aspila@helsinki.fi</t>
  </si>
  <si>
    <t>07.08.1989</t>
  </si>
  <si>
    <t>Krista Niina</t>
  </si>
  <si>
    <t>krista.hamalainen@helsinki.fi</t>
  </si>
  <si>
    <t>15.01.1987</t>
  </si>
  <si>
    <t>Noora Marika</t>
  </si>
  <si>
    <t>$#MM/MMM/A 794/2004/Kasvintuotannon/Kasvintuotannon</t>
  </si>
  <si>
    <t>24.04.1973</t>
  </si>
  <si>
    <t>Pirkko Marketta</t>
  </si>
  <si>
    <t>-</t>
  </si>
  <si>
    <t>02.12.1987</t>
  </si>
  <si>
    <t>Emmi Katariina</t>
  </si>
  <si>
    <t>emmi.mykra@helsinki.fi</t>
  </si>
  <si>
    <t>02.09.1988</t>
  </si>
  <si>
    <t>Jauhiainen</t>
  </si>
  <si>
    <t>Samuli Iivari</t>
  </si>
  <si>
    <t>samuli.jauhiainen@helsinki.fi</t>
  </si>
  <si>
    <t>17.08.1988</t>
  </si>
  <si>
    <t>Parviainen</t>
  </si>
  <si>
    <t>Tuure Ossian</t>
  </si>
  <si>
    <t>tuure.parviainen@helsinki.fi</t>
  </si>
  <si>
    <t>01.03.1977</t>
  </si>
  <si>
    <t>Leena Maria</t>
  </si>
  <si>
    <t>14.02.1977</t>
  </si>
  <si>
    <t>Lipsanen</t>
  </si>
  <si>
    <t>Tuomas Antti Mikael</t>
  </si>
  <si>
    <t>05.09.1984</t>
  </si>
  <si>
    <t>Otso Johannes</t>
  </si>
  <si>
    <t>otso.korhonen@helsinki.fi</t>
  </si>
  <si>
    <t>26.11.1988</t>
  </si>
  <si>
    <t>Jutta Anette</t>
  </si>
  <si>
    <t>jutta.jarvinen@helsinki.fi</t>
  </si>
  <si>
    <t>25.07.1979</t>
  </si>
  <si>
    <t>Hietaoja</t>
  </si>
  <si>
    <t>Juha Kalevi</t>
  </si>
  <si>
    <t>MM/MMT/A 794/2004/MMT/Agroteknologia</t>
  </si>
  <si>
    <t>juha.hietaoja@helsinki.fi</t>
  </si>
  <si>
    <t>23.08.1989</t>
  </si>
  <si>
    <t>Jonna Mari</t>
  </si>
  <si>
    <t>jonna.jantti@helsinki.fi</t>
  </si>
  <si>
    <t>30.07.1966</t>
  </si>
  <si>
    <t>Anne Maria</t>
  </si>
  <si>
    <t>Anne.Prinkkila@helsinki.fi</t>
  </si>
  <si>
    <t>04.04.1984</t>
  </si>
  <si>
    <t>Anneli Eira Marjatta</t>
  </si>
  <si>
    <t>16.10.1987</t>
  </si>
  <si>
    <t>Ruuskanen</t>
  </si>
  <si>
    <t>Jutta Emilia</t>
  </si>
  <si>
    <t>jutta.ruuskanen@helsinki.fi</t>
  </si>
  <si>
    <t>17.11.1988</t>
  </si>
  <si>
    <t>Karlsson</t>
  </si>
  <si>
    <t>Elina Tellervo</t>
  </si>
  <si>
    <t>elina.karlsson@helsinki.fi</t>
  </si>
  <si>
    <t>Huttunen</t>
  </si>
  <si>
    <t>Ari Jussi</t>
  </si>
  <si>
    <t>ari.huttunen@helsinki.fi</t>
  </si>
  <si>
    <t>28.11.1988</t>
  </si>
  <si>
    <t>Karin Elisabeth</t>
  </si>
  <si>
    <t>karin.haggblom@helsinki.fi</t>
  </si>
  <si>
    <t>17.02.1983</t>
  </si>
  <si>
    <t>Pohjola</t>
  </si>
  <si>
    <t>Minna Riitta Elisabeth</t>
  </si>
  <si>
    <t>minna.pohjola@helsinki.fi</t>
  </si>
  <si>
    <t>Annakaisa</t>
  </si>
  <si>
    <t>annakaisa.hanhimaki@helsinki.fi</t>
  </si>
  <si>
    <t>10.06.1978</t>
  </si>
  <si>
    <t>Isotalo</t>
  </si>
  <si>
    <t>Saara Johanna</t>
  </si>
  <si>
    <t>08.09.1986</t>
  </si>
  <si>
    <t>Hakuni</t>
  </si>
  <si>
    <t>Taru Ilona</t>
  </si>
  <si>
    <t>03.12.1988</t>
  </si>
  <si>
    <t>Miika Valtteri</t>
  </si>
  <si>
    <t>miika.ilomaki@helsinki.fi</t>
  </si>
  <si>
    <t>01.12.1983</t>
  </si>
  <si>
    <t>Ignatius</t>
  </si>
  <si>
    <t>Beata Kristina</t>
  </si>
  <si>
    <t>beata.ignatius@helsinki.fi</t>
  </si>
  <si>
    <t>17.07.1989</t>
  </si>
  <si>
    <t>Tervonen</t>
  </si>
  <si>
    <t>Jasmina Julia</t>
  </si>
  <si>
    <t>jasmina.tervonen@helsinki.fi</t>
  </si>
  <si>
    <t>02.06.1988</t>
  </si>
  <si>
    <t>Hautsalo</t>
  </si>
  <si>
    <t>Juho Ville Johannes</t>
  </si>
  <si>
    <t>juho.hautsalo@helsinki.fi</t>
  </si>
  <si>
    <t>27.11.1986</t>
  </si>
  <si>
    <t>Nikkonen</t>
  </si>
  <si>
    <t>Henri Ilpo Olavi</t>
  </si>
  <si>
    <t>Varsinainen ilmoittautuminen</t>
  </si>
  <si>
    <t>henri.nikkonen@helsinki.fi</t>
  </si>
  <si>
    <t>11.12.1980</t>
  </si>
  <si>
    <t>Tarchouni</t>
  </si>
  <si>
    <t>Susanne Maria</t>
  </si>
  <si>
    <t>Hanna-Riitta Kymäläinen, Mervi Seppänen, Kari Elo</t>
  </si>
  <si>
    <t>Syntymäaika</t>
  </si>
  <si>
    <t>Ilmoitt.järj</t>
  </si>
  <si>
    <t>Lisätiedot</t>
  </si>
  <si>
    <t>MM/MMK/A 794/2004/Kotieläintiede/Kotieläintiede</t>
  </si>
  <si>
    <t>Häkkinen</t>
  </si>
  <si>
    <t>Päkkilä</t>
  </si>
  <si>
    <t>$#MM/MMM/A 794/2004/Kotieläintiede/Kotieläintiede</t>
  </si>
  <si>
    <t>MM/MMM/A 794/2004/Kotieläintiede/Kotieläintiede</t>
  </si>
  <si>
    <t>Alaspää</t>
  </si>
  <si>
    <t>Kivelä</t>
  </si>
  <si>
    <t>Mäki</t>
  </si>
  <si>
    <t>Marjamäki</t>
  </si>
  <si>
    <t>Heljä Hannele</t>
  </si>
  <si>
    <t>Välilä</t>
  </si>
  <si>
    <t>EL/ELL/A 794/2004/Eläinlääketiete/Eläinlääketiede</t>
  </si>
  <si>
    <t>Hämäläinen</t>
  </si>
  <si>
    <t>Pietikäinen</t>
  </si>
  <si>
    <t>Järvilehto</t>
  </si>
  <si>
    <t>Mykrä</t>
  </si>
  <si>
    <t>Tanhuanpää</t>
  </si>
  <si>
    <t>#Kesäyliopistot/Muu koulutus, j/DLA114/DLA113</t>
  </si>
  <si>
    <t>Järvinen</t>
  </si>
  <si>
    <t>Jäntti</t>
  </si>
  <si>
    <t>$MM/MMM/A 794/2004/Kotieläintiede/Kotieläintiede</t>
  </si>
  <si>
    <t>Prinkkilä</t>
  </si>
  <si>
    <t>Häggblom</t>
  </si>
  <si>
    <t>MM/MMK/A 794/2004/Metsäekologia/Metsäekologia</t>
  </si>
  <si>
    <t>Hanhimäki</t>
  </si>
  <si>
    <t>Ilomäki</t>
  </si>
  <si>
    <t>Sähköpostiosoite</t>
  </si>
  <si>
    <t>Avoin yliopisto/Muu koulutus, j/Ympäristöasiant</t>
  </si>
  <si>
    <t>Sjöholm</t>
  </si>
  <si>
    <t>Yrjö-Koskinen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</si>
</sst>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tabSelected="1" workbookViewId="0">
      <selection activeCell="C19" sqref="C19"/>
    </sheetView>
  </sheetViews>
  <sheetFormatPr baseColWidth="10" defaultRowHeight="15" x14ac:dyDescent="0"/>
  <cols>
    <col min="1" max="1" width="8.33203125" customWidth="1"/>
    <col min="2" max="2" width="43.33203125" bestFit="1" customWidth="1"/>
    <col min="3" max="3" width="20.1640625" bestFit="1" customWidth="1"/>
    <col min="4" max="4" width="21" bestFit="1" customWidth="1"/>
    <col min="5" max="5" width="43.33203125" bestFit="1" customWidth="1"/>
    <col min="6" max="6" width="11.1640625" bestFit="1" customWidth="1"/>
    <col min="7" max="7" width="25.5" bestFit="1" customWidth="1"/>
    <col min="8" max="8" width="34.33203125" bestFit="1" customWidth="1"/>
    <col min="9" max="9" width="27.83203125" bestFit="1" customWidth="1"/>
    <col min="10" max="10" width="14.1640625" bestFit="1" customWidth="1"/>
    <col min="11" max="11" width="10.5" customWidth="1"/>
  </cols>
  <sheetData>
    <row r="1" spans="1:11">
      <c r="A1" s="8">
        <v>812204</v>
      </c>
      <c r="B1" s="8" t="s">
        <v>0</v>
      </c>
      <c r="C1" s="8" t="s">
        <v>1</v>
      </c>
      <c r="D1" s="8" t="s">
        <v>2</v>
      </c>
      <c r="E1" s="2" t="s">
        <v>3</v>
      </c>
      <c r="F1" s="8" t="s">
        <v>13</v>
      </c>
    </row>
    <row r="2" spans="1:11">
      <c r="A2" s="9"/>
      <c r="B2" s="9"/>
      <c r="C2" s="9"/>
      <c r="D2" s="9"/>
      <c r="E2" s="3" t="s">
        <v>4</v>
      </c>
      <c r="F2" s="9"/>
    </row>
    <row r="3" spans="1:11">
      <c r="A3" s="9"/>
      <c r="B3" s="9"/>
      <c r="C3" s="9"/>
      <c r="D3" s="9"/>
      <c r="E3" s="3" t="s">
        <v>5</v>
      </c>
      <c r="F3" s="9"/>
    </row>
    <row r="4" spans="1:11">
      <c r="A4" s="9"/>
      <c r="B4" s="9"/>
      <c r="C4" s="9"/>
      <c r="D4" s="9"/>
      <c r="E4" s="3" t="s">
        <v>6</v>
      </c>
      <c r="F4" s="9"/>
    </row>
    <row r="5" spans="1:11">
      <c r="A5" s="9"/>
      <c r="B5" s="9"/>
      <c r="C5" s="9"/>
      <c r="D5" s="9"/>
      <c r="E5" s="3" t="s">
        <v>7</v>
      </c>
      <c r="F5" s="9"/>
    </row>
    <row r="6" spans="1:11">
      <c r="A6" s="9"/>
      <c r="B6" s="9"/>
      <c r="C6" s="9"/>
      <c r="D6" s="9"/>
      <c r="E6" s="3" t="s">
        <v>8</v>
      </c>
      <c r="F6" s="9"/>
    </row>
    <row r="7" spans="1:11">
      <c r="A7" s="9"/>
      <c r="B7" s="9"/>
      <c r="C7" s="9"/>
      <c r="D7" s="9"/>
      <c r="E7" s="3" t="s">
        <v>9</v>
      </c>
      <c r="F7" s="9"/>
    </row>
    <row r="8" spans="1:11">
      <c r="A8" s="9"/>
      <c r="B8" s="9"/>
      <c r="C8" s="9"/>
      <c r="D8" s="9"/>
      <c r="E8" s="3" t="s">
        <v>10</v>
      </c>
      <c r="F8" s="9"/>
    </row>
    <row r="9" spans="1:11">
      <c r="A9" s="9"/>
      <c r="B9" s="9"/>
      <c r="C9" s="9"/>
      <c r="D9" s="9"/>
      <c r="E9" s="3" t="s">
        <v>11</v>
      </c>
      <c r="F9" s="9"/>
    </row>
    <row r="10" spans="1:11">
      <c r="A10" s="10"/>
      <c r="B10" s="10"/>
      <c r="C10" s="10"/>
      <c r="D10" s="10"/>
      <c r="E10" s="4" t="s">
        <v>12</v>
      </c>
      <c r="F10" s="10"/>
    </row>
    <row r="11" spans="1:11" ht="30">
      <c r="A11" s="1" t="s">
        <v>14</v>
      </c>
      <c r="B11" s="5" t="s">
        <v>251</v>
      </c>
      <c r="C11" s="6"/>
      <c r="D11" s="6"/>
      <c r="E11" s="6"/>
      <c r="F11" s="7"/>
    </row>
    <row r="12" spans="1:11">
      <c r="A12" s="11" t="s">
        <v>15</v>
      </c>
      <c r="B12" s="12" t="s">
        <v>252</v>
      </c>
      <c r="C12" s="12" t="s">
        <v>16</v>
      </c>
      <c r="D12" s="12" t="s">
        <v>17</v>
      </c>
      <c r="E12" s="12" t="s">
        <v>18</v>
      </c>
      <c r="F12" s="12" t="s">
        <v>253</v>
      </c>
      <c r="G12" s="12" t="s">
        <v>19</v>
      </c>
      <c r="H12" s="12" t="s">
        <v>20</v>
      </c>
      <c r="I12" s="12" t="s">
        <v>281</v>
      </c>
      <c r="J12" s="12" t="s">
        <v>21</v>
      </c>
      <c r="K12" s="12" t="s">
        <v>254</v>
      </c>
    </row>
    <row r="13" spans="1:11" ht="30">
      <c r="A13" s="13" t="str">
        <f>"010909845"</f>
        <v>010909845</v>
      </c>
      <c r="B13" s="14" t="s">
        <v>22</v>
      </c>
      <c r="C13" s="14" t="s">
        <v>23</v>
      </c>
      <c r="D13" s="14" t="s">
        <v>24</v>
      </c>
      <c r="E13" s="14" t="s">
        <v>255</v>
      </c>
      <c r="F13" s="14">
        <v>1</v>
      </c>
      <c r="G13" s="14" t="s">
        <v>25</v>
      </c>
      <c r="H13" s="14"/>
      <c r="I13" s="5" t="s">
        <v>26</v>
      </c>
      <c r="J13" s="5" t="str">
        <f>"0400 767546"</f>
        <v>0400 767546</v>
      </c>
      <c r="K13" s="14"/>
    </row>
    <row r="14" spans="1:11" ht="30">
      <c r="A14" s="13" t="str">
        <f>"013322005"</f>
        <v>013322005</v>
      </c>
      <c r="B14" s="14" t="s">
        <v>27</v>
      </c>
      <c r="C14" s="14" t="s">
        <v>28</v>
      </c>
      <c r="D14" s="14" t="s">
        <v>29</v>
      </c>
      <c r="E14" s="14" t="s">
        <v>30</v>
      </c>
      <c r="F14" s="14">
        <v>2</v>
      </c>
      <c r="G14" s="14" t="s">
        <v>25</v>
      </c>
      <c r="H14" s="14"/>
      <c r="I14" s="5" t="s">
        <v>31</v>
      </c>
      <c r="J14" s="5" t="str">
        <f>"040-7460998"</f>
        <v>040-7460998</v>
      </c>
      <c r="K14" s="14"/>
    </row>
    <row r="15" spans="1:11" ht="30">
      <c r="A15" s="13" t="str">
        <f>"013590811"</f>
        <v>013590811</v>
      </c>
      <c r="B15" s="14" t="s">
        <v>32</v>
      </c>
      <c r="C15" s="14" t="s">
        <v>256</v>
      </c>
      <c r="D15" s="14" t="s">
        <v>33</v>
      </c>
      <c r="E15" s="14" t="s">
        <v>30</v>
      </c>
      <c r="F15" s="14">
        <v>3</v>
      </c>
      <c r="G15" s="14" t="s">
        <v>25</v>
      </c>
      <c r="H15" s="14"/>
      <c r="I15" s="5"/>
      <c r="J15" s="5" t="str">
        <f>"0445103025"</f>
        <v>0445103025</v>
      </c>
      <c r="K15" s="14"/>
    </row>
    <row r="16" spans="1:11" ht="30">
      <c r="A16" s="13" t="str">
        <f>"013481470"</f>
        <v>013481470</v>
      </c>
      <c r="B16" s="14" t="s">
        <v>34</v>
      </c>
      <c r="C16" s="14" t="s">
        <v>35</v>
      </c>
      <c r="D16" s="14" t="s">
        <v>36</v>
      </c>
      <c r="E16" s="14" t="s">
        <v>255</v>
      </c>
      <c r="F16" s="14">
        <v>4</v>
      </c>
      <c r="G16" s="14" t="s">
        <v>25</v>
      </c>
      <c r="H16" s="14"/>
      <c r="I16" s="5" t="s">
        <v>37</v>
      </c>
      <c r="J16" s="5" t="str">
        <f>"050-5493821"</f>
        <v>050-5493821</v>
      </c>
      <c r="K16" s="14"/>
    </row>
    <row r="17" spans="1:11">
      <c r="A17" s="13" t="str">
        <f>"013320353"</f>
        <v>013320353</v>
      </c>
      <c r="B17" s="14" t="s">
        <v>38</v>
      </c>
      <c r="C17" s="14" t="s">
        <v>39</v>
      </c>
      <c r="D17" s="14" t="s">
        <v>40</v>
      </c>
      <c r="E17" s="14" t="s">
        <v>282</v>
      </c>
      <c r="F17" s="14">
        <v>5</v>
      </c>
      <c r="G17" s="14" t="s">
        <v>25</v>
      </c>
      <c r="H17" s="14"/>
      <c r="I17" s="5" t="s">
        <v>41</v>
      </c>
      <c r="J17" s="5" t="str">
        <f>"041-5409300"</f>
        <v>041-5409300</v>
      </c>
      <c r="K17" s="14"/>
    </row>
    <row r="18" spans="1:11" ht="30">
      <c r="A18" s="13" t="str">
        <f>"012356564"</f>
        <v>012356564</v>
      </c>
      <c r="B18" s="14" t="s">
        <v>42</v>
      </c>
      <c r="C18" s="14" t="s">
        <v>283</v>
      </c>
      <c r="D18" s="14" t="s">
        <v>43</v>
      </c>
      <c r="E18" s="14" t="s">
        <v>30</v>
      </c>
      <c r="F18" s="14">
        <v>6</v>
      </c>
      <c r="G18" s="14" t="s">
        <v>25</v>
      </c>
      <c r="H18" s="14"/>
      <c r="I18" s="5"/>
      <c r="J18" s="5" t="str">
        <f>"040-7790995"</f>
        <v>040-7790995</v>
      </c>
      <c r="K18" s="14"/>
    </row>
    <row r="19" spans="1:11" ht="30">
      <c r="A19" s="13" t="str">
        <f>"013451167"</f>
        <v>013451167</v>
      </c>
      <c r="B19" s="14" t="s">
        <v>44</v>
      </c>
      <c r="C19" s="14" t="s">
        <v>257</v>
      </c>
      <c r="D19" s="14" t="s">
        <v>45</v>
      </c>
      <c r="E19" s="14" t="s">
        <v>255</v>
      </c>
      <c r="F19" s="14">
        <v>7</v>
      </c>
      <c r="G19" s="14" t="s">
        <v>25</v>
      </c>
      <c r="H19" s="14"/>
      <c r="I19" s="5" t="s">
        <v>46</v>
      </c>
      <c r="J19" s="5" t="str">
        <f>"040-574 3028"</f>
        <v>040-574 3028</v>
      </c>
      <c r="K19" s="14"/>
    </row>
    <row r="20" spans="1:11" ht="30">
      <c r="A20" s="13" t="str">
        <f>"013613390"</f>
        <v>013613390</v>
      </c>
      <c r="B20" s="14" t="s">
        <v>47</v>
      </c>
      <c r="C20" s="14" t="s">
        <v>48</v>
      </c>
      <c r="D20" s="14" t="s">
        <v>49</v>
      </c>
      <c r="E20" s="14" t="s">
        <v>258</v>
      </c>
      <c r="F20" s="14">
        <v>8</v>
      </c>
      <c r="G20" s="14" t="s">
        <v>25</v>
      </c>
      <c r="H20" s="14"/>
      <c r="I20" s="5"/>
      <c r="J20" s="5" t="str">
        <f>"040-8454562"</f>
        <v>040-8454562</v>
      </c>
      <c r="K20" s="14"/>
    </row>
    <row r="21" spans="1:11" ht="30">
      <c r="A21" s="13" t="str">
        <f>"013597296"</f>
        <v>013597296</v>
      </c>
      <c r="B21" s="14" t="s">
        <v>50</v>
      </c>
      <c r="C21" s="14" t="s">
        <v>51</v>
      </c>
      <c r="D21" s="14" t="s">
        <v>52</v>
      </c>
      <c r="E21" s="14" t="s">
        <v>259</v>
      </c>
      <c r="F21" s="14">
        <v>9</v>
      </c>
      <c r="G21" s="14" t="s">
        <v>25</v>
      </c>
      <c r="H21" s="14"/>
      <c r="I21" s="5"/>
      <c r="J21" s="5" t="str">
        <f>"0400522914"</f>
        <v>0400522914</v>
      </c>
      <c r="K21" s="14"/>
    </row>
    <row r="22" spans="1:11" ht="30">
      <c r="A22" s="13" t="str">
        <f>"013469719"</f>
        <v>013469719</v>
      </c>
      <c r="B22" s="14" t="s">
        <v>53</v>
      </c>
      <c r="C22" s="14" t="s">
        <v>54</v>
      </c>
      <c r="D22" s="14" t="s">
        <v>55</v>
      </c>
      <c r="E22" s="14" t="s">
        <v>56</v>
      </c>
      <c r="F22" s="14">
        <v>10</v>
      </c>
      <c r="G22" s="14" t="s">
        <v>25</v>
      </c>
      <c r="H22" s="14"/>
      <c r="I22" s="5" t="s">
        <v>57</v>
      </c>
      <c r="J22" s="5" t="str">
        <f>"050-3239944"</f>
        <v>050-3239944</v>
      </c>
      <c r="K22" s="14"/>
    </row>
    <row r="23" spans="1:11">
      <c r="A23" s="13" t="str">
        <f>"013232441"</f>
        <v>013232441</v>
      </c>
      <c r="B23" s="14" t="s">
        <v>58</v>
      </c>
      <c r="C23" s="14" t="s">
        <v>59</v>
      </c>
      <c r="D23" s="14" t="s">
        <v>60</v>
      </c>
      <c r="E23" s="14" t="s">
        <v>61</v>
      </c>
      <c r="F23" s="14">
        <v>12</v>
      </c>
      <c r="G23" s="14" t="s">
        <v>25</v>
      </c>
      <c r="H23" s="14"/>
      <c r="I23" s="5"/>
      <c r="J23" s="5" t="str">
        <f>"040-5485516"</f>
        <v>040-5485516</v>
      </c>
      <c r="K23" s="14"/>
    </row>
    <row r="24" spans="1:11" ht="30">
      <c r="A24" s="13" t="str">
        <f>"011483030"</f>
        <v>011483030</v>
      </c>
      <c r="B24" s="14" t="s">
        <v>62</v>
      </c>
      <c r="C24" s="14" t="s">
        <v>63</v>
      </c>
      <c r="D24" s="14" t="s">
        <v>64</v>
      </c>
      <c r="E24" s="14" t="s">
        <v>30</v>
      </c>
      <c r="F24" s="14">
        <v>14</v>
      </c>
      <c r="G24" s="14" t="s">
        <v>25</v>
      </c>
      <c r="H24" s="14"/>
      <c r="I24" s="5" t="s">
        <v>65</v>
      </c>
      <c r="J24" s="5" t="str">
        <f>""</f>
        <v/>
      </c>
      <c r="K24" s="14"/>
    </row>
    <row r="25" spans="1:11" ht="30">
      <c r="A25" s="13" t="str">
        <f>"013452315"</f>
        <v>013452315</v>
      </c>
      <c r="B25" s="14" t="s">
        <v>66</v>
      </c>
      <c r="C25" s="14" t="s">
        <v>260</v>
      </c>
      <c r="D25" s="14" t="s">
        <v>67</v>
      </c>
      <c r="E25" s="14" t="s">
        <v>68</v>
      </c>
      <c r="F25" s="14">
        <v>15</v>
      </c>
      <c r="G25" s="14" t="s">
        <v>25</v>
      </c>
      <c r="H25" s="14"/>
      <c r="I25" s="5" t="s">
        <v>69</v>
      </c>
      <c r="J25" s="5" t="str">
        <f>"040-7608616"</f>
        <v>040-7608616</v>
      </c>
      <c r="K25" s="14"/>
    </row>
    <row r="26" spans="1:11" ht="30">
      <c r="A26" s="13" t="str">
        <f>"013451581"</f>
        <v>013451581</v>
      </c>
      <c r="B26" s="14" t="s">
        <v>70</v>
      </c>
      <c r="C26" s="14" t="s">
        <v>261</v>
      </c>
      <c r="D26" s="14" t="s">
        <v>71</v>
      </c>
      <c r="E26" s="14" t="s">
        <v>72</v>
      </c>
      <c r="F26" s="14">
        <v>16</v>
      </c>
      <c r="G26" s="14" t="s">
        <v>25</v>
      </c>
      <c r="H26" s="14"/>
      <c r="I26" s="5" t="s">
        <v>73</v>
      </c>
      <c r="J26" s="5" t="str">
        <f>"040-8282856"</f>
        <v>040-8282856</v>
      </c>
      <c r="K26" s="14"/>
    </row>
    <row r="27" spans="1:11" ht="30">
      <c r="A27" s="13" t="str">
        <f>"013484558"</f>
        <v>013484558</v>
      </c>
      <c r="B27" s="14" t="s">
        <v>74</v>
      </c>
      <c r="C27" s="14" t="s">
        <v>75</v>
      </c>
      <c r="D27" s="14" t="s">
        <v>76</v>
      </c>
      <c r="E27" s="14" t="s">
        <v>77</v>
      </c>
      <c r="F27" s="14">
        <v>17</v>
      </c>
      <c r="G27" s="14" t="s">
        <v>25</v>
      </c>
      <c r="H27" s="14"/>
      <c r="I27" s="5" t="s">
        <v>78</v>
      </c>
      <c r="J27" s="5" t="str">
        <f>"050-4422421"</f>
        <v>050-4422421</v>
      </c>
      <c r="K27" s="14"/>
    </row>
    <row r="28" spans="1:11" ht="30">
      <c r="A28" s="13" t="str">
        <f>"013319791"</f>
        <v>013319791</v>
      </c>
      <c r="B28" s="14" t="s">
        <v>79</v>
      </c>
      <c r="C28" s="14" t="s">
        <v>262</v>
      </c>
      <c r="D28" s="14" t="s">
        <v>80</v>
      </c>
      <c r="E28" s="14" t="s">
        <v>81</v>
      </c>
      <c r="F28" s="14">
        <v>18</v>
      </c>
      <c r="G28" s="14" t="s">
        <v>25</v>
      </c>
      <c r="H28" s="14"/>
      <c r="I28" s="5" t="s">
        <v>82</v>
      </c>
      <c r="J28" s="5" t="str">
        <f>"044-3815721"</f>
        <v>044-3815721</v>
      </c>
      <c r="K28" s="14"/>
    </row>
    <row r="29" spans="1:11" ht="30">
      <c r="A29" s="13" t="str">
        <f>"013591014"</f>
        <v>013591014</v>
      </c>
      <c r="B29" s="14" t="s">
        <v>83</v>
      </c>
      <c r="C29" s="14" t="s">
        <v>84</v>
      </c>
      <c r="D29" s="14" t="s">
        <v>85</v>
      </c>
      <c r="E29" s="14" t="s">
        <v>259</v>
      </c>
      <c r="F29" s="14">
        <v>19</v>
      </c>
      <c r="G29" s="14" t="s">
        <v>25</v>
      </c>
      <c r="H29" s="14"/>
      <c r="I29" s="5" t="s">
        <v>86</v>
      </c>
      <c r="J29" s="5" t="str">
        <f>"050-4626319"</f>
        <v>050-4626319</v>
      </c>
      <c r="K29" s="14"/>
    </row>
    <row r="30" spans="1:11" ht="30">
      <c r="A30" s="13" t="str">
        <f>"011569970"</f>
        <v>011569970</v>
      </c>
      <c r="B30" s="14" t="s">
        <v>87</v>
      </c>
      <c r="C30" s="14" t="s">
        <v>263</v>
      </c>
      <c r="D30" s="14" t="s">
        <v>264</v>
      </c>
      <c r="E30" s="14" t="s">
        <v>30</v>
      </c>
      <c r="F30" s="14">
        <v>20</v>
      </c>
      <c r="G30" s="14" t="s">
        <v>25</v>
      </c>
      <c r="H30" s="14"/>
      <c r="I30" s="5" t="s">
        <v>88</v>
      </c>
      <c r="J30" s="5" t="str">
        <f>"050-3185183"</f>
        <v>050-3185183</v>
      </c>
      <c r="K30" s="14"/>
    </row>
    <row r="31" spans="1:11" ht="30">
      <c r="A31" s="13" t="str">
        <f>"013482259"</f>
        <v>013482259</v>
      </c>
      <c r="B31" s="14" t="s">
        <v>89</v>
      </c>
      <c r="C31" s="14" t="s">
        <v>90</v>
      </c>
      <c r="D31" s="14" t="s">
        <v>91</v>
      </c>
      <c r="E31" s="14" t="s">
        <v>30</v>
      </c>
      <c r="F31" s="14">
        <v>21</v>
      </c>
      <c r="G31" s="14" t="s">
        <v>25</v>
      </c>
      <c r="H31" s="14"/>
      <c r="I31" s="5" t="s">
        <v>92</v>
      </c>
      <c r="J31" s="5" t="str">
        <f>"040-8206200"</f>
        <v>040-8206200</v>
      </c>
      <c r="K31" s="14"/>
    </row>
    <row r="32" spans="1:11" ht="30">
      <c r="A32" s="13" t="str">
        <f>"013581396"</f>
        <v>013581396</v>
      </c>
      <c r="B32" s="14" t="s">
        <v>93</v>
      </c>
      <c r="C32" s="14" t="s">
        <v>94</v>
      </c>
      <c r="D32" s="14" t="s">
        <v>95</v>
      </c>
      <c r="E32" s="14" t="s">
        <v>259</v>
      </c>
      <c r="F32" s="14">
        <v>23</v>
      </c>
      <c r="G32" s="14" t="s">
        <v>25</v>
      </c>
      <c r="H32" s="14"/>
      <c r="I32" s="5" t="s">
        <v>96</v>
      </c>
      <c r="J32" s="5" t="str">
        <f>"040-1851318"</f>
        <v>040-1851318</v>
      </c>
      <c r="K32" s="14"/>
    </row>
    <row r="33" spans="1:11" ht="30">
      <c r="A33" s="13" t="str">
        <f>"013481111"</f>
        <v>013481111</v>
      </c>
      <c r="B33" s="14" t="s">
        <v>97</v>
      </c>
      <c r="C33" s="14" t="s">
        <v>98</v>
      </c>
      <c r="D33" s="14" t="s">
        <v>99</v>
      </c>
      <c r="E33" s="14" t="s">
        <v>30</v>
      </c>
      <c r="F33" s="14">
        <v>24</v>
      </c>
      <c r="G33" s="14" t="s">
        <v>25</v>
      </c>
      <c r="H33" s="14"/>
      <c r="I33" s="5" t="s">
        <v>100</v>
      </c>
      <c r="J33" s="5" t="str">
        <f>"045-6388798"</f>
        <v>045-6388798</v>
      </c>
      <c r="K33" s="14"/>
    </row>
    <row r="34" spans="1:11" ht="30">
      <c r="A34" s="13" t="str">
        <f>"011102117"</f>
        <v>011102117</v>
      </c>
      <c r="B34" s="14" t="s">
        <v>101</v>
      </c>
      <c r="C34" s="14" t="s">
        <v>102</v>
      </c>
      <c r="D34" s="14" t="s">
        <v>103</v>
      </c>
      <c r="E34" s="14" t="s">
        <v>30</v>
      </c>
      <c r="F34" s="14">
        <v>25</v>
      </c>
      <c r="G34" s="14" t="s">
        <v>25</v>
      </c>
      <c r="H34" s="14"/>
      <c r="I34" s="5" t="s">
        <v>104</v>
      </c>
      <c r="J34" s="5" t="str">
        <f>"050-3523055"</f>
        <v>050-3523055</v>
      </c>
      <c r="K34" s="14"/>
    </row>
    <row r="35" spans="1:11" ht="30">
      <c r="A35" s="13" t="str">
        <f>"013484477"</f>
        <v>013484477</v>
      </c>
      <c r="B35" s="14" t="s">
        <v>105</v>
      </c>
      <c r="C35" s="14" t="s">
        <v>265</v>
      </c>
      <c r="D35" s="14" t="s">
        <v>106</v>
      </c>
      <c r="E35" s="14" t="s">
        <v>81</v>
      </c>
      <c r="F35" s="14">
        <v>26</v>
      </c>
      <c r="G35" s="14" t="s">
        <v>25</v>
      </c>
      <c r="H35" s="14"/>
      <c r="I35" s="5" t="s">
        <v>107</v>
      </c>
      <c r="J35" s="5" t="str">
        <f>"0400 615996"</f>
        <v>0400 615996</v>
      </c>
      <c r="K35" s="14"/>
    </row>
    <row r="36" spans="1:11" ht="30">
      <c r="A36" s="13" t="str">
        <f>"012155008"</f>
        <v>012155008</v>
      </c>
      <c r="B36" s="14" t="s">
        <v>108</v>
      </c>
      <c r="C36" s="14" t="s">
        <v>109</v>
      </c>
      <c r="D36" s="14" t="s">
        <v>110</v>
      </c>
      <c r="E36" s="14" t="s">
        <v>30</v>
      </c>
      <c r="F36" s="14">
        <v>27</v>
      </c>
      <c r="G36" s="14" t="s">
        <v>25</v>
      </c>
      <c r="H36" s="14"/>
      <c r="I36" s="5" t="s">
        <v>111</v>
      </c>
      <c r="J36" s="5" t="str">
        <f>""</f>
        <v/>
      </c>
      <c r="K36" s="14"/>
    </row>
    <row r="37" spans="1:11" ht="30">
      <c r="A37" s="13" t="str">
        <f>"013597322"</f>
        <v>013597322</v>
      </c>
      <c r="B37" s="14" t="s">
        <v>112</v>
      </c>
      <c r="C37" s="14" t="s">
        <v>113</v>
      </c>
      <c r="D37" s="14" t="s">
        <v>114</v>
      </c>
      <c r="E37" s="14" t="s">
        <v>115</v>
      </c>
      <c r="F37" s="14">
        <v>28</v>
      </c>
      <c r="G37" s="14" t="s">
        <v>25</v>
      </c>
      <c r="H37" s="14"/>
      <c r="I37" s="5" t="s">
        <v>116</v>
      </c>
      <c r="J37" s="5" t="str">
        <f>"050-3601119"</f>
        <v>050-3601119</v>
      </c>
      <c r="K37" s="14"/>
    </row>
    <row r="38" spans="1:11" ht="30">
      <c r="A38" s="13" t="str">
        <f>"013470656"</f>
        <v>013470656</v>
      </c>
      <c r="B38" s="14" t="s">
        <v>117</v>
      </c>
      <c r="C38" s="14" t="s">
        <v>118</v>
      </c>
      <c r="D38" s="14" t="s">
        <v>119</v>
      </c>
      <c r="E38" s="14" t="s">
        <v>266</v>
      </c>
      <c r="F38" s="14">
        <v>29</v>
      </c>
      <c r="G38" s="14" t="s">
        <v>25</v>
      </c>
      <c r="H38" s="14"/>
      <c r="I38" s="5" t="s">
        <v>120</v>
      </c>
      <c r="J38" s="5" t="str">
        <f>"0400-819 727"</f>
        <v>0400-819 727</v>
      </c>
      <c r="K38" s="14"/>
    </row>
    <row r="39" spans="1:11" ht="30">
      <c r="A39" s="13" t="str">
        <f>"013484464"</f>
        <v>013484464</v>
      </c>
      <c r="B39" s="14" t="s">
        <v>121</v>
      </c>
      <c r="C39" s="14" t="s">
        <v>122</v>
      </c>
      <c r="D39" s="14" t="s">
        <v>123</v>
      </c>
      <c r="E39" s="14" t="s">
        <v>81</v>
      </c>
      <c r="F39" s="14">
        <v>30</v>
      </c>
      <c r="G39" s="14" t="s">
        <v>25</v>
      </c>
      <c r="H39" s="14"/>
      <c r="I39" s="5" t="s">
        <v>124</v>
      </c>
      <c r="J39" s="5" t="str">
        <f>"040 7438675"</f>
        <v>040 7438675</v>
      </c>
      <c r="K39" s="14"/>
    </row>
    <row r="40" spans="1:11" ht="30">
      <c r="A40" s="13" t="str">
        <f>"013590688"</f>
        <v>013590688</v>
      </c>
      <c r="B40" s="14" t="s">
        <v>125</v>
      </c>
      <c r="C40" s="14" t="s">
        <v>126</v>
      </c>
      <c r="D40" s="14" t="s">
        <v>127</v>
      </c>
      <c r="E40" s="14" t="s">
        <v>56</v>
      </c>
      <c r="F40" s="14">
        <v>31</v>
      </c>
      <c r="G40" s="14" t="s">
        <v>25</v>
      </c>
      <c r="H40" s="14"/>
      <c r="I40" s="5" t="s">
        <v>128</v>
      </c>
      <c r="J40" s="5" t="str">
        <f>"040-5616794"</f>
        <v>040-5616794</v>
      </c>
      <c r="K40" s="14"/>
    </row>
    <row r="41" spans="1:11" ht="30">
      <c r="A41" s="13" t="str">
        <f>"013319966"</f>
        <v>013319966</v>
      </c>
      <c r="B41" s="14" t="s">
        <v>129</v>
      </c>
      <c r="C41" s="14" t="s">
        <v>130</v>
      </c>
      <c r="D41" s="14" t="s">
        <v>131</v>
      </c>
      <c r="E41" s="14" t="s">
        <v>77</v>
      </c>
      <c r="F41" s="14">
        <v>32</v>
      </c>
      <c r="G41" s="14" t="s">
        <v>25</v>
      </c>
      <c r="H41" s="14"/>
      <c r="I41" s="5" t="s">
        <v>132</v>
      </c>
      <c r="J41" s="5" t="str">
        <f>"050-5947698"</f>
        <v>050-5947698</v>
      </c>
      <c r="K41" s="14"/>
    </row>
    <row r="42" spans="1:11" ht="30">
      <c r="A42" s="13" t="str">
        <f>"013320382"</f>
        <v>013320382</v>
      </c>
      <c r="B42" s="14" t="s">
        <v>133</v>
      </c>
      <c r="C42" s="14" t="s">
        <v>134</v>
      </c>
      <c r="D42" s="14" t="s">
        <v>135</v>
      </c>
      <c r="E42" s="14" t="s">
        <v>77</v>
      </c>
      <c r="F42" s="14">
        <v>33</v>
      </c>
      <c r="G42" s="14" t="s">
        <v>25</v>
      </c>
      <c r="H42" s="14"/>
      <c r="I42" s="5" t="s">
        <v>136</v>
      </c>
      <c r="J42" s="5" t="str">
        <f>"040-8293751"</f>
        <v>040-8293751</v>
      </c>
      <c r="K42" s="14"/>
    </row>
    <row r="43" spans="1:11" ht="30">
      <c r="A43" s="13" t="str">
        <f>"013484448"</f>
        <v>013484448</v>
      </c>
      <c r="B43" s="14" t="s">
        <v>137</v>
      </c>
      <c r="C43" s="14" t="s">
        <v>138</v>
      </c>
      <c r="D43" s="14" t="s">
        <v>139</v>
      </c>
      <c r="E43" s="14" t="s">
        <v>140</v>
      </c>
      <c r="F43" s="14">
        <v>34</v>
      </c>
      <c r="G43" s="14" t="s">
        <v>25</v>
      </c>
      <c r="H43" s="14"/>
      <c r="I43" s="5" t="s">
        <v>141</v>
      </c>
      <c r="J43" s="5" t="str">
        <f>"050-4480199"</f>
        <v>050-4480199</v>
      </c>
      <c r="K43" s="14"/>
    </row>
    <row r="44" spans="1:11" ht="30">
      <c r="A44" s="13" t="str">
        <f>"013177645"</f>
        <v>013177645</v>
      </c>
      <c r="B44" s="14" t="s">
        <v>142</v>
      </c>
      <c r="C44" s="14" t="s">
        <v>143</v>
      </c>
      <c r="D44" s="14" t="s">
        <v>144</v>
      </c>
      <c r="E44" s="14" t="s">
        <v>145</v>
      </c>
      <c r="F44" s="14">
        <v>35</v>
      </c>
      <c r="G44" s="14" t="s">
        <v>25</v>
      </c>
      <c r="H44" s="14"/>
      <c r="I44" s="5"/>
      <c r="J44" s="5" t="str">
        <f>"050-5316825"</f>
        <v>050-5316825</v>
      </c>
      <c r="K44" s="14"/>
    </row>
    <row r="45" spans="1:11" ht="30">
      <c r="A45" s="13" t="str">
        <f>"013484480"</f>
        <v>013484480</v>
      </c>
      <c r="B45" s="14" t="s">
        <v>146</v>
      </c>
      <c r="C45" s="14" t="s">
        <v>147</v>
      </c>
      <c r="D45" s="14" t="s">
        <v>148</v>
      </c>
      <c r="E45" s="14" t="s">
        <v>81</v>
      </c>
      <c r="F45" s="14">
        <v>36</v>
      </c>
      <c r="G45" s="14" t="s">
        <v>25</v>
      </c>
      <c r="H45" s="14"/>
      <c r="I45" s="5" t="s">
        <v>149</v>
      </c>
      <c r="J45" s="5" t="str">
        <f>"040-8281662"</f>
        <v>040-8281662</v>
      </c>
      <c r="K45" s="14"/>
    </row>
    <row r="46" spans="1:11" ht="30">
      <c r="A46" s="13" t="str">
        <f>"013597377"</f>
        <v>013597377</v>
      </c>
      <c r="B46" s="14" t="s">
        <v>150</v>
      </c>
      <c r="C46" s="14" t="s">
        <v>151</v>
      </c>
      <c r="D46" s="14" t="s">
        <v>152</v>
      </c>
      <c r="E46" s="14" t="s">
        <v>30</v>
      </c>
      <c r="F46" s="14">
        <v>37</v>
      </c>
      <c r="G46" s="14" t="s">
        <v>25</v>
      </c>
      <c r="H46" s="14"/>
      <c r="I46" s="5" t="s">
        <v>153</v>
      </c>
      <c r="J46" s="5" t="str">
        <f>"040-4191712"</f>
        <v>040-4191712</v>
      </c>
      <c r="K46" s="14"/>
    </row>
    <row r="47" spans="1:11" ht="30">
      <c r="A47" s="13" t="str">
        <f>"013484192"</f>
        <v>013484192</v>
      </c>
      <c r="B47" s="14" t="s">
        <v>154</v>
      </c>
      <c r="C47" s="14" t="s">
        <v>155</v>
      </c>
      <c r="D47" s="14" t="s">
        <v>156</v>
      </c>
      <c r="E47" s="14" t="s">
        <v>81</v>
      </c>
      <c r="F47" s="14">
        <v>38</v>
      </c>
      <c r="G47" s="14" t="s">
        <v>25</v>
      </c>
      <c r="H47" s="14"/>
      <c r="I47" s="5" t="s">
        <v>157</v>
      </c>
      <c r="J47" s="5" t="str">
        <f>"040-8428528"</f>
        <v>040-8428528</v>
      </c>
      <c r="K47" s="14"/>
    </row>
    <row r="48" spans="1:11" ht="30">
      <c r="A48" s="13" t="str">
        <f>"013627784"</f>
        <v>013627784</v>
      </c>
      <c r="B48" s="14" t="s">
        <v>158</v>
      </c>
      <c r="C48" s="14" t="s">
        <v>267</v>
      </c>
      <c r="D48" s="14" t="s">
        <v>159</v>
      </c>
      <c r="E48" s="14" t="s">
        <v>255</v>
      </c>
      <c r="F48" s="14">
        <v>39</v>
      </c>
      <c r="G48" s="14" t="s">
        <v>25</v>
      </c>
      <c r="H48" s="14"/>
      <c r="I48" s="5" t="s">
        <v>160</v>
      </c>
      <c r="J48" s="5" t="str">
        <f>"040-7650122"</f>
        <v>040-7650122</v>
      </c>
      <c r="K48" s="14"/>
    </row>
    <row r="49" spans="1:11" ht="30">
      <c r="A49" s="13" t="str">
        <f>"013321666"</f>
        <v>013321666</v>
      </c>
      <c r="B49" s="14" t="s">
        <v>161</v>
      </c>
      <c r="C49" s="14" t="s">
        <v>268</v>
      </c>
      <c r="D49" s="14" t="s">
        <v>162</v>
      </c>
      <c r="E49" s="14" t="s">
        <v>163</v>
      </c>
      <c r="F49" s="14">
        <v>40</v>
      </c>
      <c r="G49" s="14" t="s">
        <v>25</v>
      </c>
      <c r="H49" s="14"/>
      <c r="I49" s="5"/>
      <c r="J49" s="5" t="str">
        <f>"050-3718210"</f>
        <v>050-3718210</v>
      </c>
      <c r="K49" s="14"/>
    </row>
    <row r="50" spans="1:11">
      <c r="A50" s="13" t="str">
        <f>"011654704"</f>
        <v>011654704</v>
      </c>
      <c r="B50" s="14" t="s">
        <v>164</v>
      </c>
      <c r="C50" s="14" t="s">
        <v>269</v>
      </c>
      <c r="D50" s="14" t="s">
        <v>165</v>
      </c>
      <c r="E50" s="14" t="s">
        <v>166</v>
      </c>
      <c r="F50" s="14">
        <v>41</v>
      </c>
      <c r="G50" s="14" t="s">
        <v>25</v>
      </c>
      <c r="H50" s="14"/>
      <c r="I50" s="5"/>
      <c r="J50" s="5" t="str">
        <f>"041-5486899"</f>
        <v>041-5486899</v>
      </c>
      <c r="K50" s="14"/>
    </row>
    <row r="51" spans="1:11" ht="30">
      <c r="A51" s="13" t="str">
        <f>"013515993"</f>
        <v>013515993</v>
      </c>
      <c r="B51" s="14" t="s">
        <v>167</v>
      </c>
      <c r="C51" s="14" t="s">
        <v>270</v>
      </c>
      <c r="D51" s="14" t="s">
        <v>168</v>
      </c>
      <c r="E51" s="14" t="s">
        <v>163</v>
      </c>
      <c r="F51" s="14">
        <v>42</v>
      </c>
      <c r="G51" s="14" t="s">
        <v>25</v>
      </c>
      <c r="H51" s="14"/>
      <c r="I51" s="5" t="s">
        <v>169</v>
      </c>
      <c r="J51" s="5" t="str">
        <f>"050-4482476"</f>
        <v>050-4482476</v>
      </c>
      <c r="K51" s="14"/>
    </row>
    <row r="52" spans="1:11" ht="30">
      <c r="A52" s="13" t="str">
        <f>"013590277"</f>
        <v>013590277</v>
      </c>
      <c r="B52" s="14" t="s">
        <v>170</v>
      </c>
      <c r="C52" s="14" t="s">
        <v>171</v>
      </c>
      <c r="D52" s="14" t="s">
        <v>172</v>
      </c>
      <c r="E52" s="14" t="s">
        <v>68</v>
      </c>
      <c r="F52" s="14">
        <v>43</v>
      </c>
      <c r="G52" s="14" t="s">
        <v>25</v>
      </c>
      <c r="H52" s="14"/>
      <c r="I52" s="5" t="s">
        <v>173</v>
      </c>
      <c r="J52" s="5" t="str">
        <f>"045-6336763"</f>
        <v>045-6336763</v>
      </c>
      <c r="K52" s="14"/>
    </row>
    <row r="53" spans="1:11" ht="30">
      <c r="A53" s="13" t="str">
        <f>"013453453"</f>
        <v>013453453</v>
      </c>
      <c r="B53" s="14" t="s">
        <v>174</v>
      </c>
      <c r="C53" s="14" t="s">
        <v>175</v>
      </c>
      <c r="D53" s="14" t="s">
        <v>176</v>
      </c>
      <c r="E53" s="14" t="s">
        <v>56</v>
      </c>
      <c r="F53" s="14">
        <v>44</v>
      </c>
      <c r="G53" s="14" t="s">
        <v>25</v>
      </c>
      <c r="H53" s="14"/>
      <c r="I53" s="5" t="s">
        <v>177</v>
      </c>
      <c r="J53" s="5" t="str">
        <f>"045-6501213"</f>
        <v>045-6501213</v>
      </c>
      <c r="K53" s="14"/>
    </row>
    <row r="54" spans="1:11">
      <c r="A54" s="13" t="str">
        <f>"013168612"</f>
        <v>013168612</v>
      </c>
      <c r="B54" s="14" t="s">
        <v>178</v>
      </c>
      <c r="C54" s="14" t="s">
        <v>271</v>
      </c>
      <c r="D54" s="14" t="s">
        <v>179</v>
      </c>
      <c r="E54" s="14" t="s">
        <v>272</v>
      </c>
      <c r="F54" s="14">
        <v>45</v>
      </c>
      <c r="G54" s="14" t="s">
        <v>25</v>
      </c>
      <c r="H54" s="14"/>
      <c r="I54" s="5"/>
      <c r="J54" s="5" t="str">
        <f>"045-2086611"</f>
        <v>045-2086611</v>
      </c>
      <c r="K54" s="14"/>
    </row>
    <row r="55" spans="1:11">
      <c r="A55" s="13" t="str">
        <f>"013320133"</f>
        <v>013320133</v>
      </c>
      <c r="B55" s="14" t="s">
        <v>180</v>
      </c>
      <c r="C55" s="14" t="s">
        <v>181</v>
      </c>
      <c r="D55" s="14" t="s">
        <v>182</v>
      </c>
      <c r="E55" s="14" t="s">
        <v>166</v>
      </c>
      <c r="F55" s="14">
        <v>46</v>
      </c>
      <c r="G55" s="14" t="s">
        <v>25</v>
      </c>
      <c r="H55" s="14"/>
      <c r="I55" s="5"/>
      <c r="J55" s="5" t="str">
        <f>"045-2614777"</f>
        <v>045-2614777</v>
      </c>
      <c r="K55" s="14"/>
    </row>
    <row r="56" spans="1:11" ht="30">
      <c r="A56" s="13" t="str">
        <f>"012904453"</f>
        <v>012904453</v>
      </c>
      <c r="B56" s="14" t="s">
        <v>183</v>
      </c>
      <c r="C56" s="14" t="s">
        <v>75</v>
      </c>
      <c r="D56" s="14" t="s">
        <v>184</v>
      </c>
      <c r="E56" s="14" t="s">
        <v>30</v>
      </c>
      <c r="F56" s="14">
        <v>47</v>
      </c>
      <c r="G56" s="14" t="s">
        <v>25</v>
      </c>
      <c r="H56" s="14"/>
      <c r="I56" s="5" t="s">
        <v>185</v>
      </c>
      <c r="J56" s="5" t="str">
        <f>"044-3758625"</f>
        <v>044-3758625</v>
      </c>
      <c r="K56" s="14"/>
    </row>
    <row r="57" spans="1:11" ht="30">
      <c r="A57" s="13" t="str">
        <f>"013451882"</f>
        <v>013451882</v>
      </c>
      <c r="B57" s="14" t="s">
        <v>186</v>
      </c>
      <c r="C57" s="14" t="s">
        <v>273</v>
      </c>
      <c r="D57" s="14" t="s">
        <v>187</v>
      </c>
      <c r="E57" s="14" t="s">
        <v>259</v>
      </c>
      <c r="F57" s="14">
        <v>48</v>
      </c>
      <c r="G57" s="14" t="s">
        <v>25</v>
      </c>
      <c r="H57" s="14"/>
      <c r="I57" s="5" t="s">
        <v>188</v>
      </c>
      <c r="J57" s="5" t="str">
        <f>"0451298177"</f>
        <v>0451298177</v>
      </c>
      <c r="K57" s="14"/>
    </row>
    <row r="58" spans="1:11">
      <c r="A58" s="13" t="str">
        <f>"012868887"</f>
        <v>012868887</v>
      </c>
      <c r="B58" s="14" t="s">
        <v>189</v>
      </c>
      <c r="C58" s="14" t="s">
        <v>190</v>
      </c>
      <c r="D58" s="14" t="s">
        <v>191</v>
      </c>
      <c r="E58" s="14" t="s">
        <v>192</v>
      </c>
      <c r="F58" s="14">
        <v>49</v>
      </c>
      <c r="G58" s="14" t="s">
        <v>25</v>
      </c>
      <c r="H58" s="14"/>
      <c r="I58" s="5" t="s">
        <v>193</v>
      </c>
      <c r="J58" s="5" t="str">
        <f>"040-7394954"</f>
        <v>040-7394954</v>
      </c>
      <c r="K58" s="14"/>
    </row>
    <row r="59" spans="1:11" ht="30">
      <c r="A59" s="13" t="str">
        <f>"013590303"</f>
        <v>013590303</v>
      </c>
      <c r="B59" s="14" t="s">
        <v>194</v>
      </c>
      <c r="C59" s="14" t="s">
        <v>274</v>
      </c>
      <c r="D59" s="14" t="s">
        <v>195</v>
      </c>
      <c r="E59" s="14" t="s">
        <v>275</v>
      </c>
      <c r="F59" s="14">
        <v>50</v>
      </c>
      <c r="G59" s="14" t="s">
        <v>25</v>
      </c>
      <c r="H59" s="14"/>
      <c r="I59" s="5" t="s">
        <v>196</v>
      </c>
      <c r="J59" s="5" t="str">
        <f>"040-7397195"</f>
        <v>040-7397195</v>
      </c>
      <c r="K59" s="14"/>
    </row>
    <row r="60" spans="1:11" ht="30">
      <c r="A60" s="13" t="str">
        <f>"011417734"</f>
        <v>011417734</v>
      </c>
      <c r="B60" s="14" t="s">
        <v>197</v>
      </c>
      <c r="C60" s="14" t="s">
        <v>276</v>
      </c>
      <c r="D60" s="14" t="s">
        <v>198</v>
      </c>
      <c r="E60" s="14" t="s">
        <v>255</v>
      </c>
      <c r="F60" s="14">
        <v>51</v>
      </c>
      <c r="G60" s="14" t="s">
        <v>25</v>
      </c>
      <c r="H60" s="14"/>
      <c r="I60" s="5" t="s">
        <v>199</v>
      </c>
      <c r="J60" s="5" t="str">
        <f>" 040-5779233"</f>
        <v xml:space="preserve"> 040-5779233</v>
      </c>
      <c r="K60" s="14"/>
    </row>
    <row r="61" spans="1:11" ht="30">
      <c r="A61" s="13" t="str">
        <f>"013166973"</f>
        <v>013166973</v>
      </c>
      <c r="B61" s="14" t="s">
        <v>200</v>
      </c>
      <c r="C61" s="14" t="s">
        <v>284</v>
      </c>
      <c r="D61" s="14" t="s">
        <v>201</v>
      </c>
      <c r="E61" s="14" t="s">
        <v>258</v>
      </c>
      <c r="F61" s="14">
        <v>52</v>
      </c>
      <c r="G61" s="14" t="s">
        <v>25</v>
      </c>
      <c r="H61" s="14"/>
      <c r="I61" s="5"/>
      <c r="J61" s="5" t="str">
        <f>"050-3413765"</f>
        <v>050-3413765</v>
      </c>
      <c r="K61" s="14"/>
    </row>
    <row r="62" spans="1:11" ht="30">
      <c r="A62" s="13" t="str">
        <f>"013451688"</f>
        <v>013451688</v>
      </c>
      <c r="B62" s="14" t="s">
        <v>202</v>
      </c>
      <c r="C62" s="14" t="s">
        <v>203</v>
      </c>
      <c r="D62" s="14" t="s">
        <v>204</v>
      </c>
      <c r="E62" s="14" t="s">
        <v>255</v>
      </c>
      <c r="F62" s="14">
        <v>53</v>
      </c>
      <c r="G62" s="14" t="s">
        <v>25</v>
      </c>
      <c r="H62" s="14"/>
      <c r="I62" s="5" t="s">
        <v>205</v>
      </c>
      <c r="J62" s="5" t="str">
        <f>"050-4150596"</f>
        <v>050-4150596</v>
      </c>
      <c r="K62" s="14"/>
    </row>
    <row r="63" spans="1:11" ht="30">
      <c r="A63" s="13" t="str">
        <f>"013616041"</f>
        <v>013616041</v>
      </c>
      <c r="B63" s="14" t="s">
        <v>206</v>
      </c>
      <c r="C63" s="14" t="s">
        <v>207</v>
      </c>
      <c r="D63" s="14" t="s">
        <v>208</v>
      </c>
      <c r="E63" s="14" t="s">
        <v>255</v>
      </c>
      <c r="F63" s="14">
        <v>54</v>
      </c>
      <c r="G63" s="14" t="s">
        <v>25</v>
      </c>
      <c r="H63" s="14"/>
      <c r="I63" s="5" t="s">
        <v>209</v>
      </c>
      <c r="J63" s="5" t="str">
        <f>""</f>
        <v/>
      </c>
      <c r="K63" s="14"/>
    </row>
    <row r="64" spans="1:11" ht="30">
      <c r="A64" s="13" t="str">
        <f>"013322186"</f>
        <v>013322186</v>
      </c>
      <c r="B64" s="14" t="s">
        <v>38</v>
      </c>
      <c r="C64" s="14" t="s">
        <v>210</v>
      </c>
      <c r="D64" s="14" t="s">
        <v>211</v>
      </c>
      <c r="E64" s="14" t="s">
        <v>30</v>
      </c>
      <c r="F64" s="14">
        <v>55</v>
      </c>
      <c r="G64" s="14" t="s">
        <v>25</v>
      </c>
      <c r="H64" s="14"/>
      <c r="I64" s="5" t="s">
        <v>212</v>
      </c>
      <c r="J64" s="5" t="str">
        <f>"050-5961110"</f>
        <v>050-5961110</v>
      </c>
      <c r="K64" s="14"/>
    </row>
    <row r="65" spans="1:11" ht="30">
      <c r="A65" s="13" t="str">
        <f>"013451866"</f>
        <v>013451866</v>
      </c>
      <c r="B65" s="14" t="s">
        <v>213</v>
      </c>
      <c r="C65" s="14" t="s">
        <v>277</v>
      </c>
      <c r="D65" s="14" t="s">
        <v>214</v>
      </c>
      <c r="E65" s="14" t="s">
        <v>278</v>
      </c>
      <c r="F65" s="14">
        <v>56</v>
      </c>
      <c r="G65" s="14" t="s">
        <v>25</v>
      </c>
      <c r="H65" s="14"/>
      <c r="I65" s="5" t="s">
        <v>215</v>
      </c>
      <c r="J65" s="5" t="str">
        <f>"0400-707592"</f>
        <v>0400-707592</v>
      </c>
      <c r="K65" s="14"/>
    </row>
    <row r="66" spans="1:11" ht="30">
      <c r="A66" s="13" t="str">
        <f>"013451536"</f>
        <v>013451536</v>
      </c>
      <c r="B66" s="14" t="s">
        <v>216</v>
      </c>
      <c r="C66" s="14" t="s">
        <v>217</v>
      </c>
      <c r="D66" s="14" t="s">
        <v>218</v>
      </c>
      <c r="E66" s="14" t="s">
        <v>30</v>
      </c>
      <c r="F66" s="14">
        <v>57</v>
      </c>
      <c r="G66" s="14" t="s">
        <v>25</v>
      </c>
      <c r="H66" s="14"/>
      <c r="I66" s="5" t="s">
        <v>219</v>
      </c>
      <c r="J66" s="5" t="str">
        <f>"040-7017963"</f>
        <v>040-7017963</v>
      </c>
      <c r="K66" s="14"/>
    </row>
    <row r="67" spans="1:11" ht="30">
      <c r="A67" s="13" t="str">
        <f>"013597555"</f>
        <v>013597555</v>
      </c>
      <c r="B67" s="14" t="s">
        <v>93</v>
      </c>
      <c r="C67" s="14" t="s">
        <v>279</v>
      </c>
      <c r="D67" s="14" t="s">
        <v>220</v>
      </c>
      <c r="E67" s="14" t="s">
        <v>255</v>
      </c>
      <c r="F67" s="14">
        <v>58</v>
      </c>
      <c r="G67" s="14" t="s">
        <v>25</v>
      </c>
      <c r="H67" s="14"/>
      <c r="I67" s="5" t="s">
        <v>221</v>
      </c>
      <c r="J67" s="5" t="str">
        <f>"040-8430569"</f>
        <v>040-8430569</v>
      </c>
      <c r="K67" s="14"/>
    </row>
    <row r="68" spans="1:11">
      <c r="A68" s="13" t="str">
        <f>"012363890"</f>
        <v>012363890</v>
      </c>
      <c r="B68" s="14" t="s">
        <v>222</v>
      </c>
      <c r="C68" s="14" t="s">
        <v>223</v>
      </c>
      <c r="D68" s="14" t="s">
        <v>224</v>
      </c>
      <c r="E68" s="14" t="s">
        <v>166</v>
      </c>
      <c r="F68" s="14">
        <v>59</v>
      </c>
      <c r="G68" s="14" t="s">
        <v>25</v>
      </c>
      <c r="H68" s="14"/>
      <c r="I68" s="5"/>
      <c r="J68" s="5" t="str">
        <f>"050-5470996"</f>
        <v>050-5470996</v>
      </c>
      <c r="K68" s="14"/>
    </row>
    <row r="69" spans="1:11" ht="30">
      <c r="A69" s="13" t="str">
        <f>"013195083"</f>
        <v>013195083</v>
      </c>
      <c r="B69" s="14" t="s">
        <v>225</v>
      </c>
      <c r="C69" s="14" t="s">
        <v>226</v>
      </c>
      <c r="D69" s="14" t="s">
        <v>227</v>
      </c>
      <c r="E69" s="14" t="s">
        <v>77</v>
      </c>
      <c r="F69" s="14">
        <v>60</v>
      </c>
      <c r="G69" s="14" t="s">
        <v>25</v>
      </c>
      <c r="H69" s="14"/>
      <c r="I69" s="5"/>
      <c r="J69" s="5" t="str">
        <f>"040-5840696"</f>
        <v>040-5840696</v>
      </c>
      <c r="K69" s="14"/>
    </row>
    <row r="70" spans="1:11" ht="30">
      <c r="A70" s="13" t="str">
        <f>"013470559"</f>
        <v>013470559</v>
      </c>
      <c r="B70" s="14" t="s">
        <v>228</v>
      </c>
      <c r="C70" s="14" t="s">
        <v>280</v>
      </c>
      <c r="D70" s="14" t="s">
        <v>229</v>
      </c>
      <c r="E70" s="14" t="s">
        <v>30</v>
      </c>
      <c r="F70" s="14">
        <v>61</v>
      </c>
      <c r="G70" s="14" t="s">
        <v>25</v>
      </c>
      <c r="H70" s="14"/>
      <c r="I70" s="5" t="s">
        <v>230</v>
      </c>
      <c r="J70" s="5" t="str">
        <f>"0408282017"</f>
        <v>0408282017</v>
      </c>
      <c r="K70" s="14"/>
    </row>
    <row r="71" spans="1:11" ht="30">
      <c r="A71" s="13" t="str">
        <f>"013038658"</f>
        <v>013038658</v>
      </c>
      <c r="B71" s="14" t="s">
        <v>231</v>
      </c>
      <c r="C71" s="14" t="s">
        <v>232</v>
      </c>
      <c r="D71" s="14" t="s">
        <v>233</v>
      </c>
      <c r="E71" s="14" t="s">
        <v>30</v>
      </c>
      <c r="F71" s="14">
        <v>62</v>
      </c>
      <c r="G71" s="14" t="s">
        <v>25</v>
      </c>
      <c r="H71" s="14"/>
      <c r="I71" s="5" t="s">
        <v>234</v>
      </c>
      <c r="J71" s="5" t="str">
        <f>"0505352899"</f>
        <v>0505352899</v>
      </c>
      <c r="K71" s="14"/>
    </row>
    <row r="72" spans="1:11" ht="30">
      <c r="A72" s="13" t="str">
        <f>"013598376"</f>
        <v>013598376</v>
      </c>
      <c r="B72" s="14" t="s">
        <v>235</v>
      </c>
      <c r="C72" s="14" t="s">
        <v>236</v>
      </c>
      <c r="D72" s="14" t="s">
        <v>237</v>
      </c>
      <c r="E72" s="14" t="s">
        <v>255</v>
      </c>
      <c r="F72" s="14">
        <v>63</v>
      </c>
      <c r="G72" s="14" t="s">
        <v>25</v>
      </c>
      <c r="H72" s="14"/>
      <c r="I72" s="5" t="s">
        <v>238</v>
      </c>
      <c r="J72" s="5" t="str">
        <f>"050-9113515"</f>
        <v>050-9113515</v>
      </c>
      <c r="K72" s="14"/>
    </row>
    <row r="73" spans="1:11" ht="30">
      <c r="A73" s="13" t="str">
        <f>"013484244"</f>
        <v>013484244</v>
      </c>
      <c r="B73" s="14" t="s">
        <v>239</v>
      </c>
      <c r="C73" s="14" t="s">
        <v>240</v>
      </c>
      <c r="D73" s="14" t="s">
        <v>241</v>
      </c>
      <c r="E73" s="14" t="s">
        <v>56</v>
      </c>
      <c r="F73" s="14">
        <v>64</v>
      </c>
      <c r="G73" s="14" t="s">
        <v>25</v>
      </c>
      <c r="H73" s="14"/>
      <c r="I73" s="5" t="s">
        <v>242</v>
      </c>
      <c r="J73" s="5" t="str">
        <f>"0400 741756"</f>
        <v>0400 741756</v>
      </c>
      <c r="K73" s="14"/>
    </row>
    <row r="74" spans="1:11" ht="30">
      <c r="A74" s="13" t="str">
        <f>"013482275"</f>
        <v>013482275</v>
      </c>
      <c r="B74" s="14" t="s">
        <v>243</v>
      </c>
      <c r="C74" s="14" t="s">
        <v>244</v>
      </c>
      <c r="D74" s="14" t="s">
        <v>245</v>
      </c>
      <c r="E74" s="14" t="s">
        <v>56</v>
      </c>
      <c r="F74" s="14">
        <v>65</v>
      </c>
      <c r="G74" s="14" t="s">
        <v>246</v>
      </c>
      <c r="H74" s="14"/>
      <c r="I74" s="5" t="s">
        <v>247</v>
      </c>
      <c r="J74" s="5" t="str">
        <f>" 358407756729"</f>
        <v xml:space="preserve"> 358407756729</v>
      </c>
      <c r="K74" s="14"/>
    </row>
    <row r="75" spans="1:11" ht="30">
      <c r="A75" s="13" t="str">
        <f>"013321378"</f>
        <v>013321378</v>
      </c>
      <c r="B75" s="14" t="s">
        <v>248</v>
      </c>
      <c r="C75" s="14" t="s">
        <v>249</v>
      </c>
      <c r="D75" s="14" t="s">
        <v>250</v>
      </c>
      <c r="E75" s="14" t="s">
        <v>255</v>
      </c>
      <c r="F75" s="14">
        <v>66</v>
      </c>
      <c r="G75" s="14" t="s">
        <v>246</v>
      </c>
      <c r="H75" s="14"/>
      <c r="I75" s="5"/>
      <c r="J75" s="5" t="str">
        <f>"040-719 7071"</f>
        <v>040-719 7071</v>
      </c>
      <c r="K75" s="14"/>
    </row>
  </sheetData>
  <mergeCells count="5">
    <mergeCell ref="A1:A10"/>
    <mergeCell ref="B1:B10"/>
    <mergeCell ref="C1:C10"/>
    <mergeCell ref="D1:D10"/>
    <mergeCell ref="F1:F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 Luukkainen</cp:lastModifiedBy>
  <dcterms:created xsi:type="dcterms:W3CDTF">2014-04-13T18:21:38Z</dcterms:created>
  <dcterms:modified xsi:type="dcterms:W3CDTF">2014-04-13T18:21:38Z</dcterms:modified>
</cp:coreProperties>
</file>